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'Categories'!$G$6:$G$25</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1005" headerRowCount="1" totalsRowCount="0" totalsRowShown="0">
  <x:autoFilter ref="A5:AN1005"/>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6" headerRowCount="1" totalsRowCount="0" totalsRowShown="0">
  <x:autoFilter ref="A5:E66"/>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3" headerRowCount="1" totalsRowCount="0" totalsRowShown="0">
  <x:autoFilter ref="A5:C243"/>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246" headerRowCount="1" totalsRowCount="0" totalsRowShown="0">
  <x:autoFilter ref="A5:F1246"/>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1005" headerRowCount="1" totalsRowCount="0" totalsRowShown="0">
  <x:autoFilter ref="A5:J1005"/>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inlineStr">
        <x:is>
          <x:t xml:space="preserve">T4</x:t>
        </x:is>
      </x:c>
      <x:c r="D6" s="9" t="inlineStr">
        <x:is>
          <x:t xml:space="preserve">Salvage</x:t>
        </x:is>
      </x:c>
      <x:c r="E6" s="9" t="str">
        <x:v>Salvage</x:v>
      </x:c>
      <x:c r="F6" s="9" t="str">
        <x:v>Camp Loop trial</x:v>
      </x:c>
      <x:c r="G6" s="9" t="inlineStr">
        <x:is>
          <x:t xml:space="preserve">A drive assembly removed from a dead machine, containing the fitted parts that once transmitted motion through its mechanism. It is a source of possible repair parts or recoverable material; removal does not establish that the assembly still works.</x:t>
        </x:is>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t="inlineStr">
        <x:is>
          <x:t xml:space="preserve">Epic</x:t>
        </x:is>
      </x:c>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salvage; salvage; crafting component; recovered part; recovered machinery; machinery repair; mixed / unresolved; assembly; existing definition; ; t4; not applicable; component</x:v>
      </x:c>
      <x:c r="AF6"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6" s="4" t="inlineStr">
        <x:is>
          <x:t xml:space="preserve">Salvage value audit October 16, 2026: T4. Matched machine drivetrain has substantial donor-part value and difficult-to-replace fitted internals, subject to inspection. Value tier is relative to this 200-item salvage roster; condition and crafting qualification remain separate.</x:t>
        </x:is>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x:f>IF(C6="T0",0,IF(C6="T1",1,IF(C6="T2",2,IF(C6="T3",3,IF(C6="T4",4,IF(C6="Unassigned",98,99))))))</x:f>
        <x:v>4</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inlineStr">
        <x:is>
          <x:t xml:space="preserve">T1</x:t>
        </x:is>
      </x:c>
      <x:c r="D7" s="4" t="inlineStr">
        <x:is>
          <x:t xml:space="preserve">Salvage</x:t>
        </x:is>
      </x:c>
      <x:c r="E7" s="4" t="str">
        <x:v>Salvage</x:v>
      </x:c>
      <x:c r="F7" s="4" t="str">
        <x:v>Camp Loop trial</x:v>
      </x:c>
      <x:c r="G7" s="4" t="inlineStr">
        <x:is>
          <x:t xml:space="preserve">A metal plate recovered from the dead machine’s casing or structure. Its flat section is useful as a candidate fabrication blank, patch or source of metal after inspection; alloy, usable condition and fitting requirements remain open.</x:t>
        </x:is>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t="inlineStr">
        <x:is>
          <x:t xml:space="preserve">Common</x:t>
        </x:is>
      </x:c>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salvage; salvage; crafting component; recovered part; recovered machinery; fabrication; metal; solid part; existing definition; ; t1; not applicable; component</x:v>
      </x:c>
      <x:c r="AF7"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7" s="4" t="inlineStr">
        <x:is>
          <x:t xml:space="preserve">Salvage value audit October 16, 2026: T1. Flat recoverable metal has broad patching and fabrication demand but little specialist workmanship. Value tier is relative to this 200-item salvage roster; condition and crafting qualification remain separate.</x:t>
        </x:is>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x:f>IF(C7="T0",0,IF(C7="T1",1,IF(C7="T2",2,IF(C7="T3",3,IF(C7="T4",4,IF(C7="Unassigned",98,99))))))</x:f>
        <x:v>1</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inlineStr">
        <x:is>
          <x:t xml:space="preserve">T3</x:t>
        </x:is>
      </x:c>
      <x:c r="D8" s="9" t="inlineStr">
        <x:is>
          <x:t xml:space="preserve">Salvage</x:t>
        </x:is>
      </x:c>
      <x:c r="E8" s="9" t="str">
        <x:v>Salvage</x:v>
      </x:c>
      <x:c r="F8" s="9" t="str">
        <x:v>Camp Loop trial</x:v>
      </x:c>
      <x:c r="G8" s="9" t="inlineStr">
        <x:is>
          <x:t xml:space="preserve">A bundle of conductors recovered from a dead machine. Individual lengths are candidates for electrical repairs and rewiring after their continuity, insulation and material have been checked.</x:t>
        </x:is>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t="inlineStr">
        <x:is>
          <x:t xml:space="preserve">Common</x:t>
        </x:is>
      </x:c>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salvage; salvage; crafting component; recovered part; recovered machinery; electrical work; metal; bundle; existing definition; ; t3; not applicable; component</x:v>
      </x:c>
      <x:c r="AF8"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8" s="4" t="inlineStr">
        <x:is>
          <x:t xml:space="preserve">Salvage value audit October 16, 2026: T3. Usable conductor lengths can save scarce wire preparation and electrical repair labor, after continuity and insulation checks. Value tier is relative to this 200-item salvage roster; condition and crafting qualification remain separate.</x:t>
        </x:is>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x:f>IF(C8="T0",0,IF(C8="T1",1,IF(C8="T2",2,IF(C8="T3",3,IF(C8="T4",4,IF(C8="Unassigned",98,99))))))</x:f>
        <x:v>3</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inlineStr">
        <x:is>
          <x:t xml:space="preserve">Personal Phagia canister</x:t>
        </x:is>
      </x:c>
      <x:c r="C9" s="4" t="inlineStr">
        <x:is>
          <x:t xml:space="preserve">T3</x:t>
        </x:is>
      </x:c>
      <x:c r="D9" s="4" t="inlineStr">
        <x:is>
          <x:t xml:space="preserve">Tools</x:t>
        </x:is>
      </x:c>
      <x:c r="E9" s="4" t="str">
        <x:v>Survival</x:v>
      </x:c>
      <x:c r="F9" s="4" t="str">
        <x:v>Camp Loop trial</x:v>
      </x:c>
      <x:c r="G9" s="4" t="inlineStr">
        <x:is>
          <x:t xml:space="preserve">Booter’s attached living-algae reserve, carried for eating, drinking and treating injuries. The canister holds the survival supply rather than creating a separate meal or drink each time it is used; its existing attachment and reserve rules still apply.</x:t>
        </x:is>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t="inlineStr">
        <x:is>
          <x:t xml:space="preserve">Rare</x:t>
        </x:is>
      </x:c>
      <x:c r="Q9" s="17"/>
      <x:c r="R9" s="17"/>
      <x:c r="S9" s="17"/>
      <x:c r="T9" s="17"/>
      <x:c r="U9" s="4" t="str">
        <x:v>Swap/refill design and final balance</x:v>
      </x:c>
      <x:c r="V9" s="11" t="inlineStr">
        <x:is>
          <x:t xml:space="preserve">injury treatment; Algae canister</x:t>
        </x:is>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personal phagia canister; tools; survival; container; finished item; living culture; survival provision; mixed / unresolved; assembly; existing definition; injury treatment; algae canister; t3;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status/completeness","No production route listed")</x:f>
        <x:v>Route listed; review status/completeness</x:v>
      </x:c>
      <x:c r="AN9" s="14">
        <x:f>IF(C9="T0",0,IF(C9="T1",1,IF(C9="T2",2,IF(C9="T3",3,IF(C9="T4",4,IF(C9="Unassigned",98,99))))))</x:f>
        <x:v>3</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inlineStr">
        <x:is>
          <x:t xml:space="preserve">Travel cloak / rest blanket</x:t>
        </x:is>
      </x:c>
      <x:c r="C10" s="4" t="inlineStr">
        <x:is>
          <x:t xml:space="preserve">T1</x:t>
        </x:is>
      </x:c>
      <x:c r="D10" s="9" t="inlineStr">
        <x:is>
          <x:t xml:space="preserve">Tools</x:t>
        </x:is>
      </x:c>
      <x:c r="E10" s="9" t="str">
        <x:v>Clothing</x:v>
      </x:c>
      <x:c r="F10" s="9" t="str">
        <x:v>Camp Loop trial</x:v>
      </x:c>
      <x:c r="G10" s="9" t="inlineStr">
        <x:is>
          <x:t xml:space="preserve">Booter’s worn cloak, which also serves as the blanket when he settles down to rest. It is the same owned item in both uses, so laying it out does not create a second piece of equipment.</x:t>
        </x:is>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t="inlineStr">
        <x:is>
          <x:t xml:space="preserve">Common</x:t>
        </x:is>
      </x:c>
      <x:c r="Q10" s="17"/>
      <x:c r="R10" s="17"/>
      <x:c r="S10" s="17"/>
      <x:c r="T10" s="17"/>
      <x:c r="U10" s="9" t="str">
        <x:v>Protection and material progression; material composition unresolved under no-cloth rule</x:v>
      </x:c>
      <x:c r="V10" s="11" t="inlineStr">
        <x:is>
          <x:t xml:space="preserve">camp rest; Cloak</x:t>
        </x:is>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travel cloak / rest blanket; tools; clothing; wearable; finished item; unresolved; clothing; unresolved; garment; existing definition; camp rest; cloak; t1;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status/completeness","No production route listed")</x:f>
        <x:v>Route listed; review status/completeness</x:v>
      </x:c>
      <x:c r="AN10" s="14">
        <x:f>IF(C10="T0",0,IF(C10="T1",1,IF(C10="T2",2,IF(C10="T3",3,IF(C10="T4",4,IF(C10="Unassigned",98,99))))))</x:f>
        <x:v>1</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inlineStr">
        <x:is>
          <x:t xml:space="preserve">Shovel-axe digging tool</x:t>
        </x:is>
      </x:c>
      <x:c r="C11" s="4" t="inlineStr">
        <x:is>
          <x:t xml:space="preserve">T1</x:t>
        </x:is>
      </x:c>
      <x:c r="D11" s="4" t="inlineStr">
        <x:is>
          <x:t xml:space="preserve">Tools</x:t>
        </x:is>
      </x:c>
      <x:c r="E11" s="4" t="str">
        <x:v>Excavation</x:v>
      </x:c>
      <x:c r="F11" s="4" t="str">
        <x:v>Camp Loop trial</x:v>
      </x:c>
      <x:c r="G11" s="4" t="inlineStr">
        <x:is>
          <x:t xml:space="preserve">A combined shovel and axe carried as Booter’s starter excavation tool. The broad working end and cutting edge suggest digging and rough cutting uses; the current inventory definition does not itself add mining requirements or a combat action.</x:t>
        </x:is>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t="inlineStr">
        <x:is>
          <x:t xml:space="preserve">Common</x:t>
        </x:is>
      </x:c>
      <x:c r="Q11" s="17"/>
      <x:c r="R11" s="17"/>
      <x:c r="S11" s="17"/>
      <x:c r="T11" s="17"/>
      <x:c r="U11" s="4" t="str">
        <x:v>Final name, excavation behavior and progression</x:v>
      </x:c>
      <x:c r="V11" s="11" t="inlineStr">
        <x:is>
          <x:t xml:space="preserve">Digging shovel axe</x:t>
        </x:is>
      </x:c>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shovel-axe digging tool; tools; excavation; tool; finished item; unresolved; excavation; mixed / unresolved; assembly; existing definition; digging shovel axe; t1;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status/completeness","No production route listed")</x:f>
        <x:v>Route listed; review status/completeness</x:v>
      </x:c>
      <x:c r="AN11" s="14">
        <x:f>IF(C11="T0",0,IF(C11="T1",1,IF(C11="T2",2,IF(C11="T3",3,IF(C11="T4",4,IF(C11="Unassigned",98,99))))))</x:f>
        <x:v>1</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inlineStr">
        <x:is>
          <x:t xml:space="preserve">Deployable Arc-dust canister</x:t>
        </x:is>
      </x:c>
      <x:c r="C12" s="4" t="inlineStr">
        <x:is>
          <x:t xml:space="preserve">T3</x:t>
        </x:is>
      </x:c>
      <x:c r="D12" s="9" t="inlineStr">
        <x:is>
          <x:t xml:space="preserve">Tools</x:t>
        </x:is>
      </x:c>
      <x:c r="E12" s="9" t="str">
        <x:v>Harvesting</x:v>
      </x:c>
      <x:c r="F12" s="9" t="str">
        <x:v>Shared definition; trial variant/rules</x:v>
      </x:c>
      <x:c r="G12" s="9" t="inlineStr">
        <x:is>
          <x:t xml:space="preserve">A portable dust canister that can be deployed to collect airborne dust for later processing. Its stored dust remains inside the same physical canister during deployment and recovery, making the filled vessel part of the expedition’s haul.</x:t>
        </x:is>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t="inlineStr">
        <x:is>
          <x:t xml:space="preserve">Rare</x:t>
        </x:is>
      </x:c>
      <x:c r="Q12" s="17"/>
      <x:c r="R12" s="17"/>
      <x:c r="S12" s="17"/>
      <x:c r="T12" s="17"/>
      <x:c r="U12" s="9" t="str">
        <x:v>Capacity and collection-rate tuning; final naming</x:v>
      </x:c>
      <x:c r="V12" s="11" t="inlineStr">
        <x:is>
          <x:t xml:space="preserve">Dust canister</x:t>
        </x:is>
      </x:c>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deployable arc-dust canister; tools; harvesting; tool; finished item; unresolved; resource collection; mixed / unresolved; assembly; existing definition; dust canister; t3;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status/completeness","No production route listed")</x:f>
        <x:v>Route listed; review status/completeness</x:v>
      </x:c>
      <x:c r="AN12" s="14">
        <x:f>IF(C12="T0",0,IF(C12="T1",1,IF(C12="T2",2,IF(C12="T3",3,IF(C12="T4",4,IF(C12="Unassigned",98,99))))))</x:f>
        <x:v>3</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inlineStr">
        <x:is>
          <x:t xml:space="preserve">T1</x:t>
        </x:is>
      </x:c>
      <x:c r="D13" s="4" t="inlineStr">
        <x:is>
          <x:t xml:space="preserve">Tools</x:t>
        </x:is>
      </x:c>
      <x:c r="E13" s="4" t="str">
        <x:v>Traversal</x:v>
      </x:c>
      <x:c r="F13" s="4" t="str">
        <x:v>Camp Loop trial</x:v>
      </x:c>
      <x:c r="G13" s="4" t="inlineStr">
        <x:is>
          <x:t xml:space="preserve">A hooked terrain-navigation tool intended to establish a hold on suitable features during traversal. Its line, anchoring, range and movement behavior require design; owning the item does not currently enable a grapple traversal action.</x:t>
        </x:is>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t="inlineStr">
        <x:is>
          <x:t xml:space="preserve">Common</x:t>
        </x:is>
      </x:c>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t1;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status/completeness","No production route listed")</x:f>
        <x:v>Route listed; review status/completeness</x:v>
      </x:c>
      <x:c r="AN13" s="14">
        <x:f>IF(C13="T0",0,IF(C13="T1",1,IF(C13="T2",2,IF(C13="T3",3,IF(C13="T4",4,IF(C13="Unassigned",98,99))))))</x:f>
        <x:v>1</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x:c r="B14" s="9"/>
      <x:c r="C14" s="4"/>
      <x:c r="D14" s="9"/>
      <x:c r="E14" s="9"/>
      <x:c r="F14" s="9"/>
      <x:c r="G14" s="9"/>
      <x:c r="H14" s="9"/>
      <x:c r="I14" s="9"/>
      <x:c r="J14" s="13"/>
      <x:c r="K14" s="15"/>
      <x:c r="L14" s="9"/>
      <x:c r="M14" s="9"/>
      <x:c r="N14" s="9"/>
      <x:c r="O14" s="9"/>
      <x:c r="P14" s="17"/>
      <x:c r="Q14" s="17"/>
      <x:c r="R14" s="17"/>
      <x:c r="S14" s="17"/>
      <x:c r="T14" s="17"/>
      <x:c r="U14" s="9"/>
      <x:c r="V14" s="11"/>
      <x:c r="W14" s="9"/>
      <x:c r="X14" s="4"/>
      <x:c r="Y14" s="4"/>
      <x:c r="Z14" s="4"/>
      <x:c r="AA14" s="4"/>
      <x:c r="AB14" s="4"/>
      <x:c r="AC14" s="4"/>
      <x:c r="AD14" s="4"/>
      <x:c r="AE14" s="4"/>
      <x:c r="AF14" s="4"/>
      <x:c r="AG14" s="4"/>
      <x:c r="AH14" s="4"/>
      <x:c r="AI14" s="4"/>
      <x:c r="AJ14" s="4"/>
      <x:c r="AK14" s="4"/>
      <x:c r="AL14" s="4"/>
      <x:c r="AM14" s="4"/>
      <x:c r="AN14" s="14"/>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inlineStr">
        <x:is>
          <x:t xml:space="preserve">T4</x:t>
        </x:is>
      </x:c>
      <x:c r="D15" s="4" t="inlineStr">
        <x:is>
          <x:t xml:space="preserve">Tools</x:t>
        </x:is>
      </x:c>
      <x:c r="E15" s="4" t="str">
        <x:v>Energy container</x:v>
      </x:c>
      <x:c r="F15" s="4" t="str">
        <x:v>Camp Loop trial</x:v>
      </x:c>
      <x:c r="G15" s="4" t="inlineStr">
        <x:is>
          <x:t xml:space="preserve">An Arc Battery containing refined Arc Energy. It represents the charged state of a reusable battery rather than a supply of loose energy; compatible consumers and their operating requirements remain to be defined.</x:t>
        </x:is>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t="inlineStr">
        <x:is>
          <x:t xml:space="preserve">Epic</x:t>
        </x:is>
      </x:c>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tools; energy container; energy storage; finished item; manufactured / unresolved; energy storage; mixed / unresolved; assembly; existing definition; ; t4; unassigned; finished item</x:v>
      </x:c>
      <x:c r="AF15" s="4" t="str">
        <x:v>From current item description. Proposed uses retain their existing approval status.</x:v>
      </x:c>
      <x:c r="AG15"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status/completeness","No production route listed")</x:f>
        <x:v>Route listed; review status/completeness</x:v>
      </x:c>
      <x:c r="AN15" s="14">
        <x:f>IF(C15="T0",0,IF(C15="T1",1,IF(C15="T2",2,IF(C15="T3",3,IF(C15="T4",4,IF(C15="Unassigned",98,99))))))</x:f>
        <x:v>4</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inlineStr">
        <x:is>
          <x:t xml:space="preserve">T4</x:t>
        </x:is>
      </x:c>
      <x:c r="D16" s="9" t="inlineStr">
        <x:is>
          <x:t xml:space="preserve">Salvage</x:t>
        </x:is>
      </x:c>
      <x:c r="E16" s="9" t="str">
        <x:v>Energy container</x:v>
      </x:c>
      <x:c r="F16" s="9" t="str">
        <x:v>Camp Loop trial</x:v>
      </x:c>
      <x:c r="G16" s="9" t="inlineStr">
        <x:is>
          <x:t xml:space="preserve">An Arc Battery with no usable charge, retained for charging in the dust refinery. The existing holder must be supplied to the process; charging changes its state rather than manufacturing an extra battery.</x:t>
        </x:is>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t="inlineStr">
        <x:is>
          <x:t xml:space="preserve">Epic</x:t>
        </x:is>
      </x:c>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salvage; energy container; energy storage; finished item; manufactured / unresolved; energy storage; mixed / unresolved; assembly; existing definition; energy processing; t4; t0; finished item</x:v>
      </x:c>
      <x:c r="AF16" s="4" t="str">
        <x:v>From current item description. Proposed uses retain their existing approval status.</x:v>
      </x:c>
      <x:c r="AG16" s="4" t="inlineStr">
        <x:is>
          <x:t xml:space="preserve">Salvage value audit October 16, 2026: T4. A surviving Arc Battery holder preserves scarce energy-storage hardware even when empty. No charge is included. Value tier is relative to this 200-item salvage roster; condition and crafting qualification remain separate.</x:t>
        </x:is>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x:f>IF(C16="T0",0,IF(C16="T1",1,IF(C16="T2",2,IF(C16="T3",3,IF(C16="T4",4,IF(C16="Unassigned",98,99))))))</x:f>
        <x:v>4</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inlineStr">
        <x:is>
          <x:t xml:space="preserve">T4</x:t>
        </x:is>
      </x:c>
      <x:c r="D17" s="4" t="inlineStr">
        <x:is>
          <x:t xml:space="preserve">Salvage</x:t>
        </x:is>
      </x:c>
      <x:c r="E17" s="4" t="inlineStr">
        <x:is>
          <x:t xml:space="preserve">Shelter &amp; rest</x:t>
        </x:is>
      </x:c>
      <x:c r="F17" s="4" t="str">
        <x:v>Shared definition; trial variant/rules</x:v>
      </x:c>
      <x:c r="G17" s="4" t="inlineStr">
        <x:is>
          <x:t xml:space="preserve">A reusable packed shade arrangement that can be deployed as a resting place for Rest and Sleep. It remains one physical camp item through packing and deployment, with no additional healing or remote-storage function implied by its shelter role.</x:t>
        </x:is>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t="inlineStr">
        <x:is>
          <x:t xml:space="preserve">Epic</x:t>
        </x:is>
      </x:c>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salvage; shelter &amp; rest; shelter item; finished item; unresolved; camp rest; mixed / unresolved; assembly; existing definition; sun shading; vertical sun shade shelter; camp bundle; camp goods; shelter &amp; rest; t4;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 Author direction October 16: all Camp items are Salvage; retire the Camp items section. Item identity, condition, tiers, purposes and recipe semantics remain unchanged.</x:t>
        </x:is>
      </x:c>
      <x:c r="AG17" s="4" t="inlineStr">
        <x:is>
          <x:t xml:space="preserve">Salvage value audit October 16, 2026: T4. An integrated packable shade assembly combines prepared membrane, fittings and shelter utility that are costly to replace together. Value tier is relative to this 200-item salvage roster; condition and crafting qualification remain separate.</x:t>
        </x:is>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x:f>IF(C17="T0",0,IF(C17="T1",1,IF(C17="T2",2,IF(C17="T3",3,IF(C17="T4",4,IF(C17="Unassigned",98,99))))))</x:f>
        <x:v>4</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inlineStr">
        <x:is>
          <x:t xml:space="preserve">Airborne Arc dust</x:t>
        </x:is>
      </x:c>
      <x:c r="C18" s="4" t="str">
        <x:v>T0</x:v>
      </x:c>
      <x:c r="D18" s="9" t="str">
        <x:v>Atmospheric resources</x:v>
      </x:c>
      <x:c r="E18" s="9" t="str">
        <x:v>Airborne resource</x:v>
      </x:c>
      <x:c r="F18" s="9" t="str">
        <x:v>Shared definition; trial variant/rules</x:v>
      </x:c>
      <x:c r="G18" s="9" t="inlineStr">
        <x:is>
          <x:t xml:space="preserve">Dust suspended in the atmosphere and gathered with the dust canister for the camp refinery. It is the recorded energy-processing feed, distinct from the ordinary Mineral Dust produced by sorting Ironstone.</x:t>
        </x:is>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t="inlineStr">
        <x:is>
          <x:t xml:space="preserve">Junk</x:t>
        </x:is>
      </x:c>
      <x:c r="Q18" s="17"/>
      <x:c r="R18" s="17"/>
      <x:c r="S18" s="17"/>
      <x:c r="T18" s="17"/>
      <x:c r="U18" s="9" t="str">
        <x:v>Final Arc Dust/Airborne Dust terminology</x:v>
      </x:c>
      <x:c r="V18" s="11" t="inlineStr">
        <x:is>
          <x:t xml:space="preserve">Airborne Dust</x:t>
        </x:is>
      </x:c>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arc dust; atmospheric resources; airborne resource; raw material; raw; atmospheric; energy processing; unresolved; particles; existing definition; airborne dust;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inlineStr">
        <x:is>
          <x:t xml:space="preserve">October 16 catalog value audit: T0. Airborne refinery feed is broadly collectible and unprocessed; collecting it supplies no refined energy or battery. Value is separate from crafting readiness, rarity, condition and demonstrated performance.</x:t>
        </x:is>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status/completeness","No production route listed")</x:f>
        <x:v>No production route listed</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inlineStr">
        <x:is>
          <x:t xml:space="preserve">Sorted stone aggregate</x:t>
        </x:is>
      </x:c>
      <x:c r="C19" s="4" t="inlineStr">
        <x:is>
          <x:t xml:space="preserve">T0</x:t>
        </x:is>
      </x:c>
      <x:c r="D19" s="4" t="str">
        <x:v>Manufactured stock</x:v>
      </x:c>
      <x:c r="E19" s="4" t="str">
        <x:v>Processed mineral</x:v>
      </x:c>
      <x:c r="F19" s="4" t="str">
        <x:v>Camp Loop trial</x:v>
      </x:c>
      <x:c r="G19" s="4" t="inlineStr">
        <x:is>
          <x:t xml:space="preserve">The coarse granular fraction left by dry sorting Ironstone. Its larger pieces form a separate stock from the sand, mineral fines and iron-rich concentrate; downstream uses and recovery yields remain to be designed.</x:t>
        </x:is>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t="inlineStr">
        <x:is>
          <x:t xml:space="preserve">Junk</x:t>
        </x:is>
      </x:c>
      <x:c r="Q19" s="17"/>
      <x:c r="R19" s="17"/>
      <x:c r="S19" s="17"/>
      <x:c r="T19" s="17"/>
      <x:c r="U19" s="4" t="str">
        <x:v>Uses and final name/yield</x:v>
      </x:c>
      <x:c r="V19" s="11" t="inlineStr">
        <x:is>
          <x:t xml:space="preserve">Coarse Aggregate</x:t>
        </x:is>
      </x:c>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sorted stone aggregate; manufactured stock; processed mineral; processed material; processed intermediate; geological; use unresolved; mineral; particles; existing definition; coarse aggregate; t0; not applicable; material</x:v>
      </x:c>
      <x:c r="AF19" s="4" t="str">
        <x:v>From current item description. Proposed uses retain their existing approval status. Lore category review: Resources -&gt; Manufactured stock. Classification only; original item status and tier retained.</x:v>
      </x:c>
      <x:c r="AG1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status/completeness","No production route listed")</x:f>
        <x:v>Route listed; review status/completeness</x:v>
      </x:c>
      <x:c r="AN19" s="14">
        <x:f>IF(C19="T0",0,IF(C19="T1",1,IF(C19="T2",2,IF(C19="T3",3,IF(C19="T4",4,IF(C19="Unassigned",98,99))))))</x:f>
        <x:v>0</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inlineStr">
        <x:is>
          <x:t xml:space="preserve">Sorted Ironstone concentrate</x:t>
        </x:is>
      </x:c>
      <x:c r="C20" s="4" t="str">
        <x:v>T1</x:v>
      </x:c>
      <x:c r="D20" s="9" t="str">
        <x:v>Manufactured stock</x:v>
      </x:c>
      <x:c r="E20" s="9" t="str">
        <x:v>Processed mineral</x:v>
      </x:c>
      <x:c r="F20" s="9" t="str">
        <x:v>Camp Loop trial</x:v>
      </x:c>
      <x:c r="G20" s="9" t="inlineStr">
        <x:is>
          <x:t xml:space="preserve">Iron-bearing granules separated from Ironstone by the existing dry-sorting process. This concentrated mineral fraction is feed for later metal refining; it has not yet been reduced to usable iron. Its Ironstone source distinguishes it from the separately proposed selected iron-ore furnace feed.</x:t>
        </x:is>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t="inlineStr">
        <x:is>
          <x:t xml:space="preserve">Common</x:t>
        </x:is>
      </x:c>
      <x:c r="Q20" s="17"/>
      <x:c r="R20" s="17"/>
      <x:c r="S20" s="17"/>
      <x:c r="T20" s="17"/>
      <x:c r="U20" s="9" t="str">
        <x:v>Uses and final name/yield</x:v>
      </x:c>
      <x:c r="V20" s="11" t="inlineStr">
        <x:is>
          <x:t xml:space="preserve">Iron-rich Concentrate</x:t>
        </x:is>
      </x:c>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sorted ironstone concentrate; manufactured stock; processed mineral; processed material; processed intermediate; geological; metal refining; mineral; particles; existing definition; iron-rich concentrate; t1; not applicable; material</x:v>
      </x:c>
      <x:c r="AF20" s="4" t="str">
        <x:v>From current item description. Proposed uses retain their existing approval status. Lore category review: Resources -&gt; Manufactured stock. Classification only; original item status and tier retained.</x:v>
      </x:c>
      <x:c r="AG2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inlineStr">
        <x:is>
          <x:t xml:space="preserve">Raw Ironstone ore</x:t>
        </x:is>
      </x:c>
      <x:c r="C21" s="4" t="str">
        <x:v>T0</x:v>
      </x:c>
      <x:c r="D21" s="4" t="str">
        <x:v>Mineral resources</x:v>
      </x:c>
      <x:c r="E21" s="4" t="str">
        <x:v>Raw mineral</x:v>
      </x:c>
      <x:c r="F21" s="4" t="str">
        <x:v>Shared definition; trial variant/rules</x:v>
      </x:c>
      <x:c r="G21" s="4" t="inlineStr">
        <x:is>
          <x:t xml:space="preserve">Bulk iron-bearing rock gathered from exposed Ironstone deposits. It feeds the dry-sorting process, which separates several material fractions; it is raw mineral cargo rather than ready-to-use metal.</x:t>
        </x:is>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t="inlineStr">
        <x:is>
          <x:t xml:space="preserve">Junk</x:t>
        </x:is>
      </x:c>
      <x:c r="Q21" s="17"/>
      <x:c r="R21" s="17"/>
      <x:c r="S21" s="17"/>
      <x:c r="T21" s="17"/>
      <x:c r="U21" s="4" t="str">
        <x:v>Author wording: unprocessed iron-rich stones. Existing Ironstone Ore is the generic candidate; decide whether hematite/magnetite deserve separate resources.</x:v>
      </x:c>
      <x:c r="V21" s="11" t="inlineStr">
        <x:is>
          <x:t xml:space="preserve">fabrication; unprocessed iron rich stone; Ironstone Ore</x:t>
        </x:is>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raw ironstone ore; mineral resources; raw mineral; raw material; raw; geological; metal refining; mineral; rock; existing definition; fabrication; unprocessed iron rich stone; ironstone ore; t0; not applicable; material</x:v>
      </x:c>
      <x:c r="AF21" s="4" t="str">
        <x:v>From current item description. Proposed uses retain their existing approval status. Lore category review: Resources -&gt; Mineral resources. Classification only; original item status and tier retained.</x:v>
      </x:c>
      <x:c r="AG21" s="4" t="inlineStr">
        <x:is>
          <x:t xml:space="preserve">October 16 mineral value review: T0. Abundant mixed iron-bearing cargo in an iron-rich world; transport, sorting and refining dominate its modest value. Evidence: WLD-0132, WLD-0028; specific mineral occurrence and grade remain proposals. Rarity default: Junk from T0, independently editable. Value does not certify purity, processing readiness, recipe eligibility, performance or a price.</x:t>
        </x:is>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status/completeness","No production route listed")</x:f>
        <x:v>No production route listed</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inlineStr">
        <x:is>
          <x:t xml:space="preserve">Sorted mineral fines</x:t>
        </x:is>
      </x:c>
      <x:c r="C22" s="4" t="inlineStr">
        <x:is>
          <x:t xml:space="preserve">T0</x:t>
        </x:is>
      </x:c>
      <x:c r="D22" s="9" t="str">
        <x:v>Manufactured stock</x:v>
      </x:c>
      <x:c r="E22" s="9" t="str">
        <x:v>Processed mineral</x:v>
      </x:c>
      <x:c r="F22" s="9" t="str">
        <x:v>Camp Loop trial</x:v>
      </x:c>
      <x:c r="G22" s="9" t="inlineStr">
        <x:is>
          <x:t xml:space="preserve">Fine mineral particles separated during dry sorting of Ironstone. This is ordinary mineral stock with an unresolved downstream use, not the airborne energy-bearing dust accepted by the Arc refinery.</x:t>
        </x:is>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t="inlineStr">
        <x:is>
          <x:t xml:space="preserve">Junk</x:t>
        </x:is>
      </x:c>
      <x:c r="Q22" s="17"/>
      <x:c r="R22" s="17"/>
      <x:c r="S22" s="17"/>
      <x:c r="T22" s="17"/>
      <x:c r="U22" s="9" t="str">
        <x:v>Uses and final name/yield</x:v>
      </x:c>
      <x:c r="V22" s="11" t="inlineStr">
        <x:is>
          <x:t xml:space="preserve">Mineral Dust</x:t>
        </x:is>
      </x:c>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sorted mineral fines; manufactured stock; processed mineral; processed material; processed intermediate; geological; use unresolved; mineral; particles; existing definition; mineral dust; t0; not applicable; material</x:v>
      </x:c>
      <x:c r="AF22" s="4" t="str">
        <x:v>From current item description. Proposed uses retain their existing approval status. Lore category review: Resources -&gt; Manufactured stock. Classification only; original item status and tier retained.</x:v>
      </x:c>
      <x:c r="AG2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status/completeness","No production route listed")</x:f>
        <x:v>Route listed; review status/completeness</x:v>
      </x:c>
      <x:c r="AN22" s="14">
        <x:f>IF(C22="T0",0,IF(C22="T1",1,IF(C22="T2",2,IF(C22="T3",3,IF(C22="T4",4,IF(C22="Unassigned",98,99))))))</x:f>
        <x:v>0</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inlineStr">
        <x:is>
          <x:t xml:space="preserve">Sorted mineral sand</x:t>
        </x:is>
      </x:c>
      <x:c r="C23" s="4" t="inlineStr">
        <x:is>
          <x:t xml:space="preserve">T0</x:t>
        </x:is>
      </x:c>
      <x:c r="D23" s="4" t="str">
        <x:v>Manufactured stock</x:v>
      </x:c>
      <x:c r="E23" s="4" t="str">
        <x:v>Processed mineral</x:v>
      </x:c>
      <x:c r="F23" s="4" t="str">
        <x:v>Camp Loop trial</x:v>
      </x:c>
      <x:c r="G23" s="4" t="inlineStr">
        <x:is>
          <x:t xml:space="preserve">The sand-sized fraction separated during dry sorting of Ironstone. It is stored independently from coarse aggregate and mineral dust so later processing can use the appropriate grain size; a specific downstream recipe is not yet assigned.</x:t>
        </x:is>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t="inlineStr">
        <x:is>
          <x:t xml:space="preserve">Junk</x:t>
        </x:is>
      </x:c>
      <x:c r="Q23" s="17"/>
      <x:c r="R23" s="17"/>
      <x:c r="S23" s="17"/>
      <x:c r="T23" s="17"/>
      <x:c r="U23" s="4" t="str">
        <x:v>Uses and final name/yield</x:v>
      </x:c>
      <x:c r="V23" s="11" t="inlineStr">
        <x:is>
          <x:t xml:space="preserve">Mineral Sand</x:t>
        </x:is>
      </x:c>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sorted mineral sand; manufactured stock; processed mineral; processed material; processed intermediate; geological; use unresolved; mineral; particles; existing definition; mineral sand; t0; not applicable; material</x:v>
      </x:c>
      <x:c r="AF23" s="4" t="str">
        <x:v>From current item description. Proposed uses retain their existing approval status. Lore category review: Resources -&gt; Manufactured stock. Classification only; original item status and tier retained.</x:v>
      </x:c>
      <x:c r="AG2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status/completeness","No production route listed")</x:f>
        <x:v>Route listed; review status/completeness</x:v>
      </x:c>
      <x:c r="AN23" s="14">
        <x:f>IF(C23="T0",0,IF(C23="T1",1,IF(C23="T2",2,IF(C23="T3",3,IF(C23="T4",4,IF(C23="Unassigned",98,99))))))</x:f>
        <x:v>0</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inlineStr">
        <x:is>
          <x:t xml:space="preserve">T2</x:t>
        </x:is>
      </x:c>
      <x:c r="D24" s="9" t="inlineStr">
        <x:is>
          <x:t xml:space="preserve">Tools</x:t>
        </x:is>
      </x:c>
      <x:c r="E24" s="9" t="str">
        <x:v>Magnetic recovery</x:v>
      </x:c>
      <x:c r="F24" s="9" t="str">
        <x:v>User direction; not implemented</x:v>
      </x:c>
      <x:c r="G24" s="9" t="inlineStr">
        <x:is>
          <x:t xml:space="preserve">Carry magnets for field work. Proposed uses: recover ferrous fragments and hold small workpieces. It is intended to gather or retain a selected resource so it can be recovered and carried onward.</x:t>
        </x:is>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t="inlineStr">
        <x:is>
          <x:t xml:space="preserve">Uncommon</x:t>
        </x:is>
      </x:c>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t2;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status/completeness","No production route listed")</x:f>
        <x:v>Route listed; review status/completeness</x:v>
      </x:c>
      <x:c r="AN24" s="14">
        <x:f>IF(C24="T0",0,IF(C24="T1",1,IF(C24="T2",2,IF(C24="T3",3,IF(C24="T4",4,IF(C24="Unassigned",98,99))))))</x:f>
        <x:v>2</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x:c r="B25" s="9"/>
      <x:c r="C25" s="4"/>
      <x:c r="D25" s="9"/>
      <x:c r="E25" s="9"/>
      <x:c r="F25" s="9"/>
      <x:c r="G25" s="9"/>
      <x:c r="H25" s="9"/>
      <x:c r="I25" s="9"/>
      <x:c r="J25" s="13"/>
      <x:c r="K25" s="15"/>
      <x:c r="L25" s="9"/>
      <x:c r="M25" s="9"/>
      <x:c r="N25" s="9"/>
      <x:c r="O25" s="9"/>
      <x:c r="P25" s="17"/>
      <x:c r="Q25" s="17"/>
      <x:c r="R25" s="17"/>
      <x:c r="S25" s="17"/>
      <x:c r="T25" s="17"/>
      <x:c r="U25" s="9"/>
      <x:c r="V25" s="11"/>
      <x:c r="W25" s="9"/>
      <x:c r="X25" s="4"/>
      <x:c r="Y25" s="4"/>
      <x:c r="Z25" s="4"/>
      <x:c r="AA25" s="4"/>
      <x:c r="AB25" s="4"/>
      <x:c r="AC25" s="4"/>
      <x:c r="AD25" s="4"/>
      <x:c r="AE25" s="4"/>
      <x:c r="AF25" s="4"/>
      <x:c r="AG25" s="4"/>
      <x:c r="AH25" s="4"/>
      <x:c r="AI25" s="4"/>
      <x:c r="AJ25" s="4"/>
      <x:c r="AK25" s="4"/>
      <x:c r="AL25" s="4"/>
      <x:c r="AM25" s="4"/>
      <x:c r="AN25" s="14"/>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inlineStr">
        <x:is>
          <x:t xml:space="preserve">T1</x:t>
        </x:is>
      </x:c>
      <x:c r="D26" s="9" t="str">
        <x:v>Mineral resources</x:v>
      </x:c>
      <x:c r="E26" s="9" t="str">
        <x:v>Raw mineral</x:v>
      </x:c>
      <x:c r="F26" s="9" t="str">
        <x:v>New proposal</x:v>
      </x:c>
      <x:c r="G26" s="9" t="inlineStr">
        <x:is>
          <x:t xml:space="preserve">Iron feed and magnetic tool research. It is intended to enter a controlled metal-preparation or refining process; the feed material is distinct from the usable metal eventually produced.</x:t>
        </x:is>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t="inlineStr">
        <x:is>
          <x:t xml:space="preserve">Common</x:t>
        </x:is>
      </x:c>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t1; not applicable; material</x:v>
      </x:c>
      <x:c r="AF26" s="4" t="str">
        <x:v>From current item description. Proposed uses retain their existing approval status. Lore category review: Resources -&gt; Mineral resources. Classification only; original item status and tier retained.</x:v>
      </x:c>
      <x:c r="AG26" s="4" t="inlineStr">
        <x:is>
          <x:t xml:space="preserve">October 16 mineral value review: T1. Useful iron feed and magnetic research material has routine industrial demand, but abundant iron prevents a scarcity premium. Evidence: WLD-0132; specific mineral occurrence and grade remain proposals. Rarity default: Common from T1, independently editable. Value does not certify purity, processing readiness, recipe eligibility, performance or a price.</x:t>
        </x:is>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status/completeness","No production route listed")</x:f>
        <x:v>No production route listed</x:v>
      </x:c>
      <x:c r="AN26" s="14">
        <x:f>IF(C26="T0",0,IF(C26="T1",1,IF(C26="T2",2,IF(C26="T3",3,IF(C26="T4",4,IF(C26="Unassigned",98,99))))))</x:f>
        <x:v>1</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inlineStr">
        <x:is>
          <x:t xml:space="preserve">Sharpening, finishing and repair. It is intended to prepare or change a workpiece’s surface before a later fitting, coating or use; the treatment must suit that material.</x:t>
        </x:is>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t="inlineStr">
        <x:is>
          <x:t xml:space="preserve">Junk</x:t>
        </x:is>
      </x:c>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inlineStr">
        <x:is>
          <x:t xml:space="preserve">October 16 mineral value review: T0. Ordinary grit is abundant bulk abrasive and silicate feed; no clean crystal or optical grade is specified. Evidence: WLD-0059; specific mineral occurrence and grade remain proposals. Rarity default: Junk from T0, independently editable. Value does not certify purity, processing readiness, recipe eligibility, performance or a price.</x:t>
        </x:is>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status/completeness","No production route listed")</x:f>
        <x:v>No production route listed</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inlineStr">
        <x:is>
          <x:t xml:space="preserve">T2</x:t>
        </x:is>
      </x:c>
      <x:c r="D28" s="9" t="str">
        <x:v>Mineral resources</x:v>
      </x:c>
      <x:c r="E28" s="9" t="str">
        <x:v>Raw mineral</x:v>
      </x:c>
      <x:c r="F28" s="9" t="str">
        <x:v>New proposal</x:v>
      </x:c>
      <x:c r="G28" s="9" t="inlineStr">
        <x:is>
          <x:t xml:space="preserve">Hard ceramic and electrical separation parts. It is intended for a matched glassworking or ceramic process, with composition, forming and controlled heat determining the useful result.</x:t>
        </x:is>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t="inlineStr">
        <x:is>
          <x:t xml:space="preserve">Uncommon</x:t>
        </x:is>
      </x:c>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t2; not applicable; material</x:v>
      </x:c>
      <x:c r="AF28" s="4" t="str">
        <x:v>From current item description. Proposed uses retain their existing approval status. Lore category review: Resources -&gt; Mineral resources. Classification only; original item status and tier retained.</x:v>
      </x:c>
      <x:c r="AG28" s="4" t="inlineStr">
        <x:is>
          <x:t xml:space="preserve">October 16 mineral value review: T2. Candidate hard ceramic and electrical-insulation feed serves specialist heat and isolation needs; value comes from intended industrial use, pending composition qualification. Evidence: WLD-0132; specific mineral occurrence and grade remain proposals. Rarity default: Uncommon from T2, independently editable. Value does not certify purity, processing readiness, recipe eligibility, performance or a price.</x:t>
        </x:is>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status/completeness","No production route listed")</x:f>
        <x:v>No production route listed</x:v>
      </x:c>
      <x:c r="AN28" s="14">
        <x:f>IF(C28="T0",0,IF(C28="T1",1,IF(C28="T2",2,IF(C28="T3",3,IF(C28="T4",4,IF(C28="Unassigned",98,99))))))</x:f>
        <x:v>2</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x:c r="B29" s="9"/>
      <x:c r="C29" s="4"/>
      <x:c r="D29" s="9"/>
      <x:c r="E29" s="9"/>
      <x:c r="F29" s="9"/>
      <x:c r="G29" s="9"/>
      <x:c r="H29" s="9"/>
      <x:c r="I29" s="9"/>
      <x:c r="J29" s="13"/>
      <x:c r="K29" s="15"/>
      <x:c r="L29" s="9"/>
      <x:c r="M29" s="9"/>
      <x:c r="N29" s="9"/>
      <x:c r="O29" s="9"/>
      <x:c r="P29" s="17"/>
      <x:c r="Q29" s="17"/>
      <x:c r="R29" s="17"/>
      <x:c r="S29" s="17"/>
      <x:c r="T29" s="17"/>
      <x:c r="U29" s="9"/>
      <x:c r="V29" s="11"/>
      <x:c r="W29" s="9"/>
      <x:c r="X29" s="4"/>
      <x:c r="Y29" s="4"/>
      <x:c r="Z29" s="4"/>
      <x:c r="AA29" s="4"/>
      <x:c r="AB29" s="4"/>
      <x:c r="AC29" s="4"/>
      <x:c r="AD29" s="4"/>
      <x:c r="AE29" s="4"/>
      <x:c r="AF29" s="4"/>
      <x:c r="AG29" s="4"/>
      <x:c r="AH29" s="4"/>
      <x:c r="AI29" s="4"/>
      <x:c r="AJ29" s="4"/>
      <x:c r="AK29" s="4"/>
      <x:c r="AL29" s="4"/>
      <x:c r="AM29" s="4"/>
      <x:c r="AN29" s="14"/>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inlineStr">
        <x:is>
          <x:t xml:space="preserve">T1</x:t>
        </x:is>
      </x:c>
      <x:c r="D30" s="9" t="str">
        <x:v>Mineral resources</x:v>
      </x:c>
      <x:c r="E30" s="9" t="str">
        <x:v>Raw mineral</x:v>
      </x:c>
      <x:c r="F30" s="9" t="str">
        <x:v>New proposal</x:v>
      </x:c>
      <x:c r="G30" s="9" t="inlineStr">
        <x:is>
          <x:t xml:space="preserve">Mineral binder and construction research. It is intended to join, reinforce or support other parts, with the bond or fastening chosen for the materials and loads involved.</x:t>
        </x:is>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t="inlineStr">
        <x:is>
          <x:t xml:space="preserve">Common</x:t>
        </x:is>
      </x:c>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t1; not applicable; material</x:v>
      </x:c>
      <x:c r="AF30" s="4" t="str">
        <x:v>From current item description. Proposed uses retain their existing approval status. Lore category review: Resources -&gt; Mineral resources. Classification only; original item status and tier retained.</x:v>
      </x:c>
      <x:c r="AG30" s="4" t="inlineStr">
        <x:is>
          <x:t xml:space="preserve">October 16 mineral value review: T1. Carbonate feed supports widely needed lime, binders and settlement construction; broad demand raises it above undifferentiated rubble without making it scarce. Evidence: WLD-0061; specific mineral occurrence and grade remain proposals. Rarity default: Common from T1, independently editable. Value does not certify purity, processing readiness, recipe eligibility, performance or a price.</x:t>
        </x:is>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status/completeness","No production route listed")</x:f>
        <x:v>No production route listed</x:v>
      </x:c>
      <x:c r="AN30" s="14">
        <x:f>IF(C30="T0",0,IF(C30="T1",1,IF(C30="T2",2,IF(C30="T3",3,IF(C30="T4",4,IF(C30="Unassigned",98,99))))))</x:f>
        <x:v>1</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inlineStr">
        <x:is>
          <x:t xml:space="preserve">T1</x:t>
        </x:is>
      </x:c>
      <x:c r="D31" s="9" t="str">
        <x:v>Mineral resources</x:v>
      </x:c>
      <x:c r="E31" s="9" t="str">
        <x:v>Raw mineral</x:v>
      </x:c>
      <x:c r="F31" s="9" t="str">
        <x:v>New proposal</x:v>
      </x:c>
      <x:c r="G31" s="9" t="inlineStr">
        <x:is>
          <x:t xml:space="preserve">Algae culture mineral inputs, subject to biology design. It is a proposed input for maintaining a suitable algae culture; the biological requirements and acceptable composition still need verification.</x:t>
        </x:is>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t="inlineStr">
        <x:is>
          <x:t xml:space="preserve">Common</x:t>
        </x:is>
      </x:c>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t1; not applicable; material</x:v>
      </x:c>
      <x:c r="AF31" s="4" t="str">
        <x:v>From current item description. Proposed uses retain their existing approval status. Lore category review: Resources -&gt; Mineral resources. Classification only; original item status and tier retained.</x:v>
      </x:c>
      <x:c r="AG31" s="4" t="inlineStr">
        <x:is>
          <x:t xml:space="preserve">October 16 mineral value review: T1. Useful selected mineral feed has routine processing demand; culture compatibility remains unresolved and no nutrition or survival performance is certified. Evidence: WLD-0060, WLD-0061, game-world; specific mineral occurrence and grade remain proposals. Rarity default: Common from T1, independently editable. Value does not certify purity, processing readiness, recipe eligibility, performance or a price.</x:t>
        </x:is>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status/completeness","No production route listed")</x:f>
        <x:v>No production route listed</x:v>
      </x:c>
      <x:c r="AN31" s="14">
        <x:f>IF(C31="T0",0,IF(C31="T1",1,IF(C31="T2",2,IF(C31="T3",3,IF(C31="T4",4,IF(C31="Unassigned",98,99))))))</x:f>
        <x:v>1</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inlineStr">
        <x:is>
          <x:t xml:space="preserve">T2</x:t>
        </x:is>
      </x:c>
      <x:c r="D32" s="9" t="str">
        <x:v>Mineral resources</x:v>
      </x:c>
      <x:c r="E32" s="9" t="str">
        <x:v>Raw mineral</x:v>
      </x:c>
      <x:c r="F32" s="9" t="str">
        <x:v>New proposal</x:v>
      </x:c>
      <x:c r="G32" s="9" t="inlineStr">
        <x:is>
          <x:t xml:space="preserve">Dry lubrication and conductive composites. It is intended to reduce friction at a matched contact surface; dust behavior and material compatibility require qualification.</x:t>
        </x:is>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t="inlineStr">
        <x:is>
          <x:t xml:space="preserve">Uncommon</x:t>
        </x:is>
      </x:c>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t2; not applicable; material</x:v>
      </x:c>
      <x:c r="AF32" s="4" t="str">
        <x:v>From current item description. Proposed uses retain their existing approval status. Lore category review: Resources -&gt; Mineral resources. Classification only; original item status and tier retained.</x:v>
      </x:c>
      <x:c r="AG32" s="4" t="inlineStr">
        <x:is>
          <x:t xml:space="preserve">October 16 mineral value review: T2. The roster specifies sparse seams and candidate dry lubrication/conductive composites, giving specialist utility beyond ordinary rock; no ready conductor grade is implied. Evidence: WLD-0132, existing-item; specific mineral occurrence and grade remain proposals. Rarity default: Uncommon from T2, independently editable. Value does not certify purity, processing readiness, recipe eligibility, performance or a price.</x:t>
        </x:is>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status/completeness","No production route listed")</x:f>
        <x:v>No production route listed</x:v>
      </x:c>
      <x:c r="AN32" s="14">
        <x:f>IF(C32="T0",0,IF(C32="T1",1,IF(C32="T2",2,IF(C32="T3",3,IF(C32="T4",4,IF(C32="Unassigned",98,99))))))</x:f>
        <x:v>2</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inlineStr">
        <x:is>
          <x:t xml:space="preserve">T1</x:t>
        </x:is>
      </x:c>
      <x:c r="D33" s="9" t="inlineStr">
        <x:is>
          <x:t xml:space="preserve">Salvage</x:t>
        </x:is>
      </x:c>
      <x:c r="E33" s="9" t="str">
        <x:v>Raw mineral</x:v>
      </x:c>
      <x:c r="F33" s="9" t="str">
        <x:v>New proposal</x:v>
      </x:c>
      <x:c r="G33" s="9" t="inlineStr">
        <x:is>
          <x:t xml:space="preserve">Insulating separators and heat shields. It is intended to separate conductive parts or support them without a direct conducting path. No voltage or thermal rating follows from that proposed role.</x:t>
        </x:is>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t="inlineStr">
        <x:is>
          <x:t xml:space="preserve">Common</x:t>
        </x:is>
      </x:c>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salvage; raw mineral; raw material; raw; geological; electrical insulation; mineral; sheet; proposal; protective fabrication; t1; not applicable; material</x:v>
      </x:c>
      <x:c r="AF33" s="4" t="str">
        <x:v>From current item description. Proposed uses retain their existing approval status. Lore category review: Resources -&gt; Mineral resources. Classification only; original item status and tier retained.</x:v>
      </x:c>
      <x:c r="AG33" s="4" t="inlineStr">
        <x:is>
          <x:t xml:space="preserve">Salvage value audit October 16, 2026: T1. Selected insulating mineral sheets have useful workshop demand but remain relatively simple material stock without rated performance. Value tier is relative to this 200-item salvage roster; condition and crafting qualification remain separate.</x:t>
        </x:is>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No production route listed</x:v>
      </x:c>
      <x:c r="AN33" s="14">
        <x:f>IF(C33="T0",0,IF(C33="T1",1,IF(C33="T2",2,IF(C33="T3",3,IF(C33="T4",4,IF(C33="Unassigned",98,99))))))</x:f>
        <x:v>1</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inlineStr">
        <x:is>
          <x:t xml:space="preserve">Selected iron-ore furnace feed</x:t>
        </x:is>
      </x:c>
      <x:c r="C34" s="4" t="str">
        <x:v>T1</x:v>
      </x:c>
      <x:c r="D34" s="9" t="str">
        <x:v>Manufactured stock</x:v>
      </x:c>
      <x:c r="E34" s="9" t="str">
        <x:v>Processed mineral</x:v>
      </x:c>
      <x:c r="F34" s="9" t="str">
        <x:v>New proposal</x:v>
      </x:c>
      <x:c r="G34" s="9" t="inlineStr">
        <x:is>
          <x:t xml:space="preserve">Iron-bearing mineral feed selected and prepared from the magnetite-rich stone or hematite routes under consideration. It is a furnace input awaiting reduction, not metal stock. Keep it distinct from the existing Ironstone concentrate only while its source preparation remains a meaningful separate design choice.</x:t>
        </x:is>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t="inlineStr">
        <x:is>
          <x:t xml:space="preserve">Common</x:t>
        </x:is>
      </x:c>
      <x:c r="Q34" s="17"/>
      <x:c r="R34" s="17"/>
      <x:c r="S34" s="17"/>
      <x:c r="T34" s="17"/>
      <x:c r="U34" s="9" t="str">
        <x:v>Choose production chain and possible reuse of existing item definitions</x:v>
      </x:c>
      <x:c r="V34" s="11" t="inlineStr">
        <x:is>
          <x:t xml:space="preserve">Iron-rich mineral feed</x:t>
        </x:is>
      </x:c>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selected iron-ore furnace feed; manufactured stock; processed mineral; processed material; processed intermediate; geological; metal refining; mineral; particles; proposal; iron-rich mineral feed; t1; not applicable; material</x:v>
      </x:c>
      <x:c r="AF34" s="4" t="str">
        <x:v>From current item description. Proposed uses retain their existing approval status. Lore category review: Resources -&gt; Manufactured stock. Classification only; original item status and tier retained.</x:v>
      </x:c>
      <x:c r="AG34"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inlineStr">
        <x:is>
          <x:t xml:space="preserve">Consolidated iron bar stock</x:t>
        </x:is>
      </x:c>
      <x:c r="C35" s="4" t="inlineStr">
        <x:is>
          <x:t xml:space="preserve">T1</x:t>
        </x:is>
      </x:c>
      <x:c r="D35" s="9" t="str">
        <x:v>Manufactured stock</x:v>
      </x:c>
      <x:c r="E35" s="9" t="inlineStr">
        <x:is>
          <x:t xml:space="preserve">Metal stock</x:t>
        </x:is>
      </x:c>
      <x:c r="F35" s="9" t="str">
        <x:v>New proposal</x:v>
      </x:c>
      <x:c r="G35" s="9" t="inlineStr">
        <x:is>
          <x:t xml:space="preserve">Worked iron consolidated into unfitted bars for fasteners, tool bodies and structural fittings. It is the metal-working stage after an iron bloom or selected ore has been processed, rather than another grade of loose ore. Final section, grade and forging conditions remain to be chosen.</x:t>
        </x:is>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t="inlineStr">
        <x:is>
          <x:t xml:space="preserve">Common</x:t>
        </x:is>
      </x:c>
      <x:c r="Q35" s="17"/>
      <x:c r="R35" s="17"/>
      <x:c r="S35" s="17"/>
      <x:c r="T35" s="17"/>
      <x:c r="U35" s="9" t="str">
        <x:v>Choose production chain and possible reuse of existing item definitions</x:v>
      </x:c>
      <x:c r="V35" s="11" t="inlineStr">
        <x:is>
          <x:t xml:space="preserve">equipment repair; Worked iron stock</x:t>
        </x:is>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inlineStr">
        <x:is>
          <x:t xml:space="preserve">Metal</x:t>
        </x:is>
      </x:c>
      <x:c r="AC35" s="4" t="str">
        <x:v>Solid part</x:v>
      </x:c>
      <x:c r="AD35" s="4" t="str">
        <x:v>Proposal</x:v>
      </x:c>
      <x:c r="AE35" s="4" t="str">
        <x:f>LOWER(A35&amp;"; "&amp;B35&amp;"; "&amp;D35&amp;"; "&amp;E35&amp;"; "&amp;X35&amp;"; "&amp;Y35&amp;"; "&amp;Z35&amp;"; "&amp;AA35&amp;"; "&amp;AB35&amp;"; "&amp;AC35&amp;"; "&amp;AD35&amp;"; "&amp;V35&amp;"; "&amp;C35&amp;"; "&amp;AH35&amp;"; "&amp;AI35)</x:f>
        <x:v>proposal.natural.iron_stock; consolidated iron bar stock; manufactured stock; metal stock; processed material; processed intermediate; geological; fabrication; metal; solid part; proposal; equipment repair; worked iron stock; t1; not applicable; material</x:v>
      </x:c>
      <x:c r="AF35" s="4" t="str">
        <x:v>From current item description. Proposed uses retain their existing approval status. Lore category review: Resources -&gt; Manufactured stock. Classification only; original item status and tier retained.</x:v>
      </x:c>
      <x:c r="AG35"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status/completeness","No production route listed")</x:f>
        <x:v>Route listed; review status/completeness</x:v>
      </x:c>
      <x:c r="AN35" s="14">
        <x:f>IF(C35="T0",0,IF(C35="T1",1,IF(C35="T2",2,IF(C35="T3",3,IF(C35="T4",4,IF(C35="Unassigned",98,99))))))</x:f>
        <x:v>1</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inlineStr">
        <x:is>
          <x:t xml:space="preserve">Graded sharpening grit</x:t>
        </x:is>
      </x:c>
      <x:c r="C36" s="4" t="inlineStr">
        <x:is>
          <x:t xml:space="preserve">T0</x:t>
        </x:is>
      </x:c>
      <x:c r="D36" s="9" t="str">
        <x:v>Manufactured stock</x:v>
      </x:c>
      <x:c r="E36" s="9" t="str">
        <x:v>Processed mineral</x:v>
      </x:c>
      <x:c r="F36" s="9" t="str">
        <x:v>New proposal</x:v>
      </x:c>
      <x:c r="G36" s="9" t="inlineStr">
        <x:is>
          <x:t xml:space="preserve">Selected abrasive mineral grains sorted into a working size range for sharpening and surface preparation. The loose grit can be used in a compatible finishing process or incorporated into a bonded abrasive blank; grain composition and useful cutting behavior still require qualification.</x:t>
        </x:is>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t="inlineStr">
        <x:is>
          <x:t xml:space="preserve">Junk</x:t>
        </x:is>
      </x:c>
      <x:c r="Q36" s="17"/>
      <x:c r="R36" s="17"/>
      <x:c r="S36" s="17"/>
      <x:c r="T36" s="17"/>
      <x:c r="U36" s="9" t="str">
        <x:v>Choose production chain and possible reuse of existing item definitions</x:v>
      </x:c>
      <x:c r="V36" s="11" t="inlineStr">
        <x:is>
          <x:t xml:space="preserve">Graded abrasive grit</x:t>
        </x:is>
      </x:c>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sharpening grit; manufactured stock; processed mineral; processed material; processed intermediate; geological; surface finishing; mineral; particles; proposal; graded abrasive grit; t0; not applicable; material</x:v>
      </x:c>
      <x:c r="AF36" s="4" t="str">
        <x:v>From current item description. Proposed uses retain their existing approval status. Lore category review: Resources -&gt; Manufactured stock. Classification only; original item status and tier retained.</x:v>
      </x:c>
      <x:c r="AG3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status/completeness","No production route listed")</x:f>
        <x:v>Route listed; review status/completeness</x:v>
      </x:c>
      <x:c r="AN36" s="14">
        <x:f>IF(C36="T0",0,IF(C36="T1",1,IF(C36="T2",2,IF(C36="T3",3,IF(C36="T4",4,IF(C36="Unassigned",98,99))))))</x:f>
        <x:v>0</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inlineStr">
        <x:is>
          <x:t xml:space="preserve">Fired insulating ceramic blanks</x:t>
        </x:is>
      </x:c>
      <x:c r="C37" s="4" t="str">
        <x:v>T2</x:v>
      </x:c>
      <x:c r="D37" s="9" t="str">
        <x:v>Manufactured stock</x:v>
      </x:c>
      <x:c r="E37" s="9" t="str">
        <x:v>Processed mineral</x:v>
      </x:c>
      <x:c r="F37" s="9" t="str">
        <x:v>New proposal</x:v>
      </x:c>
      <x:c r="G37" s="9" t="inlineStr">
        <x:is>
          <x:t xml:space="preserve">Rough fired ceramic pieces reserved for later grinding into spacers, separators and supporting fittings. They are general blanks rather than fitted components. Their intended electrical-separation role does not assign a voltage, heat or chemical-service rating.</x:t>
        </x:is>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t="inlineStr">
        <x:is>
          <x:t xml:space="preserve">Uncommon</x:t>
        </x:is>
      </x:c>
      <x:c r="Q37" s="17"/>
      <x:c r="R37" s="17"/>
      <x:c r="S37" s="17"/>
      <x:c r="T37" s="17"/>
      <x:c r="U37" s="9" t="str">
        <x:v>Choose production chain and possible reuse of existing item definitions</x:v>
      </x:c>
      <x:c r="V37" s="11" t="inlineStr">
        <x:is>
          <x:t xml:space="preserve">protective fabrication; mineral; Insulating ceramic blanks</x:t>
        </x:is>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fired insulating ceramic blanks; manufactured stock; processed mineral; processed material; processed intermediate; geological; electrical insulation; ceramic; solid part; proposal; protective fabrication; mineral; insulating ceramic blanks; t2; not applicable; material</x:v>
      </x:c>
      <x:c r="AF37" s="4" t="str">
        <x:v>From current item description. Proposed uses retain their existing approval status. Lore category review: Resources -&gt; Manufactured stock. Classification only; original item status and tier retained.</x:v>
      </x:c>
      <x:c r="AG37"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inlineStr">
        <x:is>
          <x:t xml:space="preserve">Calcined mineral binder powder</x:t>
        </x:is>
      </x:c>
      <x:c r="C38" s="4" t="inlineStr">
        <x:is>
          <x:t xml:space="preserve">T0</x:t>
        </x:is>
      </x:c>
      <x:c r="D38" s="9" t="str">
        <x:v>Manufactured stock</x:v>
      </x:c>
      <x:c r="E38" s="9" t="str">
        <x:v>Processed mineral</x:v>
      </x:c>
      <x:c r="F38" s="9" t="str">
        <x:v>New proposal</x:v>
      </x:c>
      <x:c r="G38" s="9" t="inlineStr">
        <x:is>
          <x:t xml:space="preserve">A prepared mineral powder obtained by controlled treatment of carbonate feed. It is proposed as an input to dry composite and construction-binder development; its name does not assume free water, a conventional mortar recipe or a qualified bond.</x:t>
        </x:is>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t="inlineStr">
        <x:is>
          <x:t xml:space="preserve">Junk</x:t>
        </x:is>
      </x:c>
      <x:c r="Q38" s="17"/>
      <x:c r="R38" s="17"/>
      <x:c r="S38" s="17"/>
      <x:c r="T38" s="17"/>
      <x:c r="U38" s="9" t="str">
        <x:v>Choose production chain and possible reuse of existing item definitions</x:v>
      </x:c>
      <x:c r="V38" s="11" t="inlineStr">
        <x:is>
          <x:t xml:space="preserve">Calcined mineral binder</x:t>
        </x:is>
      </x:c>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powder; manufactured stock; processed mineral; processed material; processed intermediate; geological; binding and construction; mineral; particles; proposal; calcined mineral binder; t0; not applicable; material</x:v>
      </x:c>
      <x:c r="AF38" s="4" t="str">
        <x:v>From current item description. Proposed uses retain their existing approval status. Lore category review: Resources -&gt; Manufactured stock. Classification only; original item status and tier retained.</x:v>
      </x:c>
      <x:c r="AG3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status/completeness","No production route listed")</x:f>
        <x:v>Route listed; review status/completeness</x:v>
      </x:c>
      <x:c r="AN38" s="14">
        <x:f>IF(C38="T0",0,IF(C38="T1",1,IF(C38="T2",2,IF(C38="T3",3,IF(C38="T4",4,IF(C38="Unassigned",98,99))))))</x:f>
        <x:v>0</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inlineStr">
        <x:is>
          <x:t xml:space="preserve">Graded graphite flake stock</x:t>
        </x:is>
      </x:c>
      <x:c r="C39" s="4" t="str">
        <x:v>T1</x:v>
      </x:c>
      <x:c r="D39" s="9" t="str">
        <x:v>Manufactured stock</x:v>
      </x:c>
      <x:c r="E39" s="9" t="str">
        <x:v>Processed mineral</x:v>
      </x:c>
      <x:c r="F39" s="9" t="str">
        <x:v>New proposal</x:v>
      </x:c>
      <x:c r="G39" s="9" t="inlineStr">
        <x:is>
          <x:t xml:space="preserve">Graphite-bearing feed prepared into selected flakes for dry-lubricant mixtures and conductive-material development. This is loose carbon stock, distinct from the later bonded electrode plates. Purity, flake size and the receiving formulation remain design choices.</x:t>
        </x:is>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t="inlineStr">
        <x:is>
          <x:t xml:space="preserve">Common</x:t>
        </x:is>
      </x:c>
      <x:c r="Q39" s="17"/>
      <x:c r="R39" s="17"/>
      <x:c r="S39" s="17"/>
      <x:c r="T39" s="17"/>
      <x:c r="U39" s="9" t="str">
        <x:v>Choose production chain and possible reuse of existing item definitions</x:v>
      </x:c>
      <x:c r="V39" s="11" t="inlineStr">
        <x:is>
          <x:t xml:space="preserve">electrical conduction; Graded graphite flakes</x:t>
        </x:is>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 stock; manufactured stock; processed mineral; processed material; processed intermediate; geological; lubrication; mineral; particles; proposal; electrical conduction; graded graphite flakes; t1; not applicable; material</x:v>
      </x:c>
      <x:c r="AF39" s="4" t="str">
        <x:v>From current item description. Proposed uses retain their existing approval status. Lore category review: Resources -&gt; Manufactured stock. Classification only; original item status and tier retained.</x:v>
      </x:c>
      <x:c r="AG39"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inlineStr">
        <x:is>
          <x:t xml:space="preserve">Cheap raw shell/husk material; source of scraped fibers and candidate basic casing/guards. It provides candidate material or a shaped starting piece for making other objects, with the final form set by the receiving design.</x:t>
        </x:is>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t="inlineStr">
        <x:is>
          <x:t xml:space="preserve">Junk</x:t>
        </x:is>
      </x:c>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status/completeness","No production route listed")</x:f>
        <x:v>No production route listed</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inlineStr">
        <x:is>
          <x:t xml:space="preserve">T1</x:t>
        </x:is>
      </x:c>
      <x:c r="D41" s="9" t="str">
        <x:v>Biological resources</x:v>
      </x:c>
      <x:c r="E41" s="9" t="str">
        <x:v>Connective tissue</x:v>
      </x:c>
      <x:c r="F41" s="9" t="str">
        <x:v>New proposal</x:v>
      </x:c>
      <x:c r="G41" s="9" t="inlineStr">
        <x:is>
          <x:t xml:space="preserve">Cordage and flexible bindings. It is intended to join, reinforce or support other parts, with the bond or fastening chosen for the materials and loads involved.</x:t>
        </x:is>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t="inlineStr">
        <x:is>
          <x:t xml:space="preserve">Common</x:t>
        </x:is>
      </x:c>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t1; not applicable; material</x:v>
      </x:c>
      <x:c r="AF41" s="4" t="str">
        <x:v>From current item description. Proposed uses retain their existing approval status. Lore category review: Resources -&gt; Biological resources. Classification only; original item status and tier retained.</x:v>
      </x:c>
      <x:c r="AG4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status/completeness","No production route listed")</x:f>
        <x:v>No production route listed</x:v>
      </x:c>
      <x:c r="AN41" s="14">
        <x:f>IF(C41="T0",0,IF(C41="T1",1,IF(C41="T2",2,IF(C41="T3",3,IF(C41="T4",4,IF(C41="Unassigned",98,99))))))</x:f>
        <x:v>1</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inlineStr">
        <x:is>
          <x:t xml:space="preserve">Dust seals, brushes and filter research. It is intended to obstruct grit at an opening or moving interface. Its fit and wear must be qualified before any exclusion or filtration performance is assigned.</x:t>
        </x:is>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t="inlineStr">
        <x:is>
          <x:t xml:space="preserve">Junk</x:t>
        </x:is>
      </x:c>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status/completeness","No production route listed")</x:f>
        <x:v>No production route listed</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inlineStr">
        <x:is>
          <x:t xml:space="preserve">T1</x:t>
        </x:is>
      </x:c>
      <x:c r="D43" s="9" t="str">
        <x:v>Biological resources</x:v>
      </x:c>
      <x:c r="E43" s="9" t="str">
        <x:v>Dry fibers</x:v>
      </x:c>
      <x:c r="F43" s="9" t="str">
        <x:v>New proposal</x:v>
      </x:c>
      <x:c r="G43" s="9" t="inlineStr">
        <x:is>
          <x:t xml:space="preserve">Raw fur for extremely low-yield material processing. It is an input to the setting’s difficult biological-material preparation; a useful finished textile is not obtained merely by collecting it.</x:t>
        </x:is>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t="inlineStr">
        <x:is>
          <x:t xml:space="preserve">Common</x:t>
        </x:is>
      </x:c>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t1; not applicable; material</x:v>
      </x:c>
      <x:c r="AF43" s="4" t="str">
        <x:v>From current item description. Proposed uses retain their existing approval status. Lore category review: Resources -&gt; Biological resources. Classification only; original item status and tier retained.</x:v>
      </x:c>
      <x:c r="AG43"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status/completeness","No production route listed")</x:f>
        <x:v>No production route listed</x:v>
      </x:c>
      <x:c r="AN43" s="14">
        <x:f>IF(C43="T0",0,IF(C43="T1",1,IF(C43="T2",2,IF(C43="T3",3,IF(C43="T4",4,IF(C43="Unassigned",98,99))))))</x:f>
        <x:v>1</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inlineStr">
        <x:is>
          <x:t xml:space="preserve">Tool edges and wear inserts. It supplies a candidate working blank, edge or fitted part for a tool; shaping and mounting depend on the intended job.</x:t>
        </x:is>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t="inlineStr">
        <x:is>
          <x:t xml:space="preserve">Junk</x:t>
        </x:is>
      </x:c>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status/completeness","No production route listed")</x:f>
        <x:v>No production route listed</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inlineStr">
        <x:is>
          <x:t xml:space="preserve">T1</x:t>
        </x:is>
      </x:c>
      <x:c r="D45" s="9" t="str">
        <x:v>Biological resources</x:v>
      </x:c>
      <x:c r="E45" s="9" t="str">
        <x:v>Flexible tissue</x:v>
      </x:c>
      <x:c r="F45" s="9" t="str">
        <x:v>New proposal</x:v>
      </x:c>
      <x:c r="G45" s="9" t="inlineStr">
        <x:is>
          <x:t xml:space="preserve">Flexible seals and patch material. It is intended to close a selected joint or patch an interface. Contents compatibility, movement and service conditions must be checked before a seal is relied on.</x:t>
        </x:is>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t="inlineStr">
        <x:is>
          <x:t xml:space="preserve">Common</x:t>
        </x:is>
      </x:c>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t1; not applicable; material</x:v>
      </x:c>
      <x:c r="AF45" s="4" t="str">
        <x:v>From current item description. Proposed uses retain their existing approval status. Lore category review: Resources -&gt; Biological resources. Classification only; original item status and tier retained.</x:v>
      </x:c>
      <x:c r="AG45"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status/completeness","No production route listed")</x:f>
        <x:v>No production route listed</x:v>
      </x:c>
      <x:c r="AN45" s="14">
        <x:f>IF(C45="T0",0,IF(C45="T1",1,IF(C45="T2",2,IF(C45="T3",3,IF(C45="T4",4,IF(C45="Unassigned",98,99))))))</x:f>
        <x:v>1</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inlineStr">
        <x:is>
          <x:t xml:space="preserve">Unverified faunal storage tissue</x:t>
        </x:is>
      </x:c>
      <x:c r="C46" s="4" t="inlineStr">
        <x:is>
          <x:t xml:space="preserve">T0</x:t>
        </x:is>
      </x:c>
      <x:c r="D46" s="9" t="str">
        <x:v>Biological resources</x:v>
      </x:c>
      <x:c r="E46" s="9" t="str">
        <x:v>Perishable tissue</x:v>
      </x:c>
      <x:c r="F46" s="9" t="str">
        <x:v>Needs lore anatomy review</x:v>
      </x:c>
      <x:c r="G46" s="9" t="inlineStr">
        <x:is>
          <x:t xml:space="preserve">A withheld source hypothesis for a possible faunal energy-storage tissue, formerly described as fat-like. The world does not establish conventional fat anatomy in most fauna. This record remains a biological question with no qualified edible fraction, industrial yield or available material source.</x:t>
        </x:is>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t="inlineStr">
        <x:is>
          <x:t xml:space="preserve">Junk</x:t>
        </x:is>
      </x:c>
      <x:c r="Q46" s="17"/>
      <x:c r="R46" s="17"/>
      <x:c r="S46" s="17"/>
      <x:c r="T46" s="17"/>
      <x:c r="U46" s="9" t="str">
        <x:v>Review actual Burden Beasts anatomy before assigning tissue properties</x:v>
      </x:c>
      <x:c r="V46" s="11" t="inlineStr">
        <x:is>
          <x:t xml:space="preserve">Unverified fat-like tissue concept</x:t>
        </x:is>
      </x:c>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faunal storage tissue; biological resources; perishable tissue; raw material; unresolved; fauna; use unresolved; unresolved; unresolved; withheld assumption; unverified fat-like tissue concept; t0; unassigned; material</x:v>
      </x:c>
      <x:c r="AF46" s="4" t="str">
        <x:v>From current item description. Proposed uses retain their existing approval status. Lore category review: Resources -&gt; Biological resources. Classification only; original item status and tier retained.</x:v>
      </x:c>
      <x:c r="AG4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 This unresolved source remains withheld; its numeric rank establishes no obtainable resource or saleable yield.</x:t>
        </x:is>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status/completeness","No production route listed")</x:f>
        <x:v>No production route listed</x:v>
      </x:c>
      <x:c r="AN46" s="14">
        <x:f>IF(C46="T0",0,IF(C46="T1",1,IF(C46="T2",2,IF(C46="T3",3,IF(C46="T4",4,IF(C46="Unassigned",98,99))))))</x:f>
        <x:v>0</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inlineStr">
        <x:is>
          <x:t xml:space="preserve">T1</x:t>
        </x:is>
      </x:c>
      <x:c r="D47" s="9" t="str">
        <x:v>Biological resources</x:v>
      </x:c>
      <x:c r="E47" s="9" t="str">
        <x:v>Specialized tissue</x:v>
      </x:c>
      <x:c r="F47" s="9" t="str">
        <x:v>New proposal</x:v>
      </x:c>
      <x:c r="G47" s="9" t="inlineStr">
        <x:is>
          <x:t xml:space="preserve">Dry electrode scaffold research, not bottled electricity. It belongs in a designed electrical assembly; connections, insulation and a compatible energy supply must be established together.</x:t>
        </x:is>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t="inlineStr">
        <x:is>
          <x:t xml:space="preserve">Common</x:t>
        </x:is>
      </x:c>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t1; not applicable; material</x:v>
      </x:c>
      <x:c r="AF47" s="4" t="str">
        <x:v>From current item description. Proposed uses retain their existing approval status. Lore category review: Resources -&gt; Biological resources. Classification only; original item status and tier retained.</x:v>
      </x:c>
      <x:c r="AG47"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status/completeness","No production route listed")</x:f>
        <x:v>No production route listed</x:v>
      </x:c>
      <x:c r="AN47" s="14">
        <x:f>IF(C47="T0",0,IF(C47="T1",1,IF(C47="T2",2,IF(C47="T3",3,IF(C47="T4",4,IF(C47="Unassigned",98,99))))))</x:f>
        <x:v>1</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inlineStr">
        <x:is>
          <x:t xml:space="preserve">T0</x:t>
        </x:is>
      </x:c>
      <x:c r="D48" s="9" t="str">
        <x:v>Crafting components</x:v>
      </x:c>
      <x:c r="E48" s="9" t="str">
        <x:v>Processed biological</x:v>
      </x:c>
      <x:c r="F48" s="9" t="str">
        <x:v>New proposal</x:v>
      </x:c>
      <x:c r="G48" s="9" t="inlineStr">
        <x:is>
          <x:t xml:space="preserve">Light armor panels and impact guards. It provides candidate stock for a protective assembly, with coverage, joining and backing still determining the finished protection.</x:t>
        </x:is>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t="inlineStr">
        <x:is>
          <x:t xml:space="preserve">Junk</x:t>
        </x:is>
      </x:c>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t0; not applicable; component</x:v>
      </x:c>
      <x:c r="AF48" s="4" t="str">
        <x:v>From current item description. Proposed uses retain their existing approval status.</x:v>
      </x:c>
      <x:c r="AG4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status/completeness","No production route listed")</x:f>
        <x:v>Route listed; review status/completeness</x:v>
      </x:c>
      <x:c r="AN48" s="14">
        <x:f>IF(C48="T0",0,IF(C48="T1",1,IF(C48="T2",2,IF(C48="T3",3,IF(C48="T4",4,IF(C48="Unassigned",98,99))))))</x:f>
        <x:v>0</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inlineStr">
        <x:is>
          <x:t xml:space="preserve">Tool lashings and field repairs. It is intended to join, reinforce or support other parts, with the bond or fastening chosen for the materials and loads involved.</x:t>
        </x:is>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t="inlineStr">
        <x:is>
          <x:t xml:space="preserve">Common</x:t>
        </x:is>
      </x:c>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inlineStr">
        <x:is>
          <x:t xml:space="preserve">T0</x:t>
        </x:is>
      </x:c>
      <x:c r="D50" s="9" t="str">
        <x:v>Crafting components</x:v>
      </x:c>
      <x:c r="E50" s="9" t="str">
        <x:v>Processed biological</x:v>
      </x:c>
      <x:c r="F50" s="9" t="str">
        <x:v>New proposal</x:v>
      </x:c>
      <x:c r="G50" s="9" t="inlineStr">
        <x:is>
          <x:t xml:space="preserve">Dust exclusion at joints and equipment closures. It is intended to obstruct grit at an opening or moving interface. Its fit and wear must be qualified before any exclusion or filtration performance is assigned.</x:t>
        </x:is>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t="inlineStr">
        <x:is>
          <x:t xml:space="preserve">Junk</x:t>
        </x:is>
      </x:c>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t0; not applicable; component</x:v>
      </x:c>
      <x:c r="AF50" s="4" t="str">
        <x:v>From current item description. Proposed uses retain their existing approval status.</x:v>
      </x:c>
      <x:c r="AG5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status/completeness","No production route listed")</x:f>
        <x:v>Route listed; review status/completeness</x:v>
      </x:c>
      <x:c r="AN50" s="14">
        <x:f>IF(C50="T0",0,IF(C50="T1",1,IF(C50="T2",2,IF(C50="T3",3,IF(C50="T4",4,IF(C50="Unassigned",98,99))))))</x:f>
        <x:v>0</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inlineStr">
        <x:is>
          <x:t xml:space="preserve">Pressed fur-fiber pads</x:t>
        </x:is>
      </x:c>
      <x:c r="C51" s="4" t="inlineStr">
        <x:is>
          <x:t xml:space="preserve">T3</x:t>
        </x:is>
      </x:c>
      <x:c r="D51" s="9" t="str">
        <x:v>Crafting components</x:v>
      </x:c>
      <x:c r="E51" s="9" t="str">
        <x:v>Processed biological</x:v>
      </x:c>
      <x:c r="F51" s="9" t="str">
        <x:v>New proposal</x:v>
      </x:c>
      <x:c r="G51" s="9" t="inlineStr">
        <x:is>
          <x:t xml:space="preserve">Small pressed pads proposed from scarce prepared fur fibers for later fitted backing or lining trials. They are separate stock pieces, not a full garment or automatically protective liner. Binder, usable fiber yield, flexibility and attachment remain design questions.</x:t>
        </x:is>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t="inlineStr">
        <x:is>
          <x:t xml:space="preserve">Rare</x:t>
        </x:is>
      </x:c>
      <x:c r="Q51" s="17"/>
      <x:c r="R51" s="17"/>
      <x:c r="S51" s="17"/>
      <x:c r="T51" s="17"/>
      <x:c r="U51" s="9" t="str">
        <x:v>Product form and garment use remain proposals; old felted-liner assumption superseded; fashion-crafting input: high sale-value intent; large material/time demand; exact prices and quantities TBD</x:v>
      </x:c>
      <x:c r="V51" s="11" t="inlineStr">
        <x:is>
          <x:t xml:space="preserve">Pressed fur-fiber material</x:t>
        </x:is>
      </x:c>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inlineStr">
        <x:is>
          <x:t xml:space="preserve">Pressed pads</x:t>
        </x:is>
      </x:c>
      <x:c r="AD51" s="4" t="str">
        <x:v>Proposal</x:v>
      </x:c>
      <x:c r="AE51" s="4" t="str">
        <x:f>LOWER(A51&amp;"; "&amp;B51&amp;"; "&amp;D51&amp;"; "&amp;E51&amp;"; "&amp;X51&amp;"; "&amp;Y51&amp;"; "&amp;Z51&amp;"; "&amp;AA51&amp;"; "&amp;AB51&amp;"; "&amp;AC51&amp;"; "&amp;AD51&amp;"; "&amp;V51&amp;"; "&amp;C51&amp;"; "&amp;AH51&amp;"; "&amp;AI51)</x:f>
        <x:v>proposal.bio.liner; pressed fur-fiber pads; crafting components; processed biological; processed material; processed intermediate; fauna; textile processing; fur; pressed pads; proposal; pressed fur-fiber material; t3; not applicable; material</x:v>
      </x:c>
      <x:c r="AF51" s="4" t="str">
        <x:v>From current item description. Proposed uses retain their existing approval status.</x:v>
      </x:c>
      <x:c r="AG51"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status/completeness","No production route listed")</x:f>
        <x:v>Route listed; review status/completeness</x:v>
      </x:c>
      <x:c r="AN51" s="14">
        <x:f>IF(C51="T0",0,IF(C51="T1",1,IF(C51="T2",2,IF(C51="T3",3,IF(C51="T4",4,IF(C51="Unassigned",98,99))))))</x:f>
        <x:v>3</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inlineStr">
        <x:is>
          <x:t xml:space="preserve">T0</x:t>
        </x:is>
      </x:c>
      <x:c r="D52" s="9" t="str">
        <x:v>Crafting components</x:v>
      </x:c>
      <x:c r="E52" s="9" t="str">
        <x:v>Processed biological</x:v>
      </x:c>
      <x:c r="F52" s="9" t="str">
        <x:v>New proposal</x:v>
      </x:c>
      <x:c r="G52" s="9" t="inlineStr">
        <x:is>
          <x:t xml:space="preserve">Replaceable excavation-tool wear part. It supplies a candidate working blank, edge or fitted part for a tool; shaping and mounting depend on the intended job.</x:t>
        </x:is>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t="inlineStr">
        <x:is>
          <x:t xml:space="preserve">Junk</x:t>
        </x:is>
      </x:c>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t0; not applicable; component</x:v>
      </x:c>
      <x:c r="AF52" s="4" t="str">
        <x:v>From current item description. Proposed uses retain their existing approval status.</x:v>
      </x:c>
      <x:c r="AG5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status/completeness","No production route listed")</x:f>
        <x:v>Route listed; review status/completeness</x:v>
      </x:c>
      <x:c r="AN52" s="14">
        <x:f>IF(C52="T0",0,IF(C52="T1",1,IF(C52="T2",2,IF(C52="T3",3,IF(C52="T4",4,IF(C52="Unassigned",98,99))))))</x:f>
        <x:v>0</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inlineStr">
        <x:is>
          <x:t xml:space="preserve">Flexible equipment repairs. It is intended to close a selected joint or patch an interface. Contents compatibility, movement and service conditions must be checked before a seal is relied on.</x:t>
        </x:is>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t="inlineStr">
        <x:is>
          <x:t xml:space="preserve">Common</x:t>
        </x:is>
      </x:c>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inlineStr">
        <x:is>
          <x:t xml:space="preserve">Unverified wax-like faunal solid</x:t>
        </x:is>
      </x:c>
      <x:c r="C54" s="4" t="inlineStr">
        <x:is>
          <x:t xml:space="preserve">T0</x:t>
        </x:is>
      </x:c>
      <x:c r="D54" s="9" t="str">
        <x:v>Crafting components</x:v>
      </x:c>
      <x:c r="E54" s="9" t="str">
        <x:v>Processed biological</x:v>
      </x:c>
      <x:c r="F54" s="9" t="str">
        <x:v>Needs lore anatomy review</x:v>
      </x:c>
      <x:c r="G54" s="9" t="inlineStr">
        <x:is>
          <x:t xml:space="preserve">A withheld proposal for a solid product from the unverified faunal storage-tissue hypothesis. No precursor, preparation process or useful wax behavior is established. It remains a research placeholder rather than available sealant, food, fuel or coating.</x:t>
        </x:is>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t="inlineStr">
        <x:is>
          <x:t xml:space="preserve">Junk</x:t>
        </x:is>
      </x:c>
      <x:c r="Q54" s="17"/>
      <x:c r="R54" s="17"/>
      <x:c r="S54" s="17"/>
      <x:c r="T54" s="17"/>
      <x:c r="U54" s="9" t="str">
        <x:v>Review precursor and chemistry against Burden Beasts anatomy</x:v>
      </x:c>
      <x:c r="V54" s="11" t="inlineStr">
        <x:is>
          <x:t xml:space="preserve">Solid biological wax</x:t>
        </x:is>
      </x:c>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unverified wax-like faunal solid; crafting components; processed biological; processed material; unresolved; fauna; use unresolved; biological chemical; solid piece; withheld assumption; solid biological wax; t0; unassigned; material</x:v>
      </x:c>
      <x:c r="AF54" s="4" t="str">
        <x:v>From current item description. Proposed uses retain their existing approval status.</x:v>
      </x:c>
      <x:c r="AG5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 This unresolved source remains withheld; its numeric rank establishes no obtainable resource or saleable yield.</x:t>
        </x:is>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status/completeness","No production route listed")</x:f>
        <x:v>Route listed; review status/completeness</x:v>
      </x:c>
      <x:c r="AN54" s="14">
        <x:f>IF(C54="T0",0,IF(C54="T1",1,IF(C54="T2",2,IF(C54="T3",3,IF(C54="T4",4,IF(C54="Unassigned",98,99))))))</x:f>
        <x:v>0</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inlineStr">
        <x:is>
          <x:t xml:space="preserve">Possible charged-battery component research. It belongs in a designed electrical assembly; connections, insulation and a compatible energy supply must be established together.</x:t>
        </x:is>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t="inlineStr">
        <x:is>
          <x:t xml:space="preserve">Common</x:t>
        </x:is>
      </x:c>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inlineStr">
        <x:is>
          <x:t xml:space="preserve">Tendon-offcut char</x:t>
        </x:is>
      </x:c>
      <x:c r="C56" s="4" t="inlineStr">
        <x:is>
          <x:t xml:space="preserve">T0</x:t>
        </x:is>
      </x:c>
      <x:c r="D56" s="9" t="str">
        <x:v>Manufactured stock</x:v>
      </x:c>
      <x:c r="E56" s="9" t="str">
        <x:v>Processed fuel</x:v>
      </x:c>
      <x:c r="F56" s="9" t="str">
        <x:v>User direction; not implemented</x:v>
      </x:c>
      <x:c r="G56" s="9" t="inlineStr">
        <x:is>
          <x:t xml:space="preserve">A proposed carbonized residue made from dried tendon offcuts in a contained stationary retort. The source distinguishes it from Carbonized husk char, which uses shell material. It is candidate carbon feed rather than wood charcoal or a guaranteed fuel; carbonization conditions, useful yield and hot-work behavior remain unqualified.</x:t>
        </x:is>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t="inlineStr">
        <x:is>
          <x:t xml:space="preserve">Junk</x:t>
        </x:is>
      </x:c>
      <x:c r="Q56" s="17"/>
      <x:c r="R56" s="17"/>
      <x:c r="S56" s="17"/>
      <x:c r="T56" s="17"/>
      <x:c r="U56" s="9" t="str">
        <x:v>Biological feedstock, scarcity and survival-versus-fuel tradeoff</x:v>
      </x:c>
      <x:c r="V56" s="11" t="inlineStr">
        <x:is>
          <x:t xml:space="preserve">metal refining; Charcoal</x:t>
        </x:is>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inlineStr">
        <x:is>
          <x:t xml:space="preserve">Faunal carbon</x:t>
        </x:is>
      </x:c>
      <x:c r="AC56" s="4" t="inlineStr">
        <x:is>
          <x:t xml:space="preserve">Carbonized offcut fragments</x:t>
        </x:is>
      </x:c>
      <x:c r="AD56" s="4" t="str">
        <x:v>Author direction</x:v>
      </x:c>
      <x:c r="AE56" s="4" t="str">
        <x:f>LOWER(A56&amp;"; "&amp;B56&amp;"; "&amp;D56&amp;"; "&amp;E56&amp;"; "&amp;X56&amp;"; "&amp;Y56&amp;"; "&amp;Z56&amp;"; "&amp;AA56&amp;"; "&amp;AB56&amp;"; "&amp;AC56&amp;"; "&amp;AD56&amp;"; "&amp;V56&amp;"; "&amp;C56&amp;"; "&amp;AH56&amp;"; "&amp;AI56)</x:f>
        <x:v>proposal.natural.charcoal; tendon-offcut char; manufactured stock; processed fuel; processed material; processed intermediate; unresolved; fuel; faunal carbon; carbonized offcut fragments; author direction; metal refining; charcoal; t0; not applicable; material</x:v>
      </x:c>
      <x:c r="AF56" s="4" t="str">
        <x:v>From current item description. Proposed uses retain their existing approval status. Lore category review: Resources -&gt; Manufactured stock. Classification only; original item status and tier retained.</x:v>
      </x:c>
      <x:c r="AG5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status/completeness","No production route listed")</x:f>
        <x:v>Route listed; review status/completeness</x:v>
      </x:c>
      <x:c r="AN56" s="14">
        <x:f>IF(C56="T0",0,IF(C56="T1",1,IF(C56="T2",2,IF(C56="T3",3,IF(C56="T4",4,IF(C56="Unassigned",98,99))))))</x:f>
        <x:v>0</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inlineStr">
        <x:is>
          <x:t xml:space="preserve">T2</x:t>
        </x:is>
      </x:c>
      <x:c r="D57" s="9" t="str">
        <x:v>Mineral resources</x:v>
      </x:c>
      <x:c r="E57" s="9" t="str">
        <x:v>Raw mineral</x:v>
      </x:c>
      <x:c r="F57" s="9" t="str">
        <x:v>User direction; not implemented</x:v>
      </x:c>
      <x:c r="G57" s="9" t="inlineStr">
        <x:is>
          <x:t xml:space="preserve">Bulk copper-bearing rock before sorting. It is intended to enter a controlled metal-preparation or refining process; the feed material is distinct from the usable metal eventually produced.</x:t>
        </x:is>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t="inlineStr">
        <x:is>
          <x:t xml:space="preserve">Uncommon</x:t>
        </x:is>
      </x:c>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t2; not applicable; material</x:v>
      </x:c>
      <x:c r="AF57" s="4" t="str">
        <x:v>From current item description. Proposed uses retain their existing approval status. Lore category review: Resources -&gt; Mineral resources. Classification only; original item status and tier retained.</x:v>
      </x:c>
      <x:c r="AG57" s="4" t="inlineStr">
        <x:is>
          <x:t xml:space="preserve">October 16 mineral value review: T2. Better-conductor sources are strategically limited in this iron-rich world; unsorted copper-bearing rock has specialist prospecting value despite gangue and uncertain recovery. Evidence: WLD-0132; specific mineral occurrence and grade remain proposals. Rarity default: Uncommon from T2, independently editable. Value does not certify purity, processing readiness, recipe eligibility, performance or a price.</x:t>
        </x:is>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status/completeness","No production route listed")</x:f>
        <x:v>No production route listed</x:v>
      </x:c>
      <x:c r="AN57" s="14">
        <x:f>IF(C57="T0",0,IF(C57="T1",1,IF(C57="T2",2,IF(C57="T3",3,IF(C57="T4",4,IF(C57="Unassigned",98,99))))))</x:f>
        <x:v>2</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inlineStr">
        <x:is>
          <x:t xml:space="preserve">Sorted copper-bearing ore</x:t>
        </x:is>
      </x:c>
      <x:c r="C58" s="4" t="inlineStr">
        <x:is>
          <x:t xml:space="preserve">T3</x:t>
        </x:is>
      </x:c>
      <x:c r="D58" s="9" t="str">
        <x:v>Mineral resources</x:v>
      </x:c>
      <x:c r="E58" s="9" t="str">
        <x:v>Sorted ore</x:v>
      </x:c>
      <x:c r="F58" s="9" t="str">
        <x:v>User direction; not implemented</x:v>
      </x:c>
      <x:c r="G58" s="9" t="inlineStr">
        <x:is>
          <x:t xml:space="preserve">Copper-bearing mineral feed for refining. It is intended to enter a controlled metal-preparation or refining process; the feed material is distinct from the usable metal eventually produced.</x:t>
        </x:is>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t="inlineStr">
        <x:is>
          <x:t xml:space="preserve">Rare</x:t>
        </x:is>
      </x:c>
      <x:c r="Q58" s="17"/>
      <x:c r="R58" s="17"/>
      <x:c r="S58" s="17"/>
      <x:c r="T58" s="17"/>
      <x:c r="U58" s="9" t="str">
        <x:v>Ore species, grade, impurities and refining method</x:v>
      </x:c>
      <x:c r="V58" s="11" t="inlineStr">
        <x:is>
          <x:t xml:space="preserve">Copper ore</x:t>
        </x:is>
      </x:c>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sorted copper-bearing ore; mineral resources; sorted ore; raw material; processed intermediate; geological; metal refining; mineral; rock; author direction; copper ore; t3; not applicable; material</x:v>
      </x:c>
      <x:c r="AF58" s="4" t="str">
        <x:v>From current item description. Proposed uses retain their existing approval status. Lore category review: Resources -&gt; Mineral resources. Classification only; original item status and tier retained.</x:v>
      </x:c>
      <x:c r="AG58" s="4" t="inlineStr">
        <x:is>
          <x:t xml:space="preserve">October 16 mineral value review: T3. Sorting concentrates a scarce better-conductor source for coils, contacts and control equipment, reducing useless cargo and making this high-value industrial feed. Evidence: WLD-0132; specific mineral occurrence and grade remain proposals. Rarity default: Rare from T3, independently editable. Value does not certify purity, processing readiness, recipe eligibility, performance or a price.</x:t>
        </x:is>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status/completeness","No production route listed")</x:f>
        <x:v>Route listed; review status/completeness</x:v>
      </x:c>
      <x:c r="AN58" s="14">
        <x:f>IF(C58="T0",0,IF(C58="T1",1,IF(C58="T2",2,IF(C58="T3",3,IF(C58="T4",4,IF(C58="Unassigned",98,99))))))</x:f>
        <x:v>3</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inlineStr">
        <x:is>
          <x:t xml:space="preserve">Native copper lump</x:t>
        </x:is>
      </x:c>
      <x:c r="C59" s="4" t="inlineStr">
        <x:is>
          <x:t xml:space="preserve">T3</x:t>
        </x:is>
      </x:c>
      <x:c r="D59" s="9" t="str">
        <x:v>Mineral resources</x:v>
      </x:c>
      <x:c r="E59" s="9" t="str">
        <x:v>Unworked metal</x:v>
      </x:c>
      <x:c r="F59" s="9" t="str">
        <x:v>User direction; not implemented</x:v>
      </x:c>
      <x:c r="G59" s="9" t="inlineStr">
        <x:is>
          <x:t xml:space="preserve">Unworked copper metal for conductors and small fittings. It is intended to form part of a continuous conducting path, with section, joints and protection matched to the receiving circuit.</x:t>
        </x:is>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t="inlineStr">
        <x:is>
          <x:t xml:space="preserve">Rare</x:t>
        </x:is>
      </x:c>
      <x:c r="Q59" s="17"/>
      <x:c r="R59" s="17"/>
      <x:c r="S59" s="17"/>
      <x:c r="T59" s="17"/>
      <x:c r="U59" s="9" t="str">
        <x:v>Decide whether native copper is also available; define manufacturing steps</x:v>
      </x:c>
      <x:c r="V59" s="11" t="inlineStr">
        <x:is>
          <x:t xml:space="preserve">fabrication; Raw copper lump</x:t>
        </x:is>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native copper lump; mineral resources; unworked metal; processed material; unworked metal; geological; electrical conduction; metal; solid piece; author direction; fabrication; raw copper lump; t3; not applicable; material</x:v>
      </x:c>
      <x:c r="AF59" s="4" t="str">
        <x:v>From current item description. Proposed uses retain their existing approval status. Lore category review: Resources -&gt; Mineral resources. Classification only; original item status and tier retained.</x:v>
      </x:c>
      <x:c r="AG59" s="4" t="inlineStr">
        <x:is>
          <x:t xml:space="preserve">October 16 mineral value review: T3. Unworked copper metal addresses the conductor bottleneck more directly than mineral feed; its useful metal fraction supports valuable specialist electrical stock, pending qualification. Evidence: WLD-0132; specific mineral occurrence and grade remain proposals. Rarity default: Rare from T3, independently editable. Value does not certify purity, processing readiness, recipe eligibility, performance or a price.</x:t>
        </x:is>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status/completeness","No production route listed")</x:f>
        <x:v>Route listed; review status/completeness</x:v>
      </x:c>
      <x:c r="AN59" s="14">
        <x:f>IF(C59="T0",0,IF(C59="T1",1,IF(C59="T2",2,IF(C59="T3",3,IF(C59="T4",4,IF(C59="Unassigned",98,99))))))</x:f>
        <x:v>3</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inlineStr">
        <x:is>
          <x:t xml:space="preserve">T2</x:t>
        </x:is>
      </x:c>
      <x:c r="D60" s="9" t="str">
        <x:v>Mineral resources</x:v>
      </x:c>
      <x:c r="E60" s="9" t="str">
        <x:v>Raw mineral</x:v>
      </x:c>
      <x:c r="F60" s="9" t="str">
        <x:v>User direction; not implemented</x:v>
      </x:c>
      <x:c r="G60" s="9" t="inlineStr">
        <x:is>
          <x:t xml:space="preserve">Dense mineral feed for advanced wear-resistant material research. It is intended to enter a controlled metal-preparation or refining process; the feed material is distinct from the usable metal eventually produced.</x:t>
        </x:is>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t="inlineStr">
        <x:is>
          <x:t xml:space="preserve">Uncommon</x:t>
        </x:is>
      </x:c>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t2; not applicable; material</x:v>
      </x:c>
      <x:c r="AF60" s="4" t="str">
        <x:v>From current item description. Proposed uses retain their existing approval status. Lore category review: Resources -&gt; Mineral resources. Classification only; original item status and tier retained.</x:v>
      </x:c>
      <x:c r="AG60" s="4" t="inlineStr">
        <x:is>
          <x:t xml:space="preserve">October 16 mineral value review: T2. Candidate wear-resistant material feed fills a specialist fabrication need; the lore does not establish a uniquely scarce tungsten deposit or a ready high-performance alloy. Evidence: WLD-0132, existing-item; specific mineral occurrence and grade remain proposals. Rarity default: Uncommon from T2, independently editable. Value does not certify purity, processing readiness, recipe eligibility, performance or a price.</x:t>
        </x:is>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status/completeness","No production route listed")</x:f>
        <x:v>No production route listed</x:v>
      </x:c>
      <x:c r="AN60" s="14">
        <x:f>IF(C60="T0",0,IF(C60="T1",1,IF(C60="T2",2,IF(C60="T3",3,IF(C60="T4",4,IF(C60="Unassigned",98,99))))))</x:f>
        <x:v>2</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inlineStr">
        <x:is>
          <x:t xml:space="preserve">T1</x:t>
        </x:is>
      </x:c>
      <x:c r="D61" s="9" t="str">
        <x:v>Mineral resources</x:v>
      </x:c>
      <x:c r="E61" s="9" t="str">
        <x:v>Raw mineral</x:v>
      </x:c>
      <x:c r="F61" s="9" t="str">
        <x:v>User direction; not implemented</x:v>
      </x:c>
      <x:c r="G61" s="9" t="inlineStr">
        <x:is>
          <x:t xml:space="preserve">Mineral feed containing magnesium compounds. It is intended to enter a controlled metal-preparation or refining process; the feed material is distinct from the usable metal eventually produced.</x:t>
        </x:is>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t="inlineStr">
        <x:is>
          <x:t xml:space="preserve">Common</x:t>
        </x:is>
      </x:c>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t1; not applicable; material</x:v>
      </x:c>
      <x:c r="AF61" s="4" t="str">
        <x:v>From current item description. Proposed uses retain their existing approval status. Lore category review: Resources -&gt; Mineral resources. Classification only; original item status and tier retained.</x:v>
      </x:c>
      <x:c r="AG61" s="4" t="inlineStr">
        <x:is>
          <x:t xml:space="preserve">October 16 mineral value review: T1. Identified magnesium-compound feed has ordinary refining potential, while uncertain grade and difficult recovery prevent a specialist-metal premium. Evidence: WLD-0132, existing-item; specific mineral occurrence and grade remain proposals. Rarity default: Common from T1, independently editable. Value does not certify purity, processing readiness, recipe eligibility, performance or a price.</x:t>
        </x:is>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status/completeness","No production route listed")</x:f>
        <x:v>No production route listed</x:v>
      </x:c>
      <x:c r="AN61" s="14">
        <x:f>IF(C61="T0",0,IF(C61="T1",1,IF(C61="T2",2,IF(C61="T3",3,IF(C61="T4",4,IF(C61="Unassigned",98,99))))))</x:f>
        <x:v>1</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inlineStr">
        <x:is>
          <x:t xml:space="preserve">Unworked magnesium metal</x:t>
        </x:is>
      </x:c>
      <x:c r="C62" s="4" t="inlineStr">
        <x:is>
          <x:t xml:space="preserve">T2</x:t>
        </x:is>
      </x:c>
      <x:c r="D62" s="9" t="str">
        <x:v>Mineral resources</x:v>
      </x:c>
      <x:c r="E62" s="9" t="str">
        <x:v>Unworked metal</x:v>
      </x:c>
      <x:c r="F62" s="9" t="str">
        <x:v>User direction; not implemented</x:v>
      </x:c>
      <x:c r="G62" s="9" t="inlineStr">
        <x:is>
          <x:t xml:space="preserve">Unworked manufactured magnesium metal. It provides candidate material or a shaped starting piece for making other objects, with the final form set by the receiving design.</x:t>
        </x:is>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t="inlineStr">
        <x:is>
          <x:t xml:space="preserve">Uncommon</x:t>
        </x:is>
      </x:c>
      <x:c r="Q62" s="17"/>
      <x:c r="R62" s="17"/>
      <x:c r="S62" s="17"/>
      <x:c r="T62" s="17"/>
      <x:c r="U62" s="9" t="str">
        <x:v>Processing burden, alloy uses and whether a separate item is useful</x:v>
      </x:c>
      <x:c r="V62" s="11" t="inlineStr">
        <x:is>
          <x:t xml:space="preserve">Raw magnesium metal</x:t>
        </x:is>
      </x:c>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unworked magnesium metal; mineral resources; unworked metal; processed material; unworked metal; geological; fabrication; metal; solid piece; author direction; raw magnesium metal; t2; not applicable; material</x:v>
      </x:c>
      <x:c r="AF62" s="4" t="str">
        <x:v>From current item description. Proposed uses retain their existing approval status. Lore category review: Resources -&gt; Mineral resources. Classification only; original item status and tier retained.</x:v>
      </x:c>
      <x:c r="AG62" s="4" t="inlineStr">
        <x:is>
          <x:t xml:space="preserve">October 16 mineral value review: T2. Manufactured unworked metal embodies specialist refining effort beyond raw compounds; intended fabrication value remains conditional on handling and material suitability. Evidence: WLD-0132, existing-item; specific mineral occurrence and grade remain proposals. Rarity default: Uncommon from T2, independently editable. Value does not certify purity, processing readiness, recipe eligibility, performance or a price.</x:t>
        </x:is>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status/completeness","No production route listed")</x:f>
        <x:v>Route listed; review status/completeness</x:v>
      </x:c>
      <x:c r="AN62" s="14">
        <x:f>IF(C62="T0",0,IF(C62="T1",1,IF(C62="T2",2,IF(C62="T3",3,IF(C62="T4",4,IF(C62="Unassigned",98,99))))))</x:f>
        <x:v>2</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inlineStr">
        <x:is>
          <x:t xml:space="preserve">Specific iron-rich mineral feed distinct from generic field stone. It is intended to enter a controlled metal-preparation or refining process; the feed material is distinct from the usable metal eventually produced.</x:t>
        </x:is>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t="inlineStr">
        <x:is>
          <x:t xml:space="preserve">Junk</x:t>
        </x:is>
      </x:c>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inlineStr">
        <x:is>
          <x:t xml:space="preserve">October 16 mineral value review: T0. An identified iron mineral still competes with abundant iron-bearing material; a species name alone gives no premium purity, yield or alloy performance. Evidence: WLD-0132; specific mineral occurrence and grade remain proposals. Rarity default: Junk from T0, independently editable. Value does not certify purity, processing readiness, recipe eligibility, performance or a price.</x:t>
        </x:is>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status/completeness","No production route listed")</x:f>
        <x:v>No production route listed</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inlineStr">
        <x:is>
          <x:t xml:space="preserve">T1</x:t>
        </x:is>
      </x:c>
      <x:c r="D64" s="9" t="str">
        <x:v>Mineral resources</x:v>
      </x:c>
      <x:c r="E64" s="9" t="str">
        <x:v>Native nonmetal</x:v>
      </x:c>
      <x:c r="F64" s="9" t="str">
        <x:v>User direction; not implemented</x:v>
      </x:c>
      <x:c r="G64" s="9" t="inlineStr">
        <x:is>
          <x:t xml:space="preserve">Nonmetallic mineral feed for specialist crafting research. It is a candidate industrial input or process aid. Its composition, containment and compatible treatment must be established; usefulness does not imply edibility.</x:t>
        </x:is>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t="inlineStr">
        <x:is>
          <x:t xml:space="preserve">Common</x:t>
        </x:is>
      </x:c>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t1; not applicable; material</x:v>
      </x:c>
      <x:c r="AF64" s="4" t="str">
        <x:v>From current item description. Proposed uses retain their existing approval status. Lore category review: Resources -&gt; Mineral resources. Classification only; original item status and tier retained.</x:v>
      </x:c>
      <x:c r="AG64" s="4" t="inlineStr">
        <x:is>
          <x:t xml:space="preserve">October 16 mineral value review: T1. A broadly useful and relatively available industrial chemistry source supports separation, treatment and processing; utility is high but scarcity is modest. Evidence: WLD-0061, WLD-0132; specific mineral occurrence and grade remain proposals. Rarity default: Common from T1, independently editable. Value does not certify purity, processing readiness, recipe eligibility, performance or a price.</x:t>
        </x:is>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status/completeness","No production route listed")</x:f>
        <x:v>No production route listed</x:v>
      </x:c>
      <x:c r="AN64" s="14">
        <x:f>IF(C64="T0",0,IF(C64="T1",1,IF(C64="T2",2,IF(C64="T3",3,IF(C64="T4",4,IF(C64="Unassigned",98,99))))))</x:f>
        <x:v>1</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x:c r="B65" s="9"/>
      <x:c r="C65" s="4"/>
      <x:c r="D65" s="9"/>
      <x:c r="E65" s="9"/>
      <x:c r="F65" s="9"/>
      <x:c r="G65" s="9"/>
      <x:c r="H65" s="9"/>
      <x:c r="I65" s="9"/>
      <x:c r="J65" s="13"/>
      <x:c r="K65" s="15"/>
      <x:c r="L65" s="9"/>
      <x:c r="M65" s="9"/>
      <x:c r="N65" s="9"/>
      <x:c r="O65" s="9"/>
      <x:c r="P65" s="17"/>
      <x:c r="Q65" s="17"/>
      <x:c r="R65" s="17"/>
      <x:c r="S65" s="17"/>
      <x:c r="T65" s="17"/>
      <x:c r="U65" s="9"/>
      <x:c r="V65" s="11"/>
      <x:c r="W65" s="9"/>
      <x:c r="X65" s="4"/>
      <x:c r="Y65" s="4"/>
      <x:c r="Z65" s="4"/>
      <x:c r="AA65" s="4"/>
      <x:c r="AB65" s="4"/>
      <x:c r="AC65" s="4"/>
      <x:c r="AD65" s="4"/>
      <x:c r="AE65" s="4"/>
      <x:c r="AF65" s="4"/>
      <x:c r="AG65" s="4"/>
      <x:c r="AH65" s="4"/>
      <x:c r="AI65" s="4"/>
      <x:c r="AJ65" s="4"/>
      <x:c r="AK65" s="4"/>
      <x:c r="AL65" s="4"/>
      <x:c r="AM65" s="4"/>
      <x:c r="AN65" s="14"/>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inlineStr">
        <x:is>
          <x:t xml:space="preserve">T1</x:t>
        </x:is>
      </x:c>
      <x:c r="D66" s="9" t="str">
        <x:v>Mineral resources</x:v>
      </x:c>
      <x:c r="E66" s="9" t="str">
        <x:v>Sulfate mineral</x:v>
      </x:c>
      <x:c r="F66" s="9" t="str">
        <x:v>New proposal</x:v>
      </x:c>
      <x:c r="G66" s="9" t="inlineStr">
        <x:is>
          <x:t xml:space="preserve">Soft mineral feed for molds and mineral products. It is intended for a matched glassworking or ceramic process, with composition, forming and controlled heat determining the useful result.</x:t>
        </x:is>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t="inlineStr">
        <x:is>
          <x:t xml:space="preserve">Common</x:t>
        </x:is>
      </x:c>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t1; not applicable; material</x:v>
      </x:c>
      <x:c r="AF66" s="4" t="str">
        <x:v>From current item description. Proposed uses retain their existing approval status. Lore category review: Resources -&gt; Mineral resources. Classification only; original item status and tier retained.</x:v>
      </x:c>
      <x:c r="AG66" s="4" t="inlineStr">
        <x:is>
          <x:t xml:space="preserve">October 16 mineral value review: T1. Accessible evaporite feed supports molds and mineral products with ordinary workshop demand; no rare formation or premium grade is specified. Evidence: WLD-0060, existing-item; specific mineral occurrence and grade remain proposals. Rarity default: Common from T1, independently editable. Value does not certify purity, processing readiness, recipe eligibility, performance or a price.</x:t>
        </x:is>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status/completeness","No production route listed")</x:f>
        <x:v>No production route listed</x:v>
      </x:c>
      <x:c r="AN66" s="14">
        <x:f>IF(C66="T0",0,IF(C66="T1",1,IF(C66="T2",2,IF(C66="T3",3,IF(C66="T4",4,IF(C66="Unassigned",98,99))))))</x:f>
        <x:v>1</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inlineStr">
        <x:is>
          <x:t xml:space="preserve">T1</x:t>
        </x:is>
      </x:c>
      <x:c r="D67" s="9" t="str">
        <x:v>Mineral resources</x:v>
      </x:c>
      <x:c r="E67" s="9" t="str">
        <x:v>Industrial mineral</x:v>
      </x:c>
      <x:c r="F67" s="9" t="str">
        <x:v>New proposal</x:v>
      </x:c>
      <x:c r="G67" s="9" t="inlineStr">
        <x:is>
          <x:t xml:space="preserve">Soft mineral feed for proposed dry powders and ceramics. It is intended for a matched glassworking or ceramic process, with composition, forming and controlled heat determining the useful result.</x:t>
        </x:is>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t="inlineStr">
        <x:is>
          <x:t xml:space="preserve">Common</x:t>
        </x:is>
      </x:c>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t1; not applicable; material</x:v>
      </x:c>
      <x:c r="AF67" s="4" t="str">
        <x:v>From current item description. Proposed uses retain their existing approval status. Lore category review: Resources -&gt; Mineral resources. Classification only; original item status and tier retained.</x:v>
      </x:c>
      <x:c r="AG67" s="4" t="inlineStr">
        <x:is>
          <x:t xml:space="preserve">October 16 mineral value review: T1. Candidate powders and ceramic feed have practical routine workshop uses, without evidence of exceptional scarcity or a finished-material premium. Evidence: WLD-0132, existing-item; specific mineral occurrence and grade remain proposals. Rarity default: Common from T1, independently editable. Value does not certify purity, processing readiness, recipe eligibility, performance or a price.</x:t>
        </x:is>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status/completeness","No production route listed")</x:f>
        <x:v>No production route listed</x:v>
      </x:c>
      <x:c r="AN67" s="14">
        <x:f>IF(C67="T0",0,IF(C67="T1",1,IF(C67="T2",2,IF(C67="T3",3,IF(C67="T4",4,IF(C67="Unassigned",98,99))))))</x:f>
        <x:v>1</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x:c r="B68" s="9"/>
      <x:c r="C68" s="4"/>
      <x:c r="D68" s="9"/>
      <x:c r="E68" s="9"/>
      <x:c r="F68" s="9"/>
      <x:c r="G68" s="9"/>
      <x:c r="H68" s="9"/>
      <x:c r="I68" s="9"/>
      <x:c r="J68" s="13"/>
      <x:c r="K68" s="15"/>
      <x:c r="L68" s="9"/>
      <x:c r="M68" s="9"/>
      <x:c r="N68" s="9"/>
      <x:c r="O68" s="9"/>
      <x:c r="P68" s="17"/>
      <x:c r="Q68" s="17"/>
      <x:c r="R68" s="17"/>
      <x:c r="S68" s="17"/>
      <x:c r="T68" s="17"/>
      <x:c r="U68" s="9"/>
      <x:c r="V68" s="11"/>
      <x:c r="W68" s="9"/>
      <x:c r="X68" s="4"/>
      <x:c r="Y68" s="4"/>
      <x:c r="Z68" s="4"/>
      <x:c r="AA68" s="4"/>
      <x:c r="AB68" s="4"/>
      <x:c r="AC68" s="4"/>
      <x:c r="AD68" s="4"/>
      <x:c r="AE68" s="4"/>
      <x:c r="AF68" s="4"/>
      <x:c r="AG68" s="4"/>
      <x:c r="AH68" s="4"/>
      <x:c r="AI68" s="4"/>
      <x:c r="AJ68" s="4"/>
      <x:c r="AK68" s="4"/>
      <x:c r="AL68" s="4"/>
      <x:c r="AM68" s="4"/>
      <x:c r="AN68" s="14"/>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inlineStr">
        <x:is>
          <x:t xml:space="preserve">T1</x:t>
        </x:is>
      </x:c>
      <x:c r="D69" s="9" t="str">
        <x:v>Mineral resources</x:v>
      </x:c>
      <x:c r="E69" s="9" t="str">
        <x:v>Raw mineral</x:v>
      </x:c>
      <x:c r="F69" s="9" t="str">
        <x:v>New proposal</x:v>
      </x:c>
      <x:c r="G69" s="9" t="inlineStr">
        <x:is>
          <x:t xml:space="preserve">Heavy mineral feed for specialized industrial material. It is intended to enter a controlled metal-preparation or refining process; the feed material is distinct from the usable metal eventually produced.</x:t>
        </x:is>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t="inlineStr">
        <x:is>
          <x:t xml:space="preserve">Common</x:t>
        </x:is>
      </x:c>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t1; not applicable; material</x:v>
      </x:c>
      <x:c r="AF69" s="4" t="str">
        <x:v>From current item description. Proposed uses retain their existing approval status. Lore category review: Resources -&gt; Mineral resources. Classification only; original item status and tier retained.</x:v>
      </x:c>
      <x:c r="AG69" s="4" t="inlineStr">
        <x:is>
          <x:t xml:space="preserve">October 16 mineral value review: T1. Identified heavy-metal feed has industrial utility but remains unrefined bulk cargo; no particular strategic application or rich grade is established. Evidence: WLD-0132, existing-item; specific mineral occurrence and grade remain proposals. Rarity default: Common from T1, independently editable. Value does not certify purity, processing readiness, recipe eligibility, performance or a price.</x:t>
        </x:is>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status/completeness","No production route listed")</x:f>
        <x:v>No production route listed</x:v>
      </x:c>
      <x:c r="AN69" s="14">
        <x:f>IF(C69="T0",0,IF(C69="T1",1,IF(C69="T2",2,IF(C69="T3",3,IF(C69="T4",4,IF(C69="Unassigned",98,99))))))</x:f>
        <x:v>1</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inlineStr">
        <x:is>
          <x:t xml:space="preserve">T2</x:t>
        </x:is>
      </x:c>
      <x:c r="D70" s="9" t="str">
        <x:v>Mineral resources</x:v>
      </x:c>
      <x:c r="E70" s="9" t="str">
        <x:v>Raw mineral</x:v>
      </x:c>
      <x:c r="F70" s="9" t="str">
        <x:v>New proposal</x:v>
      </x:c>
      <x:c r="G70" s="9" t="inlineStr">
        <x:is>
          <x:t xml:space="preserve">Mineral feed for alloy and protective-coating research. It is intended to enter a controlled metal-preparation or refining process; the feed material is distinct from the usable metal eventually produced.</x:t>
        </x:is>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t="inlineStr">
        <x:is>
          <x:t xml:space="preserve">Uncommon</x:t>
        </x:is>
      </x:c>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t2; not applicable; material</x:v>
      </x:c>
      <x:c r="AF70" s="4" t="str">
        <x:v>From current item description. Proposed uses retain their existing approval status. Lore category review: Resources -&gt; Mineral resources. Classification only; original item status and tier retained.</x:v>
      </x:c>
      <x:c r="AG70" s="4" t="inlineStr">
        <x:is>
          <x:t xml:space="preserve">October 16 mineral value review: T2. Candidate alloying and protective-coating feed supports specialist material durability work; the rank reflects that use rather than an invented local deposit rarity. Evidence: WLD-0132, existing-item; specific mineral occurrence and grade remain proposals. Rarity default: Uncommon from T2, independently editable. Value does not certify purity, processing readiness, recipe eligibility, performance or a price.</x:t>
        </x:is>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status/completeness","No production route listed")</x:f>
        <x:v>No production route listed</x:v>
      </x:c>
      <x:c r="AN70" s="14">
        <x:f>IF(C70="T0",0,IF(C70="T1",1,IF(C70="T2",2,IF(C70="T3",3,IF(C70="T4",4,IF(C70="Unassigned",98,99))))))</x:f>
        <x:v>2</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inlineStr">
        <x:is>
          <x:t xml:space="preserve">T3</x:t>
        </x:is>
      </x:c>
      <x:c r="D71" s="9" t="str">
        <x:v>Mineral resources</x:v>
      </x:c>
      <x:c r="E71" s="9" t="str">
        <x:v>Raw mineral</x:v>
      </x:c>
      <x:c r="F71" s="9" t="str">
        <x:v>New proposal</x:v>
      </x:c>
      <x:c r="G71" s="9" t="inlineStr">
        <x:is>
          <x:t xml:space="preserve">Mineral feed for trade and specialist contact research. It is intended to enter a controlled metal-preparation or refining process; the feed material is distinct from the usable metal eventually produced.</x:t>
        </x:is>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t="inlineStr">
        <x:is>
          <x:t xml:space="preserve">Rare</x:t>
        </x:is>
      </x:c>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t3; not applicable; material</x:v>
      </x:c>
      <x:c r="AF71" s="4" t="str">
        <x:v>From current item description. Proposed uses retain their existing approval status. Lore category review: Resources -&gt; Mineral resources. Classification only; original item status and tier retained.</x:v>
      </x:c>
      <x:c r="AG71" s="4" t="inlineStr">
        <x:is>
          <x:t xml:space="preserve">October 16 mineral value review: T3. The roster targets a high-grade seam for specialist contacts; scarce better-conductor supply gives it high industrial value beyond its ornamental or trade appeal. Evidence: WLD-0132, existing-item; specific mineral occurrence and grade remain proposals. Rarity default: Rare from T3, independently editable. Value does not certify purity, processing readiness, recipe eligibility, performance or a price.</x:t>
        </x:is>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status/completeness","No production route listed")</x:f>
        <x:v>No production route listed</x:v>
      </x:c>
      <x:c r="AN71" s="14">
        <x:f>IF(C71="T0",0,IF(C71="T1",1,IF(C71="T2",2,IF(C71="T3",3,IF(C71="T4",4,IF(C71="Unassigned",98,99))))))</x:f>
        <x:v>3</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inlineStr">
        <x:is>
          <x:t xml:space="preserve">T3</x:t>
        </x:is>
      </x:c>
      <x:c r="D72" s="9" t="str">
        <x:v>Mineral resources</x:v>
      </x:c>
      <x:c r="E72" s="9" t="str">
        <x:v>Raw mineral</x:v>
      </x:c>
      <x:c r="F72" s="9" t="str">
        <x:v>New proposal</x:v>
      </x:c>
      <x:c r="G72" s="9" t="inlineStr">
        <x:is>
          <x:t xml:space="preserve">Scarce mineral feed for trade and specialist components. It is intended to enter a controlled metal-preparation or refining process; the feed material is distinct from the usable metal eventually produced.</x:t>
        </x:is>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t="inlineStr">
        <x:is>
          <x:t xml:space="preserve">Rare</x:t>
        </x:is>
      </x:c>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t3; not applicable; material</x:v>
      </x:c>
      <x:c r="AF72" s="4" t="str">
        <x:v>From current item description. Proposed uses retain their existing approval status. Lore category review: Resources -&gt; Mineral resources. Classification only; original item status and tier retained.</x:v>
      </x:c>
      <x:c r="AG72" s="4" t="inlineStr">
        <x:is>
          <x:t xml:space="preserve">October 16 mineral value review: T3. The roster explicitly proposes scarce feed for specialist components and trade; limited precision/contact material and desirability support high value without assigning an Earth-market price. Evidence: WLD-0132, existing-item; specific mineral occurrence and grade remain proposals. Rarity default: Rare from T3, independently editable. Value does not certify purity, processing readiness, recipe eligibility, performance or a price.</x:t>
        </x:is>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status/completeness","No production route listed")</x:f>
        <x:v>No production route listed</x:v>
      </x:c>
      <x:c r="AN72" s="14">
        <x:f>IF(C72="T0",0,IF(C72="T1",1,IF(C72="T2",2,IF(C72="T3",3,IF(C72="T4",4,IF(C72="Unassigned",98,99))))))</x:f>
        <x:v>3</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inlineStr">
        <x:is>
          <x:t xml:space="preserve">T2</x:t>
        </x:is>
      </x:c>
      <x:c r="D73" s="9" t="str">
        <x:v>Mineral resources</x:v>
      </x:c>
      <x:c r="E73" s="9" t="str">
        <x:v>Industrial mineral</x:v>
      </x:c>
      <x:c r="F73" s="9" t="str">
        <x:v>New proposal</x:v>
      </x:c>
      <x:c r="G73" s="9" t="inlineStr">
        <x:is>
          <x:t xml:space="preserve">Mineral feed for specialist ceramic/metallurgical research. It is intended for a matched glassworking or ceramic process, with composition, forming and controlled heat determining the useful result.</x:t>
        </x:is>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t="inlineStr">
        <x:is>
          <x:t xml:space="preserve">Uncommon</x:t>
        </x:is>
      </x:c>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t2; not applicable; material</x:v>
      </x:c>
      <x:c r="AF73" s="4" t="str">
        <x:v>From current item description. Proposed uses retain their existing approval status. Lore category review: Resources -&gt; Mineral resources. Classification only; original item status and tier retained.</x:v>
      </x:c>
      <x:c r="AG73" s="4" t="inlineStr">
        <x:is>
          <x:t xml:space="preserve">October 16 mineral value review: T2. Specialist ceramic and metallurgical processing feed can enable controlled material work; exact mineral chemistry and recipes remain proposals. Evidence: WLD-0061, existing-item; specific mineral occurrence and grade remain proposals. Rarity default: Uncommon from T2, independently editable. Value does not certify purity, processing readiness, recipe eligibility, performance or a price.</x:t>
        </x:is>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status/completeness","No production route listed")</x:f>
        <x:v>No production route listed</x:v>
      </x:c>
      <x:c r="AN73" s="14">
        <x:f>IF(C73="T0",0,IF(C73="T1",1,IF(C73="T2",2,IF(C73="T3",3,IF(C73="T4",4,IF(C73="Unassigned",98,99))))))</x:f>
        <x:v>2</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inlineStr">
        <x:is>
          <x:t xml:space="preserve">T2</x:t>
        </x:is>
      </x:c>
      <x:c r="D74" s="9" t="str">
        <x:v>Mineral resources</x:v>
      </x:c>
      <x:c r="E74" s="9" t="str">
        <x:v>Raw mineral</x:v>
      </x:c>
      <x:c r="F74" s="9" t="str">
        <x:v>New proposal</x:v>
      </x:c>
      <x:c r="G74" s="9" t="inlineStr">
        <x:is>
          <x:t xml:space="preserve">Mineral feed for specialist alloy research. It is intended to enter a controlled metal-preparation or refining process; the feed material is distinct from the usable metal eventually produced.</x:t>
        </x:is>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t="inlineStr">
        <x:is>
          <x:t xml:space="preserve">Uncommon</x:t>
        </x:is>
      </x:c>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t2; not applicable; material</x:v>
      </x:c>
      <x:c r="AF74" s="4" t="str">
        <x:v>From current item description. Proposed uses retain their existing approval status. Lore category review: Resources -&gt; Mineral resources. Classification only; original item status and tier retained.</x:v>
      </x:c>
      <x:c r="AG74" s="4" t="inlineStr">
        <x:is>
          <x:t xml:space="preserve">October 16 mineral value review: T2. Candidate specialist alloy feed has more focused industrial value than common iron cargo; neither deposit scarcity nor a finished alloy is certified. Evidence: WLD-0132, existing-item; specific mineral occurrence and grade remain proposals. Rarity default: Uncommon from T2, independently editable. Value does not certify purity, processing readiness, recipe eligibility, performance or a price.</x:t>
        </x:is>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status/completeness","No production route listed")</x:f>
        <x:v>No production route listed</x:v>
      </x:c>
      <x:c r="AN74" s="14">
        <x:f>IF(C74="T0",0,IF(C74="T1",1,IF(C74="T2",2,IF(C74="T3",3,IF(C74="T4",4,IF(C74="Unassigned",98,99))))))</x:f>
        <x:v>2</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inlineStr">
        <x:is>
          <x:t xml:space="preserve">Abundant husk fiber feed for paper and difficult pressed textiles. It supplies candidate fibers or prepared feed for husk-based paper, which must still be processed and formed into a usable sheet.</x:t>
        </x:is>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t="inlineStr">
        <x:is>
          <x:t xml:space="preserve">Junk</x:t>
        </x:is>
      </x:c>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inlineStr">
        <x:is>
          <x:t xml:space="preserve">Abundant fibers scraped from shell husks. It supplies candidate fibers or prepared feed for husk-based paper, which must still be processed and formed into a usable sheet.</x:t>
        </x:is>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t="inlineStr">
        <x:is>
          <x:t xml:space="preserve">Junk</x:t>
        </x:is>
      </x:c>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x:c r="B77" s="9"/>
      <x:c r="C77" s="4"/>
      <x:c r="D77" s="9"/>
      <x:c r="E77" s="9"/>
      <x:c r="F77" s="9"/>
      <x:c r="G77" s="9"/>
      <x:c r="H77" s="9"/>
      <x:c r="I77" s="9"/>
      <x:c r="J77" s="13"/>
      <x:c r="K77" s="15"/>
      <x:c r="L77" s="9"/>
      <x:c r="M77" s="9"/>
      <x:c r="N77" s="9"/>
      <x:c r="O77" s="9"/>
      <x:c r="P77" s="17"/>
      <x:c r="Q77" s="17"/>
      <x:c r="R77" s="17"/>
      <x:c r="S77" s="17"/>
      <x:c r="T77" s="17"/>
      <x:c r="U77" s="9"/>
      <x:c r="V77" s="11"/>
      <x:c r="W77" s="9"/>
      <x:c r="X77" s="4"/>
      <x:c r="Y77" s="4"/>
      <x:c r="Z77" s="4"/>
      <x:c r="AA77" s="4"/>
      <x:c r="AB77" s="4"/>
      <x:c r="AC77" s="4"/>
      <x:c r="AD77" s="4"/>
      <x:c r="AE77" s="4"/>
      <x:c r="AF77" s="4"/>
      <x:c r="AG77" s="4"/>
      <x:c r="AH77" s="4"/>
      <x:c r="AI77" s="4"/>
      <x:c r="AJ77" s="4"/>
      <x:c r="AK77" s="4"/>
      <x:c r="AL77" s="4"/>
      <x:c r="AM77" s="4"/>
      <x:c r="AN77" s="14"/>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inlineStr">
        <x:is>
          <x:t xml:space="preserve">Pressed husk-fiber garment panels</x:t>
        </x:is>
      </x:c>
      <x:c r="C78" s="4" t="inlineStr">
        <x:is>
          <x:t xml:space="preserve">T3</x:t>
        </x:is>
      </x:c>
      <x:c r="D78" s="9" t="str">
        <x:v>Crafting components</x:v>
      </x:c>
      <x:c r="E78" s="9" t="str">
        <x:v>Pressed textile material</x:v>
      </x:c>
      <x:c r="F78" s="9" t="str">
        <x:v>User direction; not implemented</x:v>
      </x:c>
      <x:c r="G78" s="9" t="inlineStr">
        <x:is>
          <x:t xml:space="preserve">Difficult pressed husk-fiber panels prepared for later garment cutting and joining. These are unassembled clothing-material pieces, distinct from general bonded husk sheet and from complete garments. Preparation, flexibility, joining and usable yield remain unresolved; this does not introduce ordinary woven cloth.</x:t>
        </x:is>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t="inlineStr">
        <x:is>
          <x:t xml:space="preserve">Rare</x:t>
        </x:is>
      </x:c>
      <x:c r="Q78" s="17"/>
      <x:c r="R78" s="17"/>
      <x:c r="S78" s="17"/>
      <x:c r="T78" s="17"/>
      <x:c r="U78" s="9" t="str">
        <x:v>Binder, equipment, work and finished properties; fashion-crafting input: high sale-value intent; large material/time demand; exact prices and quantities TBD</x:v>
      </x:c>
      <x:c r="V78" s="11" t="inlineStr">
        <x:is>
          <x:t xml:space="preserve">Pressed husk-fiber textile material</x:t>
        </x:is>
      </x:c>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inlineStr">
        <x:is>
          <x:t xml:space="preserve">Pressed garment panels</x:t>
        </x:is>
      </x:c>
      <x:c r="AD78" s="4" t="str">
        <x:v>Author direction</x:v>
      </x:c>
      <x:c r="AE78" s="4" t="str">
        <x:f>LOWER(A78&amp;"; "&amp;B78&amp;"; "&amp;D78&amp;"; "&amp;E78&amp;"; "&amp;X78&amp;"; "&amp;Y78&amp;"; "&amp;Z78&amp;"; "&amp;AA78&amp;"; "&amp;AB78&amp;"; "&amp;AC78&amp;"; "&amp;AD78&amp;"; "&amp;V78&amp;"; "&amp;C78&amp;"; "&amp;AH78&amp;"; "&amp;AI78)</x:f>
        <x:v>proposal.bio.pressed_husk; pressed husk-fiber garment panels; crafting components; pressed textile material; processed material; processed intermediate; fauna; clothing fabrication; husk fiber; pressed garment panels; author direction; pressed husk-fiber textile material; t3; not applicable; material</x:v>
      </x:c>
      <x:c r="AF78" s="4" t="str">
        <x:v>From current item description. Proposed uses retain their existing approval status.</x:v>
      </x:c>
      <x:c r="AG78"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status/completeness","No production route listed")</x:f>
        <x:v>Route listed; review status/completeness</x:v>
      </x:c>
      <x:c r="AN78" s="14">
        <x:f>IF(C78="T0",0,IF(C78="T1",1,IF(C78="T2",2,IF(C78="T3",3,IF(C78="T4",4,IF(C78="Unassigned",98,99))))))</x:f>
        <x:v>3</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inlineStr">
        <x:is>
          <x:t xml:space="preserve">T1</x:t>
        </x:is>
      </x:c>
      <x:c r="D79" s="9" t="str">
        <x:v>Biological resources</x:v>
      </x:c>
      <x:c r="E79" s="9" t="str">
        <x:v>Animal hide</x:v>
      </x:c>
      <x:c r="F79" s="9" t="str">
        <x:v>User direction; not implemented</x:v>
      </x:c>
      <x:c r="G79" s="9" t="inlineStr">
        <x:is>
          <x:t xml:space="preserve">Hide feedstock for extremely low-yield material processing. It is an input to the setting’s difficult biological-material preparation; a useful finished textile is not obtained merely by collecting it.</x:t>
        </x:is>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t="inlineStr">
        <x:is>
          <x:t xml:space="preserve">Common</x:t>
        </x:is>
      </x:c>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t1; not applicable; material</x:v>
      </x:c>
      <x:c r="AF79" s="4" t="str">
        <x:v>From current item description. Proposed uses retain their existing approval status. Lore category review: Resources -&gt; Biological resources. Classification only; original item status and tier retained.</x:v>
      </x:c>
      <x:c r="AG79"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status/completeness","No production route listed")</x:f>
        <x:v>No production route listed</x:v>
      </x:c>
      <x:c r="AN79" s="14">
        <x:f>IF(C79="T0",0,IF(C79="T1",1,IF(C79="T2",2,IF(C79="T3",3,IF(C79="T4",4,IF(C79="Unassigned",98,99))))))</x:f>
        <x:v>1</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inlineStr">
        <x:is>
          <x:t xml:space="preserve">Prepared flexible hide panels</x:t>
        </x:is>
      </x:c>
      <x:c r="C80" s="4" t="inlineStr">
        <x:is>
          <x:t xml:space="preserve">T3</x:t>
        </x:is>
      </x:c>
      <x:c r="D80" s="9" t="str">
        <x:v>Crafting components</x:v>
      </x:c>
      <x:c r="E80" s="9" t="str">
        <x:v>Processed biological</x:v>
      </x:c>
      <x:c r="F80" s="9" t="str">
        <x:v>User direction; not implemented</x:v>
      </x:c>
      <x:c r="G80" s="9" t="inlineStr">
        <x:is>
          <x:t xml:space="preserve">Selected hide processed into small flexible panels for later garment or fitted-cover work. Extremely low usable yield makes coherent panels valuable even before tailoring. They are material pieces rather than a finished garment, with preparation, dimensions, joining and service behavior still to be established.</x:t>
        </x:is>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t="inlineStr">
        <x:is>
          <x:t xml:space="preserve">Rare</x:t>
        </x:is>
      </x:c>
      <x:c r="Q80" s="17"/>
      <x:c r="R80" s="17"/>
      <x:c r="S80" s="17"/>
      <x:c r="T80" s="17"/>
      <x:c r="U80" s="9" t="str">
        <x:v>Processing method, intended products and balance; fashion-crafting input: high sale-value intent; large material/time demand; exact prices and quantities TBD</x:v>
      </x:c>
      <x:c r="V80" s="11" t="inlineStr">
        <x:is>
          <x:t xml:space="preserve">Processed hide material</x:t>
        </x:is>
      </x:c>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inlineStr">
        <x:is>
          <x:t xml:space="preserve">Flexible panels</x:t>
        </x:is>
      </x:c>
      <x:c r="AD80" s="4" t="str">
        <x:v>Author direction</x:v>
      </x:c>
      <x:c r="AE80" s="4" t="str">
        <x:f>LOWER(A80&amp;"; "&amp;B80&amp;"; "&amp;D80&amp;"; "&amp;E80&amp;"; "&amp;X80&amp;"; "&amp;Y80&amp;"; "&amp;Z80&amp;"; "&amp;AA80&amp;"; "&amp;AB80&amp;"; "&amp;AC80&amp;"; "&amp;AD80&amp;"; "&amp;V80&amp;"; "&amp;C80&amp;"; "&amp;AH80&amp;"; "&amp;AI80)</x:f>
        <x:v>proposal.bio.hide_material; prepared flexible hide panels; crafting components; processed biological; processed material; processed intermediate; fauna; clothing fabrication; hide; flexible panels; author direction; processed hide material; t3; not applicable; material</x:v>
      </x:c>
      <x:c r="AF80" s="4" t="str">
        <x:v>From current item description. Proposed uses retain their existing approval status.</x:v>
      </x:c>
      <x:c r="AG80"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status/completeness","No production route listed")</x:f>
        <x:v>Route listed; review status/completeness</x:v>
      </x:c>
      <x:c r="AN80" s="14">
        <x:f>IF(C80="T0",0,IF(C80="T1",1,IF(C80="T2",2,IF(C80="T3",3,IF(C80="T4",4,IF(C80="Unassigned",98,99))))))</x:f>
        <x:v>3</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inlineStr">
        <x:is>
          <x:t xml:space="preserve">Some fauna can be eaten, but provides poor nutrition. It is intended for the recorded food or feeding role. Human edibility and useful nutrition require the selected source and preparation rather than assumptions about all fauna.</x:t>
        </x:is>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t="inlineStr">
        <x:is>
          <x:t xml:space="preserve">Junk</x:t>
        </x:is>
      </x:c>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status/completeness","No production route listed")</x:f>
        <x:v>No production route listed</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inlineStr">
        <x:is>
          <x:t xml:space="preserve">Internal faunal chemicals can be used as materials despite toxicity to humans. It is a candidate industrial input or process aid. Its composition, containment and compatible treatment must be established; usefulness does not imply edibility.</x:t>
        </x:is>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t="inlineStr">
        <x:is>
          <x:t xml:space="preserve">Junk</x:t>
        </x:is>
      </x:c>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status/completeness","No production route listed")</x:f>
        <x:v>No production route listed</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inlineStr">
        <x:is>
          <x:t xml:space="preserve">Biological liquids may be extracted for use as materials. It is a candidate industrial input or process aid. Its composition, containment and compatible treatment must be established; usefulness does not imply edibility.</x:t>
        </x:is>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t="inlineStr">
        <x:is>
          <x:t xml:space="preserve">Junk</x:t>
        </x:is>
      </x:c>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status/completeness","No production route listed")</x:f>
        <x:v>No production route listed</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inlineStr">
        <x:is>
          <x:t xml:space="preserve">T1</x:t>
        </x:is>
      </x:c>
      <x:c r="D84" s="9" t="str">
        <x:v>Biological resources</x:v>
      </x:c>
      <x:c r="E84" s="9" t="str">
        <x:v>Faunal chemical concept</x:v>
      </x:c>
      <x:c r="F84" s="9" t="str">
        <x:v>New proposal</x:v>
      </x:c>
      <x:c r="G84" s="9" t="inlineStr">
        <x:is>
          <x:t xml:space="preserve">Mineral separation and metal surface preparation. It is a candidate industrial input or process aid. Its composition, containment and compatible treatment must be established; usefulness does not imply edibility.</x:t>
        </x:is>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t="inlineStr">
        <x:is>
          <x:t xml:space="preserve">Common</x:t>
        </x:is>
      </x:c>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t1; not applicable; material</x:v>
      </x:c>
      <x:c r="AF84" s="4" t="str">
        <x:v>From current item description. Proposed uses retain their existing approval status. Lore category review: Resources -&gt; Biological resources. Classification only; original item status and tier retained.</x:v>
      </x:c>
      <x:c r="AG8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status/completeness","No production route listed")</x:f>
        <x:v>No production route listed</x:v>
      </x:c>
      <x:c r="AN84" s="14">
        <x:f>IF(C84="T0",0,IF(C84="T1",1,IF(C84="T2",2,IF(C84="T3",3,IF(C84="T4",4,IF(C84="Unassigned",98,99))))))</x:f>
        <x:v>1</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inlineStr">
        <x:is>
          <x:t xml:space="preserve">T1</x:t>
        </x:is>
      </x:c>
      <x:c r="D85" s="9" t="str">
        <x:v>Biological resources</x:v>
      </x:c>
      <x:c r="E85" s="9" t="str">
        <x:v>Faunal chemical concept</x:v>
      </x:c>
      <x:c r="F85" s="9" t="str">
        <x:v>New proposal</x:v>
      </x:c>
      <x:c r="G85" s="9" t="inlineStr">
        <x:is>
          <x:t xml:space="preserve">Help release chitin/icore fibers for paper and difficult pressed materials. It is intended to assist separation or preparation of biological fibers before they are made into paper or scarce pressed materials.</x:t>
        </x:is>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t="inlineStr">
        <x:is>
          <x:t xml:space="preserve">Common</x:t>
        </x:is>
      </x:c>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t1; not applicable; material</x:v>
      </x:c>
      <x:c r="AF85" s="4" t="str">
        <x:v>From current item description. Proposed uses retain their existing approval status. Lore category review: Resources -&gt; Biological resources. Classification only; original item status and tier retained.</x:v>
      </x:c>
      <x:c r="AG85"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status/completeness","No production route listed")</x:f>
        <x:v>No production route listed</x:v>
      </x:c>
      <x:c r="AN85" s="14">
        <x:f>IF(C85="T0",0,IF(C85="T1",1,IF(C85="T2",2,IF(C85="T3",3,IF(C85="T4",4,IF(C85="Unassigned",98,99))))))</x:f>
        <x:v>1</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inlineStr">
        <x:is>
          <x:t xml:space="preserve">T1</x:t>
        </x:is>
      </x:c>
      <x:c r="D86" s="9" t="str">
        <x:v>Biological resources</x:v>
      </x:c>
      <x:c r="E86" s="9" t="str">
        <x:v>Faunal chemical concept</x:v>
      </x:c>
      <x:c r="F86" s="9" t="str">
        <x:v>New proposal</x:v>
      </x:c>
      <x:c r="G86" s="9" t="inlineStr">
        <x:is>
          <x:t xml:space="preserve">Bind mineral aggregate, shell laminates and pressed fiber materials. It is intended to join, reinforce or support other parts, with the bond or fastening chosen for the materials and loads involved.</x:t>
        </x:is>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t="inlineStr">
        <x:is>
          <x:t xml:space="preserve">Common</x:t>
        </x:is>
      </x:c>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t1; not applicable; material</x:v>
      </x:c>
      <x:c r="AF86" s="4" t="str">
        <x:v>From current item description. Proposed uses retain their existing approval status. Lore category review: Resources -&gt; Biological resources. Classification only; original item status and tier retained.</x:v>
      </x:c>
      <x:c r="AG86"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status/completeness","No production route listed")</x:f>
        <x:v>No production route listed</x:v>
      </x:c>
      <x:c r="AN86" s="14">
        <x:f>IF(C86="T0",0,IF(C86="T1",1,IF(C86="T2",2,IF(C86="T3",3,IF(C86="T4",4,IF(C86="Unassigned",98,99))))))</x:f>
        <x:v>1</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inlineStr">
        <x:is>
          <x:t xml:space="preserve">T1</x:t>
        </x:is>
      </x:c>
      <x:c r="D87" s="9" t="str">
        <x:v>Biological resources</x:v>
      </x:c>
      <x:c r="E87" s="9" t="str">
        <x:v>Faunal chemical concept</x:v>
      </x:c>
      <x:c r="F87" s="9" t="str">
        <x:v>New proposal</x:v>
      </x:c>
      <x:c r="G87" s="9" t="inlineStr">
        <x:is>
          <x:t xml:space="preserve">Quick hard-setting equipment patches and temporary container seals. It supports replacement, refitting or maintenance of a compatible item; ownership alone does not restore the equipment’s condition.</x:t>
        </x:is>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t="inlineStr">
        <x:is>
          <x:t xml:space="preserve">Common</x:t>
        </x:is>
      </x:c>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t1; not applicable; material</x:v>
      </x:c>
      <x:c r="AF87" s="4" t="str">
        <x:v>From current item description. Proposed uses retain their existing approval status. Lore category review: Resources -&gt; Biological resources. Classification only; original item status and tier retained.</x:v>
      </x:c>
      <x:c r="AG87"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status/completeness","No production route listed")</x:f>
        <x:v>No production route listed</x:v>
      </x:c>
      <x:c r="AN87" s="14">
        <x:f>IF(C87="T0",0,IF(C87="T1",1,IF(C87="T2",2,IF(C87="T3",3,IF(C87="T4",4,IF(C87="Unassigned",98,99))))))</x:f>
        <x:v>1</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inlineStr">
        <x:is>
          <x:t xml:space="preserve">Potential feed for pigments, recovered mineral fractions and binder research. It is a candidate industrial input or process aid. Its composition, containment and compatible treatment must be established; usefulness does not imply edibility.</x:t>
        </x:is>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t="inlineStr">
        <x:is>
          <x:t xml:space="preserve">Junk</x:t>
        </x:is>
      </x:c>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status/completeness","No production route listed")</x:f>
        <x:v>No production route listed</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inlineStr">
        <x:is>
          <x:t xml:space="preserve">T1</x:t>
        </x:is>
      </x:c>
      <x:c r="D89" s="9" t="str">
        <x:v>Biological resources</x:v>
      </x:c>
      <x:c r="E89" s="9" t="str">
        <x:v>Faunal chemical concept</x:v>
      </x:c>
      <x:c r="F89" s="9" t="str">
        <x:v>New proposal</x:v>
      </x:c>
      <x:c r="G89" s="9" t="inlineStr">
        <x:is>
          <x:t xml:space="preserve">Dust-resistant equipment lubrication and flexible-seal conditioning. It is intended to reduce friction at a matched contact surface; dust behavior and material compatibility require qualification.</x:t>
        </x:is>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t="inlineStr">
        <x:is>
          <x:t xml:space="preserve">Common</x:t>
        </x:is>
      </x:c>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t1; not applicable; material</x:v>
      </x:c>
      <x:c r="AF89" s="4" t="str">
        <x:v>From current item description. Proposed uses retain their existing approval status. Lore category review: Resources -&gt; Biological resources. Classification only; original item status and tier retained.</x:v>
      </x:c>
      <x:c r="AG89"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status/completeness","No production route listed")</x:f>
        <x:v>No production route listed</x:v>
      </x:c>
      <x:c r="AN89" s="14">
        <x:f>IF(C89="T0",0,IF(C89="T1",1,IF(C89="T2",2,IF(C89="T3",3,IF(C89="T4",4,IF(C89="Unassigned",98,99))))))</x:f>
        <x:v>1</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inlineStr">
        <x:is>
          <x:t xml:space="preserve">T1</x:t>
        </x:is>
      </x:c>
      <x:c r="D90" s="9" t="str">
        <x:v>Biological resources</x:v>
      </x:c>
      <x:c r="E90" s="9" t="str">
        <x:v>Faunal chemical concept</x:v>
      </x:c>
      <x:c r="F90" s="9" t="str">
        <x:v>New proposal</x:v>
      </x:c>
      <x:c r="G90" s="9" t="inlineStr">
        <x:is>
          <x:t xml:space="preserve">Candidate electrical separators and equipment coating. It is intended to separate conductive parts or support them without a direct conducting path. No voltage or thermal rating follows from that proposed role.</x:t>
        </x:is>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t="inlineStr">
        <x:is>
          <x:t xml:space="preserve">Common</x:t>
        </x:is>
      </x:c>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t1; not applicable; material</x:v>
      </x:c>
      <x:c r="AF90" s="4" t="str">
        <x:v>From current item description. Proposed uses retain their existing approval status. Lore category review: Resources -&gt; Biological resources. Classification only; original item status and tier retained.</x:v>
      </x:c>
      <x:c r="AG90"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status/completeness","No production route listed")</x:f>
        <x:v>No production route listed</x:v>
      </x:c>
      <x:c r="AN90" s="14">
        <x:f>IF(C90="T0",0,IF(C90="T1",1,IF(C90="T2",2,IF(C90="T3",3,IF(C90="T4",4,IF(C90="Unassigned",98,99))))))</x:f>
        <x:v>1</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inlineStr">
        <x:is>
          <x:t xml:space="preserve">T1</x:t>
        </x:is>
      </x:c>
      <x:c r="D91" s="9" t="str">
        <x:v>Biological resources</x:v>
      </x:c>
      <x:c r="E91" s="9" t="str">
        <x:v>Faunal chemical concept</x:v>
      </x:c>
      <x:c r="F91" s="9" t="str">
        <x:v>New proposal</x:v>
      </x:c>
      <x:c r="G91" s="9" t="inlineStr">
        <x:is>
          <x:t xml:space="preserve">Candidate contained equipment contacts and sensing components. It is intended to form part of a continuous conducting path, with section, joints and protection matched to the receiving circuit.</x:t>
        </x:is>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t="inlineStr">
        <x:is>
          <x:t xml:space="preserve">Common</x:t>
        </x:is>
      </x:c>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t1; not applicable; material</x:v>
      </x:c>
      <x:c r="AF91" s="4" t="str">
        <x:v>From current item description. Proposed uses retain their existing approval status. Lore category review: Resources -&gt; Biological resources. Classification only; original item status and tier retained.</x:v>
      </x:c>
      <x:c r="AG9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status/completeness","No production route listed")</x:f>
        <x:v>No production route listed</x:v>
      </x:c>
      <x:c r="AN91" s="14">
        <x:f>IF(C91="T0",0,IF(C91="T1",1,IF(C91="T2",2,IF(C91="T3",3,IF(C91="T4",4,IF(C91="Unassigned",98,99))))))</x:f>
        <x:v>1</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inlineStr">
        <x:is>
          <x:t xml:space="preserve">Controlled plate-layer release and husk surface preparation. It is intended to prepare or change a workpiece’s surface before a later fitting, coating or use; the treatment must suit that material.</x:t>
        </x:is>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t="inlineStr">
        <x:is>
          <x:t xml:space="preserve">Junk</x:t>
        </x:is>
      </x:c>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status/completeness","No production route listed")</x:f>
        <x:v>No production route listed</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inlineStr">
        <x:is>
          <x:t xml:space="preserve">Candidate exclusion coatings around equipment or stored materials. It is proposed for keeping an unwanted material or organism away from a selected surface, with the target and compatible application still unresolved.</x:t>
        </x:is>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t="inlineStr">
        <x:is>
          <x:t xml:space="preserve">Junk</x:t>
        </x:is>
      </x:c>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status/completeness","No production route listed")</x:f>
        <x:v>No production route listed</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inlineStr">
        <x:is>
          <x:t xml:space="preserve">T1</x:t>
        </x:is>
      </x:c>
      <x:c r="D94" s="9" t="str">
        <x:v>Biological resources</x:v>
      </x:c>
      <x:c r="E94" s="9" t="str">
        <x:v>Faunal chemical concept</x:v>
      </x:c>
      <x:c r="F94" s="9" t="str">
        <x:v>New proposal</x:v>
      </x:c>
      <x:c r="G94" s="9" t="inlineStr">
        <x:is>
          <x:t xml:space="preserve">Candidate specialist trade/sample material for later design. It is retained for specialist examination or exchange rather than treated as an ordinary usable supply.</x:t>
        </x:is>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t="inlineStr">
        <x:is>
          <x:t xml:space="preserve">Common</x:t>
        </x:is>
      </x:c>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t1; not applicable; material</x:v>
      </x:c>
      <x:c r="AF94" s="4" t="str">
        <x:v>From current item description. Proposed uses retain their existing approval status. Lore category review: Resources -&gt; Biological resources. Classification only; original item status and tier retained.</x:v>
      </x:c>
      <x:c r="AG9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status/completeness","No production route listed")</x:f>
        <x:v>No production route listed</x:v>
      </x:c>
      <x:c r="AN94" s="14">
        <x:f>IF(C94="T0",0,IF(C94="T1",1,IF(C94="T2",2,IF(C94="T3",3,IF(C94="T4",4,IF(C94="Unassigned",98,99))))))</x:f>
        <x:v>1</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inlineStr">
        <x:is>
          <x:t xml:space="preserve">Possible lure, trail concealment or animal-avoidance research. It is intended to influence or manage a selected creature through its recorded mechanism; target species and response require design.</x:t>
        </x:is>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t="inlineStr">
        <x:is>
          <x:t xml:space="preserve">Junk</x:t>
        </x:is>
      </x:c>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status/completeness","No production route listed")</x:f>
        <x:v>No production route listed</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inlineStr">
        <x:is>
          <x:t xml:space="preserve">T1</x:t>
        </x:is>
      </x:c>
      <x:c r="D97" s="9" t="inlineStr">
        <x:is>
          <x:t xml:space="preserve">Salvage</x:t>
        </x:is>
      </x:c>
      <x:c r="E97" s="9" t="inlineStr">
        <x:is>
          <x:t xml:space="preserve">Reusable salvage</x:t>
        </x:is>
      </x:c>
      <x:c r="F97" s="9" t="str">
        <x:v>New proposal</x:v>
      </x:c>
      <x:c r="G97" s="9" t="inlineStr">
        <x:is>
          <x:t xml:space="preserve">An opaque bottle recovered as ordinary salvage. Its covered body was intended to shield stored material from view or light, but any remaining contents and closure condition are unknown. Reuse or recovery of its material requires inspection; no special payload or sealing behavior is assigned.</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t="inlineStr">
        <x:is>
          <x:t xml:space="preserve">Common</x:t>
        </x:is>
      </x:c>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t1;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inlineStr">
        <x:is>
          <x:t xml:space="preserve">Salvage value audit October 16, 2026: T1. A reusable opaque vessel offers modest storage utility after cleaning and closure inspection. Unknown contents add no value. Value tier is relative to this 200-item salvage roster; condition and crafting qualification remain separate.</x:t>
        </x:is>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Route listed; review status/completeness</x:t>
        </x:is>
      </x:c>
      <x:c r="AN97" s="14">
        <x:f>IF(C97="T0",0,IF(C97="T1",1,IF(C97="T2",2,IF(C97="T3",3,IF(C97="T4",4,IF(C97="Unassigned",98,99))))))</x:f>
        <x:v>1</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inlineStr">
        <x:is>
          <x:t xml:space="preserve">T1</x:t>
        </x:is>
      </x:c>
      <x:c r="D98" s="9" t="inlineStr">
        <x:is>
          <x:t xml:space="preserve">Salvage</x:t>
        </x:is>
      </x:c>
      <x:c r="E98" s="9" t="inlineStr">
        <x:is>
          <x:t xml:space="preserve">Reusable salvage</x:t>
        </x:is>
      </x:c>
      <x:c r="F98" s="9" t="str">
        <x:v>New proposal</x:v>
      </x:c>
      <x:c r="G98" s="9" t="inlineStr">
        <x:is>
          <x:t xml:space="preserve">A wide-mouth jar retained as ordinary salvage. The broad opening gives access to its interior for inspection and possible reuse, while chips, residue and the condition of its closure must be checked. No sample-handling capacity or contents compatibility is assigned.</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t="inlineStr">
        <x:is>
          <x:t xml:space="preserve">Common</x:t>
        </x:is>
      </x:c>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t1;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inlineStr">
        <x:is>
          <x:t xml:space="preserve">Salvage value audit October 16, 2026: T1. A broad-opening glass vessel offers general reuse value without precision calibration or guaranteed closure. Value tier is relative to this 200-item salvage roster; condition and crafting qualification remain separate.</x:t>
        </x:is>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Route listed; review status/completeness</x:t>
        </x:is>
      </x:c>
      <x:c r="AN98" s="14">
        <x:f>IF(C98="T0",0,IF(C98="T1",1,IF(C98="T2",2,IF(C98="T3",3,IF(C98="T4",4,IF(C98="Unassigned",98,99))))))</x:f>
        <x:v>1</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inlineStr">
        <x:is>
          <x:t xml:space="preserve">T1</x:t>
        </x:is>
      </x:c>
      <x:c r="D99" s="9" t="inlineStr">
        <x:is>
          <x:t xml:space="preserve">Salvage</x:t>
        </x:is>
      </x:c>
      <x:c r="E99" s="9" t="inlineStr">
        <x:is>
          <x:t xml:space="preserve">Reusable salvage</x:t>
        </x:is>
      </x:c>
      <x:c r="F99" s="9" t="str">
        <x:v>New proposal</x:v>
      </x:c>
      <x:c r="G99" s="9" t="inlineStr">
        <x:is>
          <x:t xml:space="preserve">A small sealed ampoule retained as ordinary salvage. Its enclosed form suggests a former sample holder, but the contents and integrity are unknown. It may offer recoverable material after inspection, without providing a special sample-storage or opening mechanic.</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t="inlineStr">
        <x:is>
          <x:t xml:space="preserve">Common</x:t>
        </x:is>
      </x:c>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t1;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inlineStr">
        <x:is>
          <x:t xml:space="preserve">Salvage value audit October 16, 2026: T1. A small sealed vessel offers modest glass recovery value. Unknown enclosed material receives no speculative payload premium. Value tier is relative to this 200-item salvage roster; condition and crafting qualification remain separate.</x:t>
        </x:is>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Route listed; review status/completeness</x:t>
        </x:is>
      </x:c>
      <x:c r="AN99" s="14">
        <x:f>IF(C99="T0",0,IF(C99="T1",1,IF(C99="T2",2,IF(C99="T3",3,IF(C99="T4",4,IF(C99="Unassigned",98,99))))))</x:f>
        <x:v>1</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inlineStr">
        <x:is>
          <x:t xml:space="preserve">T1</x:t>
        </x:is>
      </x:c>
      <x:c r="D100" s="9" t="inlineStr">
        <x:is>
          <x:t xml:space="preserve">Salvage</x:t>
        </x:is>
      </x:c>
      <x:c r="E100" s="9" t="inlineStr">
        <x:is>
          <x:t xml:space="preserve">Reusable salvage</x:t>
        </x:is>
      </x:c>
      <x:c r="F100" s="9" t="str">
        <x:v>New proposal</x:v>
      </x:c>
      <x:c r="G100" s="9" t="inlineStr">
        <x:is>
          <x:t xml:space="preserve">A glass flask bearing visible measurement or identification marks, recovered as ordinary salvage. The markings remain part of the object’s physical history; they do not establish accurate calibration. Possible reuse and material recovery depend on its condition.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t="inlineStr">
        <x:is>
          <x:t xml:space="preserve">Common</x:t>
        </x:is>
      </x:c>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t1;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inlineStr">
        <x:is>
          <x:t xml:space="preserve">Salvage value audit October 16, 2026: T1. A marked glass vessel has practical reuse value, discounted because its markings establish no reliable calibration. Value tier is relative to this 200-item salvage roster; condition and crafting qualification remain separate.</x:t>
        </x:is>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Route listed; review status/completeness</x:t>
        </x:is>
      </x:c>
      <x:c r="AN100" s="14">
        <x:f>IF(C100="T0",0,IF(C100="T1",1,IF(C100="T2",2,IF(C100="T3",3,IF(C100="T4",4,IF(C100="Unassigned",98,99))))))</x:f>
        <x:v>1</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inlineStr">
        <x:is>
          <x:t xml:space="preserve">T3</x:t>
        </x:is>
      </x:c>
      <x:c r="D101" s="9" t="inlineStr">
        <x:is>
          <x:t xml:space="preserve">Salvage</x:t>
        </x:is>
      </x:c>
      <x:c r="E101" s="9" t="inlineStr">
        <x:is>
          <x:t xml:space="preserve">Reusable salvage</x:t>
        </x:is>
      </x:c>
      <x:c r="F101" s="9" t="str">
        <x:v>New proposal</x:v>
      </x:c>
      <x:c r="G101" s="9" t="inlineStr">
        <x:is>
          <x:t xml:space="preserve">A glass flask surrounded by a shell cage, retained as ordinary salvage. The outer pieces suggest a guard around the fragile vessel. The cage, glass and fittings may have separate reuse or recovery value, but protection, sealing and payload capacity remain unassigned.</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t="inlineStr">
        <x:is>
          <x:t xml:space="preserve">Rare</x:t>
        </x:is>
      </x:c>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t3;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inlineStr">
        <x:is>
          <x:t xml:space="preserve">Salvage value audit October 16, 2026: T3. Fitted shell protection around a glass vessel preserves more assembly labor and fragile material than an ordinary bottle. Value tier is relative to this 200-item salvage roster; condition and crafting qualification remain separate.</x:t>
        </x:is>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Route listed; review status/completeness</x:t>
        </x:is>
      </x:c>
      <x:c r="AN101" s="14">
        <x:f>IF(C101="T0",0,IF(C101="T1",1,IF(C101="T2",2,IF(C101="T3",3,IF(C101="T4",4,IF(C101="Unassigned",98,99))))))</x:f>
        <x:v>3</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inlineStr">
        <x:is>
          <x:t xml:space="preserve">T4</x:t>
        </x:is>
      </x:c>
      <x:c r="D102" s="9" t="inlineStr">
        <x:is>
          <x:t xml:space="preserve">Salvage</x:t>
        </x:is>
      </x:c>
      <x:c r="E102" s="9" t="inlineStr">
        <x:is>
          <x:t xml:space="preserve">Reusable salvage</x:t>
        </x:is>
      </x:c>
      <x:c r="F102" s="9" t="str">
        <x:v>New proposal</x:v>
      </x:c>
      <x:c r="G102" s="9" t="inlineStr">
        <x:is>
          <x:t xml:space="preserve">A haul canister with a glass-lined interior, recovered as ordinary salvage. Its lining separates the former contents from the outer body, though cracking, residue and closure condition are unknown. Any useful reuse or material recovery requires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t="inlineStr">
        <x:is>
          <x:t xml:space="preserve">Epic</x:t>
        </x:is>
      </x:c>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t4;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inlineStr">
        <x:is>
          <x:t xml:space="preserve">Salvage value audit October 16, 2026: T4. An intact glass lining inside a haul body would be difficult to replace. Cracking, contamination and closure remain qualification costs. Value tier is relative to this 200-item salvage roster; condition and crafting qualification remain separate.</x:t>
        </x:is>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Route listed; review status/completeness</x:t>
        </x:is>
      </x:c>
      <x:c r="AN102" s="14">
        <x:f>IF(C102="T0",0,IF(C102="T1",1,IF(C102="T2",2,IF(C102="T3",3,IF(C102="T4",4,IF(C102="Unassigned",98,99))))))</x:f>
        <x:v>4</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inlineStr">
        <x:is>
          <x:t xml:space="preserve">T1</x:t>
        </x:is>
      </x:c>
      <x:c r="D103" s="9" t="inlineStr">
        <x:is>
          <x:t xml:space="preserve">Salvage</x:t>
        </x:is>
      </x:c>
      <x:c r="E103" s="9" t="inlineStr">
        <x:is>
          <x:t xml:space="preserve">Reusable salvage</x:t>
        </x:is>
      </x:c>
      <x:c r="F103" s="9" t="str">
        <x:v>New proposal</x:v>
      </x:c>
      <x:c r="G103" s="9" t="inlineStr">
        <x:is>
          <x:t xml:space="preserve">A glazed ceramic jar retained as ordinary salvage. Its hard body and glazed inner surface suggest a former material-storage vessel. Cracks, residue and closure fit must be checked before reuse; no chemical compatibility or special container behavior is assigned.</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t="inlineStr">
        <x:is>
          <x:t xml:space="preserve">Common</x:t>
        </x:is>
      </x:c>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t1;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inlineStr">
        <x:is>
          <x:t xml:space="preserve">Salvage value audit October 16, 2026: T1. A glazed ceramic vessel has useful but reproducible household and workshop value, subject to residue and crack checks. Value tier is relative to this 200-item salvage roster; condition and crafting qualification remain separate.</x:t>
        </x:is>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Route listed; review status/completeness</x:t>
        </x:is>
      </x:c>
      <x:c r="AN103" s="14">
        <x:f>IF(C103="T0",0,IF(C103="T1",1,IF(C103="T2",2,IF(C103="T3",3,IF(C103="T4",4,IF(C103="Unassigned",98,99))))))</x:f>
        <x:v>1</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inlineStr">
        <x:is>
          <x:t xml:space="preserve">Bulk ichor haul vessel</x:t>
        </x:is>
      </x:c>
      <x:c r="C104" s="4" t="inlineStr">
        <x:is>
          <x:t xml:space="preserve">T2</x:t>
        </x:is>
      </x:c>
      <x:c r="D104" s="9" t="inlineStr">
        <x:is>
          <x:t xml:space="preserve">Tools</x:t>
        </x:is>
      </x:c>
      <x:c r="E104" s="9" t="str">
        <x:v>Primary vessel</x:v>
      </x:c>
      <x:c r="F104" s="9" t="str">
        <x:v>New proposal</x:v>
      </x:c>
      <x:c r="G104" s="9" t="inlineStr">
        <x:is>
          <x:t xml:space="preserve">Make a large harvest an expedition haul decision. It is intended to hold the recorded material physically, with closure, compatibility and carrying arrangements resolved for that contents.</x:t>
        </x:is>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t="inlineStr">
        <x:is>
          <x:t xml:space="preserve">Uncommon</x:t>
        </x:is>
      </x:c>
      <x:c r="Q104" s="17"/>
      <x:c r="R104" s="17"/>
      <x:c r="S104" s="17"/>
      <x:c r="T104" s="17"/>
      <x:c r="U104" s="9" t="str">
        <x:v>Qualitative size: Bulk cargo. Closure: Service lid and separate transfer fitting proposed. Contents: One species/batch of gathered ichor</x:v>
      </x:c>
      <x:c r="V104" s="11" t="inlineStr">
        <x:is>
          <x:t xml:space="preserve">Bulk ichor vessel</x:t>
        </x:is>
      </x:c>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haul vessel; tools; primary vessel; container; finished item; manufactured / unresolved; liquid and bulk containment; mixed / unresolved; assembly; proposal; bulk ichor vessel; t2; t4; finished item</x:v>
      </x:c>
      <x:c r="AF104" s="4" t="str">
        <x:v>From current item description. Proposed uses retain their existing approval status.</x:v>
      </x:c>
      <x:c r="AG10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status/completeness","No production route listed")</x:f>
        <x:v>Route listed; review status/completeness</x:v>
      </x:c>
      <x:c r="AN104" s="14">
        <x:f>IF(C104="T0",0,IF(C104="T1",1,IF(C104="T2",2,IF(C104="T3",3,IF(C104="T4",4,IF(C104="Unassigned",98,99))))))</x:f>
        <x:v>2</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inlineStr">
        <x:is>
          <x:t xml:space="preserve">T1</x:t>
        </x:is>
      </x:c>
      <x:c r="D106" s="9" t="inlineStr">
        <x:is>
          <x:t xml:space="preserve">Salvage</x:t>
        </x:is>
      </x:c>
      <x:c r="E106" s="9" t="inlineStr">
        <x:is>
          <x:t xml:space="preserve">Reusable salvage</x:t>
        </x:is>
      </x:c>
      <x:c r="F106" s="9" t="str">
        <x:v>New proposal</x:v>
      </x:c>
      <x:c r="G106" s="9" t="inlineStr">
        <x:is>
          <x:t xml:space="preserve">A closed cargo box recovered as ordinary salvage. The enclosure and fastening hardware may be useful parts, but the former contents and the condition of its closure are unknown. It does not add a special storage capacity or guaranteed protective seal.</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t="inlineStr">
        <x:is>
          <x:t xml:space="preserve">Common</x:t>
        </x:is>
      </x:c>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t1;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inlineStr">
        <x:is>
          <x:t xml:space="preserve">Salvage value audit October 16, 2026: T1. A cargo enclosure provides general hardware and body stock. Its seal and contents receive no assumed premium. Value tier is relative to this 200-item salvage roster; condition and crafting qualification remain separate.</x:t>
        </x:is>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Route listed; review status/completeness</x:t>
        </x:is>
      </x:c>
      <x:c r="AN106" s="14">
        <x:f>IF(C106="T0",0,IF(C106="T1",1,IF(C106="T2",2,IF(C106="T3",3,IF(C106="T4",4,IF(C106="Unassigned",98,99))))))</x:f>
        <x:v>1</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inlineStr">
        <x:is>
          <x:t xml:space="preserve">T3</x:t>
        </x:is>
      </x:c>
      <x:c r="D107" s="9" t="inlineStr">
        <x:is>
          <x:t xml:space="preserve">Salvage</x:t>
        </x:is>
      </x:c>
      <x:c r="E107" s="9" t="inlineStr">
        <x:is>
          <x:t xml:space="preserve">Food service &amp; storage</x:t>
        </x:is>
      </x:c>
      <x:c r="F107" s="9" t="str">
        <x:v>New proposal</x:v>
      </x:c>
      <x:c r="G107" s="9" t="inlineStr">
        <x:is>
          <x:t xml:space="preserve">Secure expedition samples at a physical camp/worksite. It is intended to retain or separate physical cargo at its actual location; it does not create remote storage or extra carrying capacity.</x:t>
        </x:is>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t="inlineStr">
        <x:is>
          <x:t xml:space="preserve">Rare</x:t>
        </x:is>
      </x:c>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salvage; food service &amp; storage; container; finished item; manufactured / unresolved; cargo organization; mixed / unresolved; assembly; proposal; storage object candidate; camp goods; food service &amp; storage; t3; t4; finished item</x:v>
      </x:c>
      <x:c r="AF107" s="4" t="inlineStr">
        <x:is>
          <x:t xml:space="preserve">From current item description. Proposed uses retain their existing approval status. Author camp organization: Camp items / Food service &amp; storage; previous category/subtype: Containers / Storage object candidate. Author direction October 16: all Camp items are Salvage; retire the Camp items section. Item identity, condition, tiers, purposes and recipe semantics remain unchanged.</x:t>
        </x:is>
      </x:c>
      <x:c r="AG107" s="4" t="inlineStr">
        <x:is>
          <x:t xml:space="preserve">Salvage value audit October 16, 2026: T3. A fitted lock and chest body preserve more metalwork and security hardware than a plain box. No contents are included. Value tier is relative to this 200-item salvage roster; condition and crafting qualification remain separate.</x:t>
        </x:is>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x:f>IF(C107="T0",0,IF(C107="T1",1,IF(C107="T2",2,IF(C107="T3",3,IF(C107="T4",4,IF(C107="Unassigned",98,99))))))</x:f>
        <x:v>3</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inlineStr">
        <x:is>
          <x:t xml:space="preserve">T1</x:t>
        </x:is>
      </x:c>
      <x:c r="D109" s="9" t="inlineStr">
        <x:is>
          <x:t xml:space="preserve">Salvage</x:t>
        </x:is>
      </x:c>
      <x:c r="E109" s="9" t="inlineStr">
        <x:is>
          <x:t xml:space="preserve">Reusable salvage</x:t>
        </x:is>
      </x:c>
      <x:c r="F109" s="9" t="str">
        <x:v>New proposal</x:v>
      </x:c>
      <x:c r="G109" s="9" t="inlineStr">
        <x:is>
          <x:t xml:space="preserve">A narrow glass tube retained as ordinary salvage from a former material-transfer arrangement. Its hollow shape may offer a reusable small part or recoverable glass after inspection. No pumping, safe sampling or liquid-transfer behavior is assigned.</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t="inlineStr">
        <x:is>
          <x:t xml:space="preserve">Common</x:t>
        </x:is>
      </x:c>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t1;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inlineStr">
        <x:is>
          <x:t xml:space="preserve">Salvage value audit October 16, 2026: T1. A hollow glass part is useful specialist stock but has narrow compatibility and fragile condition. Value tier is relative to this 200-item salvage roster; condition and crafting qualification remain separate.</x:t>
        </x:is>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Route listed; review status/completeness</x:t>
        </x:is>
      </x:c>
      <x:c r="AN109" s="14">
        <x:f>IF(C109="T0",0,IF(C109="T1",1,IF(C109="T2",2,IF(C109="T3",3,IF(C109="T4",4,IF(C109="Unassigned",98,99))))))</x:f>
        <x:v>1</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inlineStr">
        <x:is>
          <x:t xml:space="preserve">T1</x:t>
        </x:is>
      </x:c>
      <x:c r="D110" s="9" t="inlineStr">
        <x:is>
          <x:t xml:space="preserve">Salvage</x:t>
        </x:is>
      </x:c>
      <x:c r="E110" s="9" t="inlineStr">
        <x:is>
          <x:t xml:space="preserve">Reusable salvage</x:t>
        </x:is>
      </x:c>
      <x:c r="F110" s="9" t="str">
        <x:v>New proposal</x:v>
      </x:c>
      <x:c r="G110" s="9" t="inlineStr">
        <x:is>
          <x:t xml:space="preserve">A shaped glass stopper retained as ordinary salvage. Its ground or formed surface was intended to meet a matching vessel opening. A loose recovered stopper has no guaranteed mate or seal; fit and condition must be checked before reuse.</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t="inlineStr">
        <x:is>
          <x:t xml:space="preserve">Common</x:t>
        </x:is>
      </x:c>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t1;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inlineStr">
        <x:is>
          <x:t xml:space="preserve">Salvage value audit October 16, 2026: T1. A shaped stopper retains modest glassworking labor, heavily discounted without a matching vessel. Value tier is relative to this 200-item salvage roster; condition and crafting qualification remain separate.</x:t>
        </x:is>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Route listed; review status/completeness</x:t>
        </x:is>
      </x:c>
      <x:c r="AN110" s="14">
        <x:f>IF(C110="T0",0,IF(C110="T1",1,IF(C110="T2",2,IF(C110="T3",3,IF(C110="T4",4,IF(C110="Unassigned",98,99))))))</x:f>
        <x:v>1</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Uncommon</x:t>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T1</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Common</x:t>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t1; t1; finished item</x:v>
      </x:c>
      <x:c r="AF115" s="4" t="inlineStr">
        <x:is>
          <x:t xml:space="preserve">One independently listed armor piece. Family membership is a design grouping, never another inventory item or a set bonus.</x:t>
        </x:is>
      </x:c>
      <x:c r="AG115"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status/completeness","No production route listed")</x:f>
        <x:v>Route listed; review status/completeness</x:v>
      </x:c>
      <x:c r="AN115" s="14">
        <x:f>IF(C115="T0",0,IF(C115="T1",1,IF(C115="T2",2,IF(C115="T3",3,IF(C115="T4",4,IF(C115="Unassigned",98,99))))))</x:f>
        <x:v>1</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Uncommon</x:t>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x:c r="B117" s="9"/>
      <x:c r="C117" s="4"/>
      <x:c r="D117" s="9"/>
      <x:c r="E117" s="9"/>
      <x:c r="F117" s="9"/>
      <x:c r="G117" s="9"/>
      <x:c r="H117" s="9"/>
      <x:c r="I117" s="9"/>
      <x:c r="J117" s="13"/>
      <x:c r="K117" s="15"/>
      <x:c r="L117" s="9"/>
      <x:c r="M117" s="9"/>
      <x:c r="N117" s="9"/>
      <x:c r="O117" s="9"/>
      <x:c r="P117" s="17"/>
      <x:c r="Q117" s="17"/>
      <x:c r="R117" s="17"/>
      <x:c r="S117" s="17"/>
      <x:c r="T117" s="17"/>
      <x:c r="U117" s="9"/>
      <x:c r="V117" s="11"/>
      <x:c r="W117" s="9"/>
      <x:c r="X117" s="4"/>
      <x:c r="Y117" s="4"/>
      <x:c r="Z117" s="4"/>
      <x:c r="AA117" s="4"/>
      <x:c r="AB117" s="4"/>
      <x:c r="AC117" s="4"/>
      <x:c r="AD117" s="4"/>
      <x:c r="AE117" s="4"/>
      <x:c r="AF117" s="4"/>
      <x:c r="AG117" s="4"/>
      <x:c r="AH117" s="4"/>
      <x:c r="AI117" s="4"/>
      <x:c r="AJ117" s="4"/>
      <x:c r="AK117" s="4"/>
      <x:c r="AL117" s="4"/>
      <x:c r="AM117" s="4"/>
      <x:c r="AN117" s="14"/>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x:c r="B118" s="9"/>
      <x:c r="C118" s="4"/>
      <x:c r="D118" s="9"/>
      <x:c r="E118" s="9"/>
      <x:c r="F118" s="9"/>
      <x:c r="G118" s="9"/>
      <x:c r="H118" s="9"/>
      <x:c r="I118" s="9"/>
      <x:c r="J118" s="13"/>
      <x:c r="K118" s="15"/>
      <x:c r="L118" s="9"/>
      <x:c r="M118" s="9"/>
      <x:c r="N118" s="9"/>
      <x:c r="O118" s="9"/>
      <x:c r="P118" s="17"/>
      <x:c r="Q118" s="17"/>
      <x:c r="R118" s="17"/>
      <x:c r="S118" s="17"/>
      <x:c r="T118" s="17"/>
      <x:c r="U118" s="9"/>
      <x:c r="V118" s="11"/>
      <x:c r="W118" s="9"/>
      <x:c r="X118" s="4"/>
      <x:c r="Y118" s="4"/>
      <x:c r="Z118" s="4"/>
      <x:c r="AA118" s="4"/>
      <x:c r="AB118" s="4"/>
      <x:c r="AC118" s="4"/>
      <x:c r="AD118" s="4"/>
      <x:c r="AE118" s="4"/>
      <x:c r="AF118" s="4"/>
      <x:c r="AG118" s="4"/>
      <x:c r="AH118" s="4"/>
      <x:c r="AI118" s="4"/>
      <x:c r="AJ118" s="4"/>
      <x:c r="AK118" s="4"/>
      <x:c r="AL118" s="4"/>
      <x:c r="AM118" s="4"/>
      <x:c r="AN118" s="14"/>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inlineStr">
        <x:is>
          <x:t xml:space="preserve">Shell-frame field pack</x:t>
        </x:is>
      </x:c>
      <x:c r="C119" s="4" t="inlineStr">
        <x:is>
          <x:t xml:space="preserve">T2</x:t>
        </x:is>
      </x:c>
      <x:c r="D119" s="9" t="inlineStr">
        <x:is>
          <x:t xml:space="preserve">Tools</x:t>
        </x:is>
      </x:c>
      <x:c r="E119" s="9" t="str">
        <x:v>Back-mounted carrier</x:v>
      </x:c>
      <x:c r="F119" s="9" t="str">
        <x:v>User direction; not implemented</x:v>
      </x:c>
      <x:c r="G119" s="9" t="inlineStr">
        <x:is>
          <x:t xml:space="preserve">A compact field pack proposed around a light metal frame, shaped shell cargo panels and replaceable compatible ties. It organizes Booter's physically carried supplies without relying on ordinary cloth. The pack includes its frame and panels, not spare tools or supplies; fit, capacity, loading and material preparation remain design work.</x:t>
        </x:is>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t="inlineStr">
        <x:is>
          <x:t xml:space="preserve">Uncommon</x:t>
        </x:is>
      </x:c>
      <x:c r="Q119" s="17"/>
      <x:c r="R119" s="17"/>
      <x:c r="S119" s="17"/>
      <x:c r="T119" s="17"/>
      <x:c r="U119" s="9" t="str">
        <x:v>Crude: Rigid back basket or simple carrying frame. Serviceable: Compartmented shell/metal case on a fitted frame. Elaborate: Tailored frame with modular tool mounts and access panels</x:v>
      </x:c>
      <x:c r="V119" s="11" t="inlineStr">
        <x:is>
          <x:t xml:space="preserve">Backpack</x:t>
        </x:is>
      </x:c>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inlineStr">
        <x:is>
          <x:t xml:space="preserve">Metal and shell</x:t>
        </x:is>
      </x:c>
      <x:c r="AC119" s="4" t="inlineStr">
        <x:is>
          <x:t xml:space="preserve">Framed cargo pack</x:t>
        </x:is>
      </x:c>
      <x:c r="AD119" s="4" t="str">
        <x:v>Author direction</x:v>
      </x:c>
      <x:c r="AE119" s="4" t="str">
        <x:f>LOWER(A119&amp;"; "&amp;B119&amp;"; "&amp;D119&amp;"; "&amp;E119&amp;"; "&amp;X119&amp;"; "&amp;Y119&amp;"; "&amp;Z119&amp;"; "&amp;AA119&amp;"; "&amp;AB119&amp;"; "&amp;AC119&amp;"; "&amp;AD119&amp;"; "&amp;V119&amp;"; "&amp;C119&amp;"; "&amp;AH119&amp;"; "&amp;AI119)</x:f>
        <x:v>proposal.gear.backpack; shell-frame field pack; tools; back-mounted carrier; carrier; finished item; manufactured / unresolved; cargo organization; metal and shell; framed cargo pack; author direction; backpack; t2;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status/completeness","No production route listed")</x:f>
        <x:v>Route listed; review status/completeness</x:v>
      </x:c>
      <x:c r="AN119" s="14">
        <x:f>IF(C119="T0",0,IF(C119="T1",1,IF(C119="T2",2,IF(C119="T3",3,IF(C119="T4",4,IF(C119="Unassigned",98,99))))))</x:f>
        <x:v>2</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inlineStr">
        <x:is>
          <x:t xml:space="preserve">Fitted armor reinforcement plate</x:t>
        </x:is>
      </x:c>
      <x:c r="C120" s="4" t="inlineStr">
        <x:is>
          <x:t xml:space="preserve">T3</x:t>
        </x:is>
      </x:c>
      <x:c r="D120" s="9" t="inlineStr">
        <x:is>
          <x:t xml:space="preserve">Armor</x:t>
        </x:is>
      </x:c>
      <x:c r="E120" s="9" t="str">
        <x:v>Modular protection</x:v>
      </x:c>
      <x:c r="F120" s="9" t="str">
        <x:v>User direction; not implemented</x:v>
      </x:c>
      <x:c r="G120" s="9" t="inlineStr">
        <x:is>
          <x:t xml:space="preserve">One purpose-shaped reinforcement plate proposed for a compatible armor mounting. Its profile, attachment holes and possible metal, shell or ceramic layers are selected for one receiving design rather than universal fit. It supplies no complete suit, certified protection or interchangeable module standard.</x:t>
        </x:is>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t="inlineStr">
        <x:is>
          <x:t xml:space="preserve">Rare</x:t>
        </x:is>
      </x:c>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t="inlineStr">
        <x:is>
          <x:t xml:space="preserve">Specialized armor plates</x:t>
        </x:is>
      </x:c>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fitted armor reinforcement plate; armor; modular protection; armor; finished item; manufactured / unresolved; protection; metal; assembly; author direction; specialized armor plates; t3;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20"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status/completeness","No production route listed")</x:f>
        <x:v>Route listed; review status/completeness</x:v>
      </x:c>
      <x:c r="AN120" s="14">
        <x:f>IF(C120="T0",0,IF(C120="T1",1,IF(C120="T2",2,IF(C120="T3",3,IF(C120="T4",4,IF(C120="Unassigned",98,99))))))</x:f>
        <x:v>3</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inlineStr">
        <x:is>
          <x:t xml:space="preserve">T0</x:t>
        </x:is>
      </x:c>
      <x:c r="D122" s="9" t="str">
        <x:v>Weapons</x:v>
      </x:c>
      <x:c r="E122" s="9" t="str">
        <x:v>Trip-ups</x:v>
      </x:c>
      <x:c r="F122" s="9" t="str">
        <x:v>User direction; not implemented</x:v>
      </x:c>
      <x:c r="G122" s="9" t="inlineStr">
        <x:is>
          <x:t xml:space="preserve">First named candidate for specialized, purpose-specific weapon brainstorming. It is intended to obstruct movement through a selected space. Placement, triggering and interaction with people, fauna or equipment remain design decisions.</x:t>
        </x:is>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t="inlineStr">
        <x:is>
          <x:t xml:space="preserve">Junk</x:t>
        </x:is>
      </x:c>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t0; t2; finished item</x:v>
      </x:c>
      <x:c r="AF122" s="4" t="str">
        <x:v>From current item description. Proposed uses retain their existing approval status.</x:v>
      </x:c>
      <x:c r="AG122"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status/completeness","No production route listed")</x:f>
        <x:v>Route listed; review status/completeness</x:v>
      </x:c>
      <x:c r="AN122" s="14">
        <x:f>IF(C122="T0",0,IF(C122="T1",1,IF(C122="T2",2,IF(C122="T3",3,IF(C122="T4",4,IF(C122="Unassigned",98,99))))))</x:f>
        <x:v>0</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inlineStr">
        <x:is>
          <x:t xml:space="preserve">Ancient material comparable to carbon-fiber composites. It is an extremely rare ancient recovery whose original function remains a working hypothesis. Condition, compatibility and safe operation are unknown; no contemporary reproduction is implied.</x:t>
        </x:is>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inlineStr">
        <x:is>
          <x:t xml:space="preserve">Epic</x:t>
        </x:is>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inlineStr">
        <x:is>
          <x:t xml:space="preserve">Ancient material comparable to advanced nanocarbon substances. It is an extremely rare ancient recovery whose original function remains a working hypothesis. Condition, compatibility and safe operation are unknown; no contemporary reproduction is implied.</x:t>
        </x:is>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inlineStr">
        <x:is>
          <x:t xml:space="preserve">Epic</x:t>
        </x:is>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inlineStr">
        <x:is>
          <x:t xml:space="preserve">Ancient manufactured material comparable to plasteel. It is an extremely rare ancient recovery whose original function remains a working hypothesis. Condition, compatibility and safe operation are unknown; no contemporary reproduction is implied.</x:t>
        </x:is>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inlineStr">
        <x:is>
          <x:t xml:space="preserve">Epic</x:t>
        </x:is>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inlineStr">
        <x:is>
          <x:t xml:space="preserve">T4</x:t>
        </x:is>
      </x:c>
      <x:c r="D126" s="9" t="inlineStr">
        <x:is>
          <x:t xml:space="preserve">Salvage</x:t>
        </x:is>
      </x:c>
      <x:c r="E126" s="9" t="str">
        <x:v>Specialist eyewear</x:v>
      </x:c>
      <x:c r="F126" s="9" t="str">
        <x:v>User direction; not implemented</x:v>
      </x:c>
      <x:c r="G126" s="9" t="inlineStr">
        <x:is>
          <x:t xml:space="preserve">Rare specialized eyewear; precise purpose and optical effect to define. It supports the positioning or preparation of a viewing element. Useful clarity, alignment or correction must be established for the actual optics.</x:t>
        </x:is>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inlineStr">
        <x:is>
          <x:t xml:space="preserve">Epic</x:t>
        </x:is>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salvage; specialist eyewear; wearable; finished item; manufactured / unresolved; vision; mixed / unresolved; assembly; author direction; ; t4;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inlineStr">
        <x:is>
          <x:t xml:space="preserve">Salvage value audit October 16, 2026: T4. Explicitly rare specialist eyewear preserves scarce optical workmanship and fitted parts, although its actual optical function remains open. Value tier is relative to this 200-item salvage roster; condition and crafting qualification remain separate.</x:t>
        </x:is>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x:f>IF(C126="T0",0,IF(C126="T1",1,IF(C126="T2",2,IF(C126="T3",3,IF(C126="T4",4,IF(C126="Unassigned",98,99))))))</x:f>
        <x:v>4</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inlineStr">
        <x:is>
          <x:t xml:space="preserve">T4</x:t>
        </x:is>
      </x:c>
      <x:c r="D127" s="9" t="inlineStr">
        <x:is>
          <x:t xml:space="preserve">Salvage</x:t>
        </x:is>
      </x:c>
      <x:c r="E127" s="9" t="str">
        <x:v>Eyewear</x:v>
      </x:c>
      <x:c r="F127" s="9" t="str">
        <x:v>User direction; not implemented</x:v>
      </x:c>
      <x:c r="G127" s="9" t="inlineStr">
        <x:is>
          <x:t xml:space="preserve">Rare eyeglasses; lens function, frame and fitting need design. It supports the positioning or preparation of a viewing element. Useful clarity, alignment or correction must be established for the actual optics.</x:t>
        </x:is>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salvage; eyewear; wearable; finished item; manufactured / unresolved; vision; mixed / unresolved; assembly; author direction; ; t4;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inlineStr">
        <x:is>
          <x:t xml:space="preserve">Salvage value audit October 16, 2026: T4. Rare matched lenses and frame are difficult to replace. Optical clarity and wearer fit still require qualification. Value tier is relative to this 200-item salvage roster; condition and crafting qualification remain separate.</x:t>
        </x:is>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x:f>IF(C127="T0",0,IF(C127="T1",1,IF(C127="T2",2,IF(C127="T3",3,IF(C127="T4",4,IF(C127="Unassigned",98,99))))))</x:f>
        <x:v>4</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x:c r="B128" s="9"/>
      <x:c r="C128" s="4"/>
      <x:c r="D128" s="9"/>
      <x:c r="E128" s="9"/>
      <x:c r="F128" s="9"/>
      <x:c r="G128" s="9"/>
      <x:c r="H128" s="9"/>
      <x:c r="I128" s="9"/>
      <x:c r="J128" s="13"/>
      <x:c r="K128" s="15"/>
      <x:c r="L128" s="9"/>
      <x:c r="M128" s="9"/>
      <x:c r="N128" s="9"/>
      <x:c r="O128" s="9"/>
      <x:c r="P128" s="46"/>
      <x:c r="Q128" s="17"/>
      <x:c r="R128" s="17"/>
      <x:c r="S128" s="17"/>
      <x:c r="T128" s="17"/>
      <x:c r="U128" s="9"/>
      <x:c r="V128" s="11"/>
      <x:c r="W128" s="9"/>
      <x:c r="X128" s="4"/>
      <x:c r="Y128" s="4"/>
      <x:c r="Z128" s="4"/>
      <x:c r="AA128" s="4"/>
      <x:c r="AB128" s="4"/>
      <x:c r="AC128" s="4"/>
      <x:c r="AD128" s="4"/>
      <x:c r="AE128" s="4"/>
      <x:c r="AF128" s="4"/>
      <x:c r="AG128" s="4"/>
      <x:c r="AH128" s="4"/>
      <x:c r="AI128" s="4"/>
      <x:c r="AJ128" s="4"/>
      <x:c r="AK128" s="4"/>
      <x:c r="AL128" s="4"/>
      <x:c r="AM128" s="4"/>
      <x:c r="AN128" s="14"/>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inlineStr">
        <x:is>
          <x:t xml:space="preserve">Pleated husk-fiber dress coat</x:t>
        </x:is>
      </x:c>
      <x:c r="C129" s="4" t="inlineStr">
        <x:is>
          <x:t xml:space="preserve">T4</x:t>
        </x:is>
      </x:c>
      <x:c r="D129" s="9" t="inlineStr">
        <x:is>
          <x:t xml:space="preserve">Clothing</x:t>
        </x:is>
      </x:c>
      <x:c r="E129" s="9" t="inlineStr">
        <x:is>
          <x:t xml:space="preserve">Fancy husk-fiber fashion / coat</x:t>
        </x:is>
      </x:c>
      <x:c r="F129" s="9" t="inlineStr">
        <x:is>
          <x:t xml:space="preserve">New proposal</x:t>
        </x:is>
      </x:c>
      <x:c r="G129" s="9" t="inlineStr">
        <x:is>
          <x:t xml:space="preserve">One fitted fashion coat with a high folded collar, long split tails and narrow fan pleats at the back. Burnished metal clasps and layered husk-fiber edges give the proposed family a sculpted formal silhouette. Reuses the former broad Elaborate husk-fiber wear entry as one coat.</x:t>
        </x:is>
      </x:c>
      <x:c r="H129" s="9" t="inlineStr">
        <x:is>
          <x:t xml:space="preserve">Unassigned; fit unresolved</x:t>
        </x:is>
      </x:c>
      <x:c r="I129" s="9" t="inlineStr">
        <x:is>
          <x:t xml:space="preserve">Booter-worn fashion garment; fitting, packing and canister clearance unresolved.</x:t>
        </x:is>
      </x:c>
      <x:c r="J129" s="13" t="inlineStr">
        <x:is>
          <x:t xml:space="preserve"/>
        </x:is>
      </x:c>
      <x:c r="K129" s="15" t="inlineStr">
        <x:is>
          <x:t xml:space="preserve"/>
        </x:is>
      </x:c>
      <x:c r="L129" s="9" t="inlineStr">
        <x:is>
          <x:t xml:space="preserve">Proposed specialist fashion craft or high-value trade. Elaborate fashion is very rare and expensive; exact availability, cost and maker remain unresolved.</x:t>
        </x:is>
      </x:c>
      <x:c r="M129" s="9"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129" s="9" t="inlineStr">
        <x:is>
          <x:t xml:space="preserve">Not implemented</x:t>
        </x:is>
      </x:c>
      <x:c r="O129" s="9" t="inlineStr">
        <x:is>
          <x:t xml:space="preserve">Fashion clothing, not armor. Material preparation, seams, fit, comfort, wear and performance remain proposals. No ordinary cloth, wood, free-water textile process, social-stat bonus, set bonus or equipment slot introduced.</x:t>
        </x:is>
      </x:c>
      <x:c r="P129" s="46" t="inlineStr">
        <x:is>
          <x:t xml:space="preserve">Epic</x:t>
        </x:is>
      </x:c>
      <x:c r="Q129" s="17" t="inlineStr">
        <x:is>
          <x:t xml:space="preserve"/>
        </x:is>
      </x:c>
      <x:c r="R129" s="17" t="inlineStr">
        <x:is>
          <x:t xml:space="preserve"/>
        </x:is>
      </x:c>
      <x:c r="S129" s="17" t="inlineStr">
        <x:is>
          <x:t xml:space="preserve"/>
        </x:is>
      </x:c>
      <x:c r="T129" s="17" t="inlineStr">
        <x:is>
          <x:t xml:space="preserve"/>
        </x:is>
      </x:c>
      <x:c r="U129" s="9" t="inlineStr">
        <x:is>
          <x:t xml:space="preserve">Panel preparation, fold retention, joining, collar fit, closure and canister clearance require design. No uniform, rank, social privilege or armor benefit established.</x:t>
        </x:is>
      </x:c>
      <x:c r="V129" s="11" t="inlineStr">
        <x:is>
          <x:t xml:space="preserve">elaborate husk-fiber wear; fancy husk fiber set; fashionable textile; formal coat; separate garment</x:t>
        </x:is>
      </x:c>
      <x:c r="W129" s="9"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x:t>
        </x:is>
      </x:c>
      <x:c r="X129" s="4" t="inlineStr">
        <x:is>
          <x:t xml:space="preserve">Wearable</x:t>
        </x:is>
      </x:c>
      <x:c r="Y129" s="4" t="inlineStr">
        <x:is>
          <x:t xml:space="preserve">Finished item</x:t>
        </x:is>
      </x:c>
      <x:c r="Z129" s="4" t="inlineStr">
        <x:is>
          <x:t xml:space="preserve">Manufactured / unresolved</x:t>
        </x:is>
      </x:c>
      <x:c r="AA129" s="4" t="inlineStr">
        <x:is>
          <x:t xml:space="preserve">Fashion</x:t>
        </x:is>
      </x:c>
      <x:c r="AB129" s="4" t="inlineStr">
        <x:is>
          <x:t xml:space="preserve">Husk fiber</x:t>
        </x:is>
      </x:c>
      <x:c r="AC129" s="4" t="inlineStr">
        <x:is>
          <x:t xml:space="preserve">Assembly</x:t>
        </x:is>
      </x:c>
      <x:c r="AD129" s="4" t="inlineStr">
        <x:is>
          <x:t xml:space="preserve">Proposal</x:t>
        </x:is>
      </x:c>
      <x:c r="AE129" s="4" t="str">
        <x:f>LOWER(A129&amp;"; "&amp;B129&amp;"; "&amp;D129&amp;"; "&amp;E129&amp;"; "&amp;X129&amp;"; "&amp;Y129&amp;"; "&amp;Z129&amp;"; "&amp;AA129&amp;"; "&amp;AB129&amp;"; "&amp;AC129&amp;"; "&amp;AD129&amp;"; "&amp;V129&amp;"; "&amp;C129&amp;"; "&amp;AH129&amp;"; "&amp;AI129)</x:f>
        <x:v>proposal.fashion.husk_garment; pleated husk-fiber dress coat; clothing; fancy husk-fiber fashion / coat; wearable; finished item; manufactured / unresolved; fashion; husk fiber; assembly; proposal; elaborate husk-fiber wear; fancy husk fiber set; fashionable textile; formal coat; separate garment; t4; t2; finished item</x:v>
      </x:c>
      <x:c r="AF129" s="4" t="inlineStr">
        <x:is>
          <x:t xml:space="preserve">One separate fashionable husk-fiber garment; family membership adds no counted outfit. Rarity and value follow the author's elaborate-fashion direction without assigning prices.</x:t>
        </x:is>
      </x:c>
      <x:c r="AG129"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29" s="4" t="inlineStr">
        <x:is>
          <x:t xml:space="preserve">T2</x:t>
        </x:is>
      </x:c>
      <x:c r="AI129" s="4" t="inlineStr">
        <x:is>
          <x:t xml:space="preserve">Finished item</x:t>
        </x:is>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status/completeness","No production route listed")</x:f>
        <x:v>Route listed; review status/completeness</x:v>
      </x:c>
      <x:c r="AN129" s="14">
        <x:f>IF(C129="T0",0,IF(C129="T1",1,IF(C129="T2",2,IF(C129="T3",3,IF(C129="T4",4,IF(C129="Unassigned",98,99))))))</x:f>
        <x:v>4</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inlineStr">
        <x:is>
          <x:t xml:space="preserve">Layered fur dress mantle</x:t>
        </x:is>
      </x:c>
      <x:c r="C130" s="4" t="inlineStr">
        <x:is>
          <x:t xml:space="preserve">T4</x:t>
        </x:is>
      </x:c>
      <x:c r="D130" s="9" t="inlineStr">
        <x:is>
          <x:t xml:space="preserve">Clothing</x:t>
        </x:is>
      </x:c>
      <x:c r="E130" s="9" t="str">
        <x:v>Fashion garment</x:v>
      </x:c>
      <x:c r="F130" s="9" t="str">
        <x:v>User direction; not implemented</x:v>
      </x:c>
      <x:c r="G130" s="9" t="inlineStr">
        <x:is>
          <x:t xml:space="preserve">One elaborate fashion mantle assembled from many small prepared fur-bearing pieces with fitted metal closures. Its layered shoulder line and overlapping lower panels distinguish it from the plain fur jacket. Extremely low usable fur yield and extensive preparation make it rare and expensive; no armor effect or cultural rank is assigned.</x:t>
        </x:is>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inlineStr">
        <x:is>
          <x:t xml:space="preserve">Epic</x:t>
        </x:is>
      </x:c>
      <x:c r="Q130" s="17"/>
      <x:c r="R130" s="17"/>
      <x:c r="S130" s="17"/>
      <x:c r="T130" s="17"/>
      <x:c r="U130" s="9" t="str">
        <x:v>Elaborate fashion variant. Ordinary simple wraps and metal-based wear with minimal fur are a separate everyday baseline.</x:v>
      </x:c>
      <x:c r="V130" s="11" t="inlineStr">
        <x:is>
          <x:t xml:space="preserve">Elaborate fur wear</x:t>
        </x:is>
      </x:c>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layered fur dress mantle; clothing; fashion garment; wearable; finished item; manufactured / unresolved; fashion; fur; garment; author direction; elaborate fur wear; t4;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status/completeness","No production route listed")</x:f>
        <x:v>Route listed; review status/completeness</x:v>
      </x:c>
      <x:c r="AN130" s="14">
        <x:f>IF(C130="T0",0,IF(C130="T1",1,IF(C130="T2",2,IF(C130="T3",3,IF(C130="T4",4,IF(C130="Unassigned",98,99))))))</x:f>
        <x:v>4</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inlineStr">
        <x:is>
          <x:t xml:space="preserve">Fitted hide dress coat</x:t>
        </x:is>
      </x:c>
      <x:c r="C131" s="4" t="inlineStr">
        <x:is>
          <x:t xml:space="preserve">T4</x:t>
        </x:is>
      </x:c>
      <x:c r="D131" s="9" t="inlineStr">
        <x:is>
          <x:t xml:space="preserve">Clothing</x:t>
        </x:is>
      </x:c>
      <x:c r="E131" s="9" t="str">
        <x:v>Fashion garment</x:v>
      </x:c>
      <x:c r="F131" s="9" t="str">
        <x:v>User direction; not implemented</x:v>
      </x:c>
      <x:c r="G131" s="9" t="inlineStr">
        <x:is>
          <x:t xml:space="preserve">One elaborate long fashion coat assembled from carefully selected small hide panels, fitted seams and burnished metal closures. It differs from the practical hide jacket through extensive fitting and decorative panel work. Extremely low usable hide yield makes the required material costly; it provides no armor or status bonus.</x:t>
        </x:is>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inlineStr">
        <x:is>
          <x:t xml:space="preserve">Epic</x:t>
        </x:is>
      </x:c>
      <x:c r="Q131" s="17"/>
      <x:c r="R131" s="17"/>
      <x:c r="S131" s="17"/>
      <x:c r="T131" s="17"/>
      <x:c r="U131" s="9" t="str">
        <x:v>Elaborate fashion variant. Ordinary simple wraps and metal-based wear with minimal fur are a separate everyday baseline.</x:v>
      </x:c>
      <x:c r="V131" s="11" t="inlineStr">
        <x:is>
          <x:t xml:space="preserve">Elaborate hide wear</x:t>
        </x:is>
      </x:c>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fitted hide dress coat; clothing; fashion garment; wearable; finished item; manufactured / unresolved; fashion; hide; garment; author direction; elaborate hide wear; t4;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status/completeness","No production route listed")</x:f>
        <x:v>Route listed; review status/completeness</x:v>
      </x:c>
      <x:c r="AN131" s="14">
        <x:f>IF(C131="T0",0,IF(C131="T1",1,IF(C131="T2",2,IF(C131="T3",3,IF(C131="T4",4,IF(C131="Unassigned",98,99))))))</x:f>
        <x:v>4</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inlineStr">
        <x:is>
          <x:t xml:space="preserve">T2</x:t>
        </x:is>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t="inlineStr">
        <x:is>
          <x:t xml:space="preserve">Uncommon</x:t>
        </x:is>
      </x:c>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t2; not applicable; material</x:v>
      </x:c>
      <x:c r="AF132" s="4" t="str">
        <x:v>From current item description. Proposed uses retain their existing approval status. Lore category review: Resources -&gt; Mineral resources. Classification only; original item status and tier retained.</x:v>
      </x:c>
      <x:c r="AG132" s="4" t="inlineStr">
        <x:is>
          <x:t xml:space="preserve">October 16 mineral value review: T2. Clear crystal offers selected ornamental and premium clear-stone potential beyond bulk silicate; it is not assumed large, flawless or qualified for precision optics. Evidence: WLD-0060, WLD-0059, game-world; specific mineral occurrence and grade remain proposals. Rarity default: Uncommon from T2, independently editable. Value does not certify purity, processing readiness, recipe eligibility, performance or a price.</x:t>
        </x:is>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status/completeness","No production route listed")</x:f>
        <x:v>No production route listed</x:v>
      </x:c>
      <x:c r="AN132" s="14">
        <x:f>IF(C132="T0",0,IF(C132="T1",1,IF(C132="T2",2,IF(C132="T3",3,IF(C132="T4",4,IF(C132="Unassigned",98,99))))))</x:f>
        <x:v>2</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inlineStr">
        <x:is>
          <x:t xml:space="preserve">T1</x:t>
        </x:is>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t="inlineStr">
        <x:is>
          <x:t xml:space="preserve">Common</x:t>
        </x:is>
      </x:c>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t1; not applicable; material</x:v>
      </x:c>
      <x:c r="AF133" s="4" t="str">
        <x:v>From current item description. Proposed uses retain their existing approval status. Lore category review: Resources -&gt; Mineral resources. Classification only; original item status and tier retained.</x:v>
      </x:c>
      <x:c r="AG133" s="4" t="inlineStr">
        <x:is>
          <x:t xml:space="preserve">October 16 mineral value review: T1. The current use is dark ornament and contrasting inlay; color alone does not establish scarcity, optical performance or high-value gem grade. Evidence: game-world, existing-item; specific mineral occurrence and grade remain proposals. Rarity default: Common from T1, independently editable. Value does not certify purity, processing readiness, recipe eligibility, performance or a price.</x:t>
        </x:is>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status/completeness","No production route listed")</x:f>
        <x:v>No production route listed</x:v>
      </x:c>
      <x:c r="AN133" s="14">
        <x:f>IF(C133="T0",0,IF(C133="T1",1,IF(C133="T2",2,IF(C133="T3",3,IF(C133="T4",4,IF(C133="Unassigned",98,99))))))</x:f>
        <x:v>1</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inlineStr">
        <x:is>
          <x:t xml:space="preserve">T2</x:t>
        </x:is>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t="inlineStr">
        <x:is>
          <x:t xml:space="preserve">Uncommon</x:t>
        </x:is>
      </x:c>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t2; not applicable; material</x:v>
      </x:c>
      <x:c r="AF134" s="4" t="str">
        <x:v>From current item description. Proposed uses retain their existing approval status. Lore category review: Resources -&gt; Mineral resources. Classification only; original item status and tier retained.</x:v>
      </x:c>
      <x:c r="AG134" s="4" t="inlineStr">
        <x:is>
          <x:t xml:space="preserve">October 16 mineral value review: T2. Distinctive selected gem material supports detailed settings and inlay; specialist ornamental value is provisional, with local abundance and cutting yield still open. Evidence: game-world, existing-item; specific mineral occurrence and grade remain proposals. Rarity default: Uncommon from T2, independently editable. Value does not certify purity, processing readiness, recipe eligibility, performance or a price.</x:t>
        </x:is>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status/completeness","No production route listed")</x:f>
        <x:v>No production route listed</x:v>
      </x:c>
      <x:c r="AN134" s="14">
        <x:f>IF(C134="T0",0,IF(C134="T1",1,IF(C134="T2",2,IF(C134="T3",3,IF(C134="T4",4,IF(C134="Unassigned",98,99))))))</x:f>
        <x:v>2</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inlineStr">
        <x:is>
          <x:t xml:space="preserve">T2</x:t>
        </x:is>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t="inlineStr">
        <x:is>
          <x:t xml:space="preserve">Uncommon</x:t>
        </x:is>
      </x:c>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t2; not applicable; material</x:v>
      </x:c>
      <x:c r="AF135" s="4" t="str">
        <x:v>From current item description. Proposed uses retain their existing approval status. Lore category review: Resources -&gt; Mineral resources. Classification only; original item status and tier retained.</x:v>
      </x:c>
      <x:c r="AG135" s="4" t="inlineStr">
        <x:is>
          <x:t xml:space="preserve">October 16 mineral value review: T2. Selected hard-looking ornamental material is intended for polished accents and settings; provisional value follows that craft demand, not an assumed terrestrial rarity or special power. Evidence: game-world, existing-item; specific mineral occurrence and grade remain proposals. Rarity default: Uncommon from T2, independently editable. Value does not certify purity, processing readiness, recipe eligibility, performance or a price.</x:t>
        </x:is>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status/completeness","No production route listed")</x:f>
        <x:v>No production route listed</x:v>
      </x:c>
      <x:c r="AN135" s="14">
        <x:f>IF(C135="T0",0,IF(C135="T1",1,IF(C135="T2",2,IF(C135="T3",3,IF(C135="T4",4,IF(C135="Unassigned",98,99))))))</x:f>
        <x:v>2</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inlineStr">
        <x:is>
          <x:t xml:space="preserve">T2</x:t>
        </x:is>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t="inlineStr">
        <x:is>
          <x:t xml:space="preserve">Uncommon</x:t>
        </x:is>
      </x:c>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t2; not applicable; material</x:v>
      </x:c>
      <x:c r="AF136" s="4" t="str">
        <x:v>From current item description. Proposed uses retain their existing approval status. Lore category review: Resources -&gt; Mineral resources. Classification only; original item status and tier retained.</x:v>
      </x:c>
      <x:c r="AG136" s="4" t="inlineStr">
        <x:is>
          <x:t xml:space="preserve">October 16 mineral value review: T2. Distinctive green ornamental material offers specialist decorative demand; deposit abundance and actual gem grade remain unapproved. Evidence: game-world, existing-item; specific mineral occurrence and grade remain proposals. Rarity default: Uncommon from T2, independently editable. Value does not certify purity, processing readiness, recipe eligibility, performance or a price.</x:t>
        </x:is>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status/completeness","No production route listed")</x:f>
        <x:v>No production route listed</x:v>
      </x:c>
      <x:c r="AN136" s="14">
        <x:f>IF(C136="T0",0,IF(C136="T1",1,IF(C136="T2",2,IF(C136="T3",3,IF(C136="T4",4,IF(C136="Unassigned",98,99))))))</x:f>
        <x:v>2</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x:c r="A137" s="4" t="inlineStr">
        <x:is>
          <x:t xml:space="preserve">proposal.salvage.native_bismuth_chip</x:t>
        </x:is>
      </x:c>
      <x:c r="B137" s="4" t="inlineStr">
        <x:is>
          <x:t xml:space="preserve">Native bismuth chip</x:t>
        </x:is>
      </x:c>
      <x:c r="C137" s="4" t="inlineStr">
        <x:is>
          <x:t xml:space="preserve">T1</x:t>
        </x:is>
      </x:c>
      <x:c r="D137" s="4" t="inlineStr">
        <x:is>
          <x:t xml:space="preserve">Salvage</x:t>
        </x:is>
      </x:c>
      <x:c r="E137" s="4" t="inlineStr">
        <x:is>
          <x:t xml:space="preserve">Native metal mineral</x:t>
        </x:is>
      </x:c>
      <x:c r="F137" s="4" t="inlineStr">
        <x:is>
          <x:t xml:space="preserve">New proposal</x:t>
        </x:is>
      </x:c>
      <x:c r="G137" s="4" t="inlineStr">
        <x:is>
          <x:t xml:space="preserve">A tiny irregular chip of native bismuth, with a silvery metallic fracture, muted tarnish and a little adhering rock. The natural metal is an exceptional find in the proposed salvage pool, but the small, unassayed quantity limits its practical worth to a material sample or possible minor alloying input after qualification.</x:t>
        </x:is>
      </x:c>
      <x:c r="H137" s="4" t="inlineStr">
        <x:is>
          <x:t xml:space="preserve">None; recovered mineral metal</x:t>
        </x:is>
      </x:c>
      <x:c r="I137" s="4" t="inlineStr">
        <x:is>
          <x:t xml:space="preserve">Very small mineral specimen; exact mass, dimensions and protective packing remain undefined.</x:t>
        </x:is>
      </x:c>
      <x:c r="J137" s="4"/>
      <x:c r="K137" s="4"/>
      <x:c r="L137" s="4" t="inlineStr">
        <x:is>
          <x:t xml:space="preserve">Recover an isolated native-metal chip from discarded mineral samples or sorting residues. The proposed Epic encounter rarity is an editable catalog assignment; actual deposits and drop rates remain undefined.</x:t>
        </x:is>
      </x:c>
      <x:c r="M137" s="4" t="inlineStr">
        <x:is>
          <x:t xml:space="preserve">Identify and assay the chip before considering specialist material research or a small alloying contribution. No purity, refining recipe, alloy composition or useful output quantity is established.</x:t>
        </x:is>
      </x:c>
      <x:c r="N137" s="4" t="inlineStr">
        <x:is>
          <x:t xml:space="preserve">Not implemented</x:t>
        </x:is>
      </x:c>
      <x:c r="O137" s="4" t="inlineStr">
        <x:is>
          <x:t xml:space="preserve">A tiny unqualified mineral specimen, with possible adhering rock and contamination. It supplies no useful bulk stock, ancient technology or automatic equipment improvement.</x:t>
        </x:is>
      </x:c>
      <x:c r="P137" s="4" t="inlineStr">
        <x:is>
          <x:t xml:space="preserve">Epic</x:t>
        </x:is>
      </x:c>
      <x:c r="Q137" s="4"/>
      <x:c r="R137" s="4"/>
      <x:c r="S137" s="4"/>
      <x:c r="T137" s="4"/>
      <x:c r="U137" s="4" t="inlineStr">
        <x:is>
          <x:t xml:space="preserve">Epic rarity is the author's requested gameplay rarity for this proposed native-metal specimen, separate from its T1 worth. Resolve mineral identification, purity, useful quantity, local demand and any compatible process. No price, deposit, drop probability, laboratory crystal growth, special power or established alloy recipe is assigned.</x:t>
        </x:is>
      </x:c>
      <x:c r="V137" s="4" t="inlineStr">
        <x:is>
          <x:t xml:space="preserve">native bismuth; bismuth metal mineral; natural bismuth specimen; small native metal chip</x:t>
        </x:is>
      </x:c>
      <x:c r="W137" s="4" t="inlineStr">
        <x:is>
          <x:t xml:space="preserve">Author requested one actual mineral metal salvage item at Tier 1 and Epic rarity, October 16, 2026. Native bismuth is proposed as a native-element metal mineral for the local catalog under Docs/WORLD_BASIS.md. Setting constraints: Docs/WORLD_BASIS.md#material-culture.</x:t>
        </x:is>
      </x:c>
      <x:c r="X137" s="4" t="inlineStr">
        <x:is>
          <x:t xml:space="preserve">Raw material</x:t>
        </x:is>
      </x:c>
      <x:c r="Y137" s="4" t="inlineStr">
        <x:is>
          <x:t xml:space="preserve">Recovered material</x:t>
        </x:is>
      </x:c>
      <x:c r="Z137" s="4" t="inlineStr">
        <x:is>
          <x:t xml:space="preserve">Geological</x:t>
        </x:is>
      </x:c>
      <x:c r="AA137" s="4" t="inlineStr">
        <x:is>
          <x:t xml:space="preserve">Material analysis</x:t>
        </x:is>
      </x:c>
      <x:c r="AB137" s="4" t="inlineStr">
        <x:is>
          <x:t xml:space="preserve">Metal</x:t>
        </x:is>
      </x:c>
      <x:c r="AC137" s="4" t="inlineStr">
        <x:is>
          <x:t xml:space="preserve">Solid piece</x:t>
        </x:is>
      </x:c>
      <x:c r="AD137" s="4" t="inlineStr">
        <x:is>
          <x:t xml:space="preserve">Proposal</x:t>
        </x:is>
      </x:c>
      <x:c r="AE137" s="4" t="str">
        <x:f>LOWER(A137&amp;"; "&amp;B137&amp;"; "&amp;D137&amp;"; "&amp;E137&amp;"; "&amp;X137&amp;"; "&amp;Y137&amp;"; "&amp;Z137&amp;"; "&amp;AA137&amp;"; "&amp;AB137&amp;"; "&amp;AC137&amp;"; "&amp;AD137&amp;"; "&amp;V137&amp;"; "&amp;C137&amp;"; "&amp;AH137&amp;"; "&amp;AI137)</x:f>
        <x:v>proposal.salvage.native_bismuth_chip; native bismuth chip; salvage; native metal mineral; raw material; recovered material; geological; material analysis; metal; solid piece; proposal; native bismuth; bismuth metal mineral; natural bismuth specimen; small native metal chip; t1; unassigned; material</x:v>
      </x:c>
      <x:c r="AF137" s="4" t="inlineStr">
        <x:is>
          <x:t xml:space="preserve">Naturally occurring elemental bismuth recovered as a mineral specimen. This is actual metal, distinct from metal-bearing ore, manufactured fittings and laboratory-grown display crystals.</x:t>
        </x:is>
      </x:c>
      <x:c r="AG137" s="4" t="inlineStr">
        <x:is>
          <x:t xml:space="preserve">T1 practical worth: a very small unqualified chip offers modest sampling or specialist feed utility rather than usable bulk metal. Scarcity alone does not guarantee a high-value sale or a higher practical tier.</x:t>
        </x:is>
      </x:c>
      <x:c r="AH137" s="4" t="inlineStr">
        <x:is>
          <x:t xml:space="preserve">Unassigned</x:t>
        </x:is>
      </x:c>
      <x:c r="AI137" s="4" t="inlineStr">
        <x:is>
          <x:t xml:space="preserve">Material</x:t>
        </x:is>
      </x:c>
      <x:c r="AJ137" s="4">
        <x:f>COUNTIFS('Material routes'!$D$6:$D$2205,A137,'Material routes'!$C$6:$C$2205,"Output")</x:f>
        <x:v>0</x:v>
      </x:c>
      <x:c r="AK137" s="4">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x:f>COUNTIFS('Material routes'!$D$6:$D$2205,A137,'Material routes'!$C$6:$C$2205,"Tool candidate")</x:f>
        <x:v>0</x:v>
      </x:c>
      <x:c r="AM137" s="4" t="str">
        <x:f>IF(AJ137&gt;0,"Route listed; review status/completeness",IF(C137="T0","Raw entry feed; no production route","No production route listed"))</x:f>
        <x:v>No production route listed</x:v>
      </x:c>
      <x:c r="AN137" s="4">
        <x:f>IF(C137="T0",0,IF(C137="T1",1,IF(C137="T2",2,IF(C137="T3",3,IF(C137="T4",4,IF(C137="Unassigned",98,99))))))</x:f>
        <x:v>1</x:v>
      </x:c>
    </x:row>
    <x:row r="138" ht="90" customHeight="1">
      <x:c r="A138" s="9" t="str">
        <x:v>proposal.gem.tourmaline</x:v>
      </x:c>
      <x:c r="B138" s="9" t="str">
        <x:v>Tourmaline</x:v>
      </x:c>
      <x:c r="C138" s="4" t="inlineStr">
        <x:is>
          <x:t xml:space="preserve">T2</x:t>
        </x:is>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t="inlineStr">
        <x:is>
          <x:t xml:space="preserve">Uncommon</x:t>
        </x:is>
      </x:c>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t2; not applicable; material</x:v>
      </x:c>
      <x:c r="AF138" s="4" t="str">
        <x:v>From current item description. Proposed uses retain their existing approval status. Lore category review: Resources -&gt; Mineral resources. Classification only; original item status and tier retained.</x:v>
      </x:c>
      <x:c r="AG138" s="4" t="inlineStr">
        <x:is>
          <x:t xml:space="preserve">October 16 mineral value review: T2. Candidate multicolor material serves distinctive regional ornament and settings; no additional electrical property or uniquely rare deposit is inferred. Evidence: game-world, existing-item; specific mineral occurrence and grade remain proposals. Rarity default: Uncommon from T2, independently editable. Value does not certify purity, processing readiness, recipe eligibility, performance or a price.</x:t>
        </x:is>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status/completeness","No production route listed")</x:f>
        <x:v>No production route listed</x:v>
      </x:c>
      <x:c r="AN138" s="14">
        <x:f>IF(C138="T0",0,IF(C138="T1",1,IF(C138="T2",2,IF(C138="T3",3,IF(C138="T4",4,IF(C138="Unassigned",98,99))))))</x:f>
        <x:v>2</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inlineStr">
        <x:is>
          <x:t xml:space="preserve">T2</x:t>
        </x:is>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t="inlineStr">
        <x:is>
          <x:t xml:space="preserve">Uncommon</x:t>
        </x:is>
      </x:c>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t2; not applicable; material</x:v>
      </x:c>
      <x:c r="AF139" s="4" t="str">
        <x:v>From current item description. Proposed uses retain their existing approval status. Lore category review: Resources -&gt; Mineral resources. Classification only; original item status and tier retained.</x:v>
      </x:c>
      <x:c r="AG139" s="4" t="inlineStr">
        <x:is>
          <x:t xml:space="preserve">October 16 mineral value review: T2. Candidate brilliant accents and fine settings justify a selected ornamental-material band, while local abundance, clarity and cutting yield remain open. Evidence: game-world, existing-item; specific mineral occurrence and grade remain proposals. Rarity default: Uncommon from T2, independently editable. Value does not certify purity, processing readiness, recipe eligibility, performance or a price.</x:t>
        </x:is>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status/completeness","No production route listed")</x:f>
        <x:v>No production route listed</x:v>
      </x:c>
      <x:c r="AN139" s="14">
        <x:f>IF(C139="T0",0,IF(C139="T1",1,IF(C139="T2",2,IF(C139="T3",3,IF(C139="T4",4,IF(C139="Unassigned",98,99))))))</x:f>
        <x:v>2</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inlineStr">
        <x:is>
          <x:t xml:space="preserve">Everyday torso wrap</x:t>
        </x:is>
      </x:c>
      <x:c r="C140" s="4" t="inlineStr">
        <x:is>
          <x:t xml:space="preserve">T0</x:t>
        </x:is>
      </x:c>
      <x:c r="D140" s="9" t="inlineStr">
        <x:is>
          <x:t xml:space="preserve">Clothing</x:t>
        </x:is>
      </x:c>
      <x:c r="E140" s="9" t="inlineStr">
        <x:is>
          <x:t xml:space="preserve">Everyday wraps / torso</x:t>
        </x:is>
      </x:c>
      <x:c r="F140" s="9" t="inlineStr">
        <x:is>
          <x:t xml:space="preserve">New proposal</x:t>
        </x:is>
      </x:c>
      <x:c r="G140" s="9" t="inlineStr">
        <x:is>
          <x:t xml:space="preserve">One simple crossed torso wrap with an overlapping waist return and small metal keeper. Covers the trunk without including leg, hand, foot or head pieces. Reuses the former generic Simple everyday wraps entry as one garment.</x:t>
        </x:is>
      </x:c>
      <x:c r="H140" s="9" t="inlineStr">
        <x:is>
          <x:t xml:space="preserve">Unassigned; fit unresolved</x:t>
        </x:is>
      </x:c>
      <x:c r="I140" s="9" t="inlineStr">
        <x:is>
          <x:t xml:space="preserve">Booter-worn wrap garment; fit, packing and personal canister clearance unresolved.</x:t>
        </x:is>
      </x:c>
      <x:c r="J140" s="13" t="inlineStr">
        <x:is>
          <x:t xml:space="preserve"/>
        </x:is>
      </x:c>
      <x:c r="K140" s="15" t="inlineStr">
        <x:is>
          <x:t xml:space="preserve"/>
        </x:is>
      </x:c>
      <x:c r="L140" s="9" t="inlineStr">
        <x:is>
          <x:t xml:space="preserve">Proposed simple garment craft or trade; price and availability unresolved.</x:t>
        </x:is>
      </x:c>
      <x:c r="M140" s="9"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140" s="9" t="inlineStr">
        <x:is>
          <x:t xml:space="preserve">Not implemented</x:t>
        </x:is>
      </x:c>
      <x:c r="O140" s="9"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140" s="17" t="inlineStr">
        <x:is>
          <x:t xml:space="preserve">Junk</x:t>
        </x:is>
      </x:c>
      <x:c r="Q140" s="17" t="inlineStr">
        <x:is>
          <x:t xml:space="preserve"/>
        </x:is>
      </x:c>
      <x:c r="R140" s="17" t="inlineStr">
        <x:is>
          <x:t xml:space="preserve"/>
        </x:is>
      </x:c>
      <x:c r="S140" s="17" t="inlineStr">
        <x:is>
          <x:t xml:space="preserve"/>
        </x:is>
      </x:c>
      <x:c r="T140" s="17" t="inlineStr">
        <x:is>
          <x:t xml:space="preserve"/>
        </x:is>
      </x:c>
      <x:c r="U140" s="9" t="inlineStr">
        <x:is>
          <x:t xml:space="preserve">Torso fit, strip preparation, keeper design, joining and canister clearance unresolved. This is one torso garment, not the former broad outfit concept.</x:t>
        </x:is>
      </x:c>
      <x:c r="V140" s="11" t="inlineStr">
        <x:is>
          <x:t xml:space="preserve">simple everyday wraps; everyday wraps set; torso wrap; crossed body wrap; separate garment</x:t>
        </x:is>
      </x:c>
      <x:c r="W140" s="9"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x:t>
        </x:is>
      </x:c>
      <x:c r="X140" s="4" t="inlineStr">
        <x:is>
          <x:t xml:space="preserve">Wearable</x:t>
        </x:is>
      </x:c>
      <x:c r="Y140" s="4" t="inlineStr">
        <x:is>
          <x:t xml:space="preserve">Finished item</x:t>
        </x:is>
      </x:c>
      <x:c r="Z140" s="4" t="inlineStr">
        <x:is>
          <x:t xml:space="preserve">Manufactured / unresolved</x:t>
        </x:is>
      </x:c>
      <x:c r="AA140" s="4" t="inlineStr">
        <x:is>
          <x:t xml:space="preserve">Clothing</x:t>
        </x:is>
      </x:c>
      <x:c r="AB140" s="4" t="inlineStr">
        <x:is>
          <x:t xml:space="preserve">Husk fiber</x:t>
        </x:is>
      </x:c>
      <x:c r="AC140" s="4" t="inlineStr">
        <x:is>
          <x:t xml:space="preserve">Assembly</x:t>
        </x:is>
      </x:c>
      <x:c r="AD140" s="4" t="inlineStr">
        <x:is>
          <x:t xml:space="preserve">Proposal</x:t>
        </x:is>
      </x:c>
      <x:c r="AE140" s="4" t="str">
        <x:f>LOWER(A140&amp;"; "&amp;B140&amp;"; "&amp;D140&amp;"; "&amp;E140&amp;"; "&amp;X140&amp;"; "&amp;Y140&amp;"; "&amp;Z140&amp;"; "&amp;AA140&amp;"; "&amp;AB140&amp;"; "&amp;AC140&amp;"; "&amp;AD140&amp;"; "&amp;V140&amp;"; "&amp;C140&amp;"; "&amp;AH140&amp;"; "&amp;AI140)</x:f>
        <x:v>proposal.gear.simple_wraps; everyday torso wrap; clothing; everyday wraps / torso; wearable; finished item; manufactured / unresolved; clothing; husk fiber; assembly; proposal; simple everyday wraps; everyday wraps set; torso wrap; crossed body wrap; separate garment; t0; t1; finished item</x:v>
      </x:c>
      <x:c r="AF140" s="4" t="inlineStr">
        <x:is>
          <x:t xml:space="preserve">One independently listed garment in the everyday-wraps family; the family itself is not an inventory item.</x:t>
        </x:is>
      </x:c>
      <x:c r="AG140"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140" s="4" t="inlineStr">
        <x:is>
          <x:t xml:space="preserve">T1</x:t>
        </x:is>
      </x:c>
      <x:c r="AI140" s="4" t="inlineStr">
        <x:is>
          <x:t xml:space="preserve">Finished item</x:t>
        </x:is>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status/completeness","No production route listed")</x:f>
        <x:v>Route listed; review status/completeness</x:v>
      </x:c>
      <x:c r="AN140" s="14">
        <x:f>IF(C140="T0",0,IF(C140="T1",1,IF(C140="T2",2,IF(C140="T3",3,IF(C140="T4",4,IF(C140="Unassigned",98,99))))))</x:f>
        <x:v>0</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inlineStr">
        <x:is>
          <x:t xml:space="preserve">T1</x:t>
        </x:is>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t="inlineStr">
        <x:is>
          <x:t xml:space="preserve">Common</x:t>
        </x:is>
      </x:c>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t1; not applicable; material</x:v>
      </x:c>
      <x:c r="AF141" s="4" t="str">
        <x:v>From current item description. Proposed uses retain their existing approval status. Lore category review: Resources -&gt; Biological resources. Classification only; original item status and tier retained.</x:v>
      </x:c>
      <x:c r="AG14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status/completeness","No production route listed")</x:f>
        <x:v>No production route listed</x:v>
      </x:c>
      <x:c r="AN141" s="14">
        <x:f>IF(C141="T0",0,IF(C141="T1",1,IF(C141="T2",2,IF(C141="T3",3,IF(C141="T4",4,IF(C141="Unassigned",98,99))))))</x:f>
        <x:v>1</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inlineStr">
        <x:is>
          <x:t xml:space="preserve">T3</x:t>
        </x:is>
      </x:c>
      <x:c r="D142" s="9" t="inlineStr">
        <x:is>
          <x:t xml:space="preserve">Salvage</x:t>
        </x:is>
      </x:c>
      <x:c r="E142" s="9" t="inlineStr">
        <x:is>
          <x:t xml:space="preserve">Shelter &amp; rest</x:t>
        </x:is>
      </x:c>
      <x:c r="F142" s="9" t="str">
        <x:v>New proposal</x:v>
      </x:c>
      <x:c r="G142" s="9" t="inlineStr">
        <x:is>
          <x:t xml:space="preserve">Prepared inner-wing material for an assembled vertical sun shade. It is intended to place a physical screen between the low sun and the user or equipment; orientation, supports and wind retention matter to the final arrangement.</x:t>
        </x:is>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t="inlineStr">
        <x:is>
          <x:t xml:space="preserve">Rare</x:t>
        </x:is>
      </x:c>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salvage; shelter &amp; rest; crafting component; processed intermediate; fauna; sun shading; wing membrane; panel; proposal; wing material; camp goods; shelter &amp; rest; t3; not applicable; component</x:v>
      </x:c>
      <x:c r="AF142" s="4" t="inlineStr">
        <x:is>
          <x:t xml:space="preserve">From current item description. Proposed uses retain their existing approval status. Author camp organization: Camp items / Shelter &amp; rest; previous category/subtype: Crafting components / Wing material. Author direction October 16: all Camp items are Salvage; retire the Camp items section. Item identity, condition, tiers, purposes and recipe semantics remain unchanged.</x:t>
        </x:is>
      </x:c>
      <x:c r="AG142" s="4" t="inlineStr">
        <x:is>
          <x:t xml:space="preserve">Salvage value audit October 16, 2026: T3. Prepared delicate wing material saves selection and preparation labor and has direct shade-repair demand. Value tier is relative to this 200-item salvage roster; condition and crafting qualification remain separate.</x:t>
        </x:is>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x:f>IF(C142="T0",0,IF(C142="T1",1,IF(C142="T2",2,IF(C142="T3",3,IF(C142="T4",4,IF(C142="Unassigned",98,99))))))</x:f>
        <x:v>3</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inlineStr">
        <x:is>
          <x:t xml:space="preserve">T1</x:t>
        </x:is>
      </x:c>
      <x:c r="D143" s="9" t="str">
        <x:v>Crafting components</x:v>
      </x:c>
      <x:c r="E143" s="9" t="str">
        <x:v>Canister economy concept</x:v>
      </x:c>
      <x:c r="F143" s="9" t="str">
        <x:v>New proposal</x:v>
      </x:c>
      <x:c r="G143" s="9" t="inlineStr">
        <x:is>
          <x:t xml:space="preserve">Unfinished body for specialist assembly. It is intended to hold the recorded material physically, with closure, compatibility and carrying arrangements resolved for that contents.</x:t>
        </x:is>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t="inlineStr">
        <x:is>
          <x:t xml:space="preserve">Common</x:t>
        </x:is>
      </x:c>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t1; not applicable; component</x:v>
      </x:c>
      <x:c r="AF143" s="4" t="str">
        <x:v>From current item description. Proposed uses retain their existing approval status.</x:v>
      </x:c>
      <x:c r="AG14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status/completeness","No production route listed")</x:f>
        <x:v>Route listed; review status/completeness</x:v>
      </x:c>
      <x:c r="AN143" s="14">
        <x:f>IF(C143="T0",0,IF(C143="T1",1,IF(C143="T2",2,IF(C143="T3",3,IF(C143="T4",4,IF(C143="Unassigned",98,99))))))</x:f>
        <x:v>1</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inlineStr">
        <x:is>
          <x:t xml:space="preserve">T1</x:t>
        </x:is>
      </x:c>
      <x:c r="D144" s="9" t="str">
        <x:v>Crafting components</x:v>
      </x:c>
      <x:c r="E144" s="9" t="str">
        <x:v>Canister economy concept</x:v>
      </x:c>
      <x:c r="F144" s="9" t="str">
        <x:v>New proposal</x:v>
      </x:c>
      <x:c r="G144" s="9" t="inlineStr">
        <x:is>
          <x:t xml:space="preserve">Replaceable fitted sealing part. It is intended to close a selected joint or patch an interface. Contents compatibility, movement and service conditions must be checked before a seal is relied on.</x:t>
        </x:is>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t="inlineStr">
        <x:is>
          <x:t xml:space="preserve">Common</x:t>
        </x:is>
      </x:c>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t1; not applicable; component</x:v>
      </x:c>
      <x:c r="AF144" s="4" t="str">
        <x:v>From current item description. Proposed uses retain their existing approval status.</x:v>
      </x:c>
      <x:c r="AG14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status/completeness","No production route listed")</x:f>
        <x:v>Route listed; review status/completeness</x:v>
      </x:c>
      <x:c r="AN144" s="14">
        <x:f>IF(C144="T0",0,IF(C144="T1",1,IF(C144="T2",2,IF(C144="T3",3,IF(C144="T4",4,IF(C144="Unassigned",98,99))))))</x:f>
        <x:v>1</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inlineStr">
        <x:is>
          <x:t xml:space="preserve">Precision contact surface supporting a seal. It is intended to close a selected joint or patch an interface. Contents compatibility, movement and service conditions must be checked before a seal is relied on.</x:t>
        </x:is>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t="inlineStr">
        <x:is>
          <x:t xml:space="preserve">Rare</x:t>
        </x:is>
      </x:c>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inlineStr">
        <x:is>
          <x:t xml:space="preserve">T1</x:t>
        </x:is>
      </x:c>
      <x:c r="D146" s="9" t="str">
        <x:v>Crafting components</x:v>
      </x:c>
      <x:c r="E146" s="9" t="str">
        <x:v>Canister economy concept</x:v>
      </x:c>
      <x:c r="F146" s="9" t="str">
        <x:v>New proposal</x:v>
      </x:c>
      <x:c r="G146" s="9" t="inlineStr">
        <x:is>
          <x:t xml:space="preserve">Prepared compound for compatible joints. It is intended to close a selected joint or patch an interface. Contents compatibility, movement and service conditions must be checked before a seal is relied on.</x:t>
        </x:is>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t="inlineStr">
        <x:is>
          <x:t xml:space="preserve">Common</x:t>
        </x:is>
      </x:c>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t1; not applicable; material</x:v>
      </x:c>
      <x:c r="AF146" s="4" t="str">
        <x:v>From current item description. Proposed uses retain their existing approval status.</x:v>
      </x:c>
      <x:c r="AG14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status/completeness","No production route listed")</x:f>
        <x:v>Route listed; review status/completeness</x:v>
      </x:c>
      <x:c r="AN146" s="14">
        <x:f>IF(C146="T0",0,IF(C146="T1",1,IF(C146="T2",2,IF(C146="T3",3,IF(C146="T4",4,IF(C146="Unassigned",98,99))))))</x:f>
        <x:v>1</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inlineStr">
        <x:is>
          <x:t xml:space="preserve">T1</x:t>
        </x:is>
      </x:c>
      <x:c r="D147" s="9" t="str">
        <x:v>Crafting components</x:v>
      </x:c>
      <x:c r="E147" s="9" t="str">
        <x:v>Canister economy concept</x:v>
      </x:c>
      <x:c r="F147" s="9" t="str">
        <x:v>New proposal</x:v>
      </x:c>
      <x:c r="G147" s="9" t="inlineStr">
        <x:is>
          <x:t xml:space="preserve">Replacement contained conduit for a personal canister. It provides a proposed means of moving material between compatible parts or vessels while keeping the physical contents accounted for.</x:t>
        </x:is>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t="inlineStr">
        <x:is>
          <x:t xml:space="preserve">Common</x:t>
        </x:is>
      </x:c>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t1; not applicable; component</x:v>
      </x:c>
      <x:c r="AF147" s="4" t="str">
        <x:v>From current item description. Proposed uses retain their existing approval status.</x:v>
      </x:c>
      <x:c r="AG14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status/completeness","No production route listed")</x:f>
        <x:v>Route listed; review status/completeness</x:v>
      </x:c>
      <x:c r="AN147" s="14">
        <x:f>IF(C147="T0",0,IF(C147="T1",1,IF(C147="T2",2,IF(C147="T3",3,IF(C147="T4",4,IF(C147="Unassigned",98,99))))))</x:f>
        <x:v>1</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inlineStr">
        <x:is>
          <x:t xml:space="preserve">T1</x:t>
        </x:is>
      </x:c>
      <x:c r="D148" s="9" t="str">
        <x:v>Crafting components</x:v>
      </x:c>
      <x:c r="E148" s="9" t="str">
        <x:v>Canister economy concept</x:v>
      </x:c>
      <x:c r="F148" s="9" t="str">
        <x:v>New proposal</x:v>
      </x:c>
      <x:c r="G148" s="9" t="inlineStr">
        <x:is>
          <x:t xml:space="preserve">Connect a line to a matching canister/interface. It provides a proposed means of moving material between compatible parts or vessels while keeping the physical contents accounted for.</x:t>
        </x:is>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t="inlineStr">
        <x:is>
          <x:t xml:space="preserve">Common</x:t>
        </x:is>
      </x:c>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t1; not applicable; component</x:v>
      </x:c>
      <x:c r="AF148" s="4" t="str">
        <x:v>From current item description. Proposed uses retain their existing approval status.</x:v>
      </x:c>
      <x:c r="AG14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status/completeness","No production route listed")</x:f>
        <x:v>Route listed; review status/completeness</x:v>
      </x:c>
      <x:c r="AN148" s="14">
        <x:f>IF(C148="T0",0,IF(C148="T1",1,IF(C148="T2",2,IF(C148="T3",3,IF(C148="T4",4,IF(C148="Unassigned",98,99))))))</x:f>
        <x:v>1</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inlineStr">
        <x:is>
          <x:t xml:space="preserve">T1</x:t>
        </x:is>
      </x:c>
      <x:c r="D149" s="9" t="str">
        <x:v>Crafting components</x:v>
      </x:c>
      <x:c r="E149" s="9" t="str">
        <x:v>Canister economy concept</x:v>
      </x:c>
      <x:c r="F149" s="9" t="str">
        <x:v>New proposal</x:v>
      </x:c>
      <x:c r="G149" s="9" t="inlineStr">
        <x:is>
          <x:t xml:space="preserve">Personal delivery interface candidate. It supports preparation of the algae-based supplies on which people depend, with actual reserve use governed by the existing item rules.</x:t>
        </x:is>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t="inlineStr">
        <x:is>
          <x:t xml:space="preserve">Common</x:t>
        </x:is>
      </x:c>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t1; not applicable; component</x:v>
      </x:c>
      <x:c r="AF149" s="4" t="str">
        <x:v>From current item description. Proposed uses retain their existing approval status.</x:v>
      </x:c>
      <x:c r="AG1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status/completeness","No production route listed")</x:f>
        <x:v>Route listed; review status/completeness</x:v>
      </x:c>
      <x:c r="AN149" s="14">
        <x:f>IF(C149="T0",0,IF(C149="T1",1,IF(C149="T2",2,IF(C149="T3",3,IF(C149="T4",4,IF(C149="Unassigned",98,99))))))</x:f>
        <x:v>1</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inlineStr">
        <x:is>
          <x:t xml:space="preserve">Inspect a compatible interior without opening it. It supports looking at or examining a workpiece, with the useful view determined by its optical and mechanical arrangement.</x:t>
        </x:is>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t="inlineStr">
        <x:is>
          <x:t xml:space="preserve">Rare</x:t>
        </x:is>
      </x:c>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inlineStr">
        <x:is>
          <x:t xml:space="preserve">T0</x:t>
        </x:is>
      </x:c>
      <x:c r="D151" s="9" t="str">
        <x:v>Crafting components</x:v>
      </x:c>
      <x:c r="E151" s="9" t="str">
        <x:v>Canister economy concept</x:v>
      </x:c>
      <x:c r="F151" s="9" t="str">
        <x:v>New proposal</x:v>
      </x:c>
      <x:c r="G151" s="9" t="inlineStr">
        <x:is>
          <x:t xml:space="preserve">Attach one canister to a fitted carrier. It locates or retains a fitted item on a matching structure; mounting geometry and loads must be chosen together.</x:t>
        </x:is>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t="inlineStr">
        <x:is>
          <x:t xml:space="preserve">Junk</x:t>
        </x:is>
      </x:c>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t0; not applicable; component</x:v>
      </x:c>
      <x:c r="AF151" s="4" t="str">
        <x:v>From current item description. Proposed uses retain their existing approval status.</x:v>
      </x:c>
      <x:c r="AG15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status/completeness","No production route listed")</x:f>
        <x:v>Route listed; review status/completeness</x:v>
      </x:c>
      <x:c r="AN151" s="14">
        <x:f>IF(C151="T0",0,IF(C151="T1",1,IF(C151="T2",2,IF(C151="T3",3,IF(C151="T4",4,IF(C151="Unassigned",98,99))))))</x:f>
        <x:v>0</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inlineStr">
        <x:is>
          <x:t xml:space="preserve">T1</x:t>
        </x:is>
      </x:c>
      <x:c r="D152" s="9" t="inlineStr">
        <x:is>
          <x:t xml:space="preserve">Armor</x:t>
        </x:is>
      </x:c>
      <x:c r="E152" s="9" t="str">
        <x:v>Canister economy concept</x:v>
      </x:c>
      <x:c r="F152" s="9" t="str">
        <x:v>New proposal</x:v>
      </x:c>
      <x:c r="G152" s="9" t="inlineStr">
        <x:is>
          <x:t xml:space="preserve">Wear a canister in a selected carry arrangement. It locates or retains a fitted item on a matching structure; mounting geometry and loads must be chosen together.</x:t>
        </x:is>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t="inlineStr">
        <x:is>
          <x:t xml:space="preserve">Common</x:t>
        </x:is>
      </x:c>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armor; canister economy concept; carrier; finished item; manufactured / unresolved; equipment mounting; mixed / unresolved; assembly; proposal; ; t1;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status/completeness","No production route listed")</x:f>
        <x:v>Route listed; review status/completeness</x:v>
      </x:c>
      <x:c r="AN152" s="14">
        <x:f>IF(C152="T0",0,IF(C152="T1",1,IF(C152="T2",2,IF(C152="T3",3,IF(C152="T4",4,IF(C152="Unassigned",98,99))))))</x:f>
        <x:v>1</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inlineStr">
        <x:is>
          <x:t xml:space="preserve">T4</x:t>
        </x:is>
      </x:c>
      <x:c r="D153" s="9" t="inlineStr">
        <x:is>
          <x:t xml:space="preserve">Salvage</x:t>
        </x:is>
      </x:c>
      <x:c r="E153" s="9" t="str">
        <x:v>Canister economy concept</x:v>
      </x:c>
      <x:c r="F153" s="9" t="str">
        <x:v>New proposal</x:v>
      </x:c>
      <x:c r="G153" s="9" t="inlineStr">
        <x:is>
          <x:t xml:space="preserve">Specialist workshop inspection aid. It supports looking at or examining a workpiece, with the useful view determined by its optical and mechanical arrangement.</x:t>
        </x:is>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t="inlineStr">
        <x:is>
          <x:t xml:space="preserve">Epic</x:t>
        </x:is>
      </x:c>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t4;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inlineStr">
        <x:is>
          <x:t xml:space="preserve">Salvage value audit October 16, 2026: T4. A specialist inspection gauge can preserve precision workshop capability. Accuracy and interface must be qualified. Value tier is relative to this 200-item salvage roster; condition and crafting qualification remain separate.</x:t>
        </x:is>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x:f>IF(C153="T0",0,IF(C153="T1",1,IF(C153="T2",2,IF(C153="T3",3,IF(C153="T4",4,IF(C153="Unassigned",98,99))))))</x:f>
        <x:v>4</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inlineStr">
        <x:is>
          <x:t xml:space="preserve">T4</x:t>
        </x:is>
      </x:c>
      <x:c r="D154" s="9" t="inlineStr">
        <x:is>
          <x:t xml:space="preserve">Salvage</x:t>
        </x:is>
      </x:c>
      <x:c r="E154" s="9" t="str">
        <x:v>Canister economy concept</x:v>
      </x:c>
      <x:c r="F154" s="9" t="str">
        <x:v>New proposal</x:v>
      </x:c>
      <x:c r="G154" s="9" t="inlineStr">
        <x:is>
          <x:t xml:space="preserve">Carry a selected set of compatible spare seals/fittings. It supports replacement, refitting or maintenance of a compatible item; ownership alone does not restore the equipment’s condition.</x:t>
        </x:is>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t="inlineStr">
        <x:is>
          <x:t xml:space="preserve">Rare</x:t>
        </x:is>
      </x:c>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salvage; canister economy concept; service kit; finished item; manufactured / unresolved; equipment repair; mixed / unresolved; assembly; proposal; sealing; t4; unassigned; finished item</x:v>
      </x:c>
      <x:c r="AF154" s="4" t="str">
        <x:v>From current item description. Proposed uses retain their existing approval status.</x:v>
      </x:c>
      <x:c r="AG154" s="4" t="inlineStr">
        <x:is>
          <x:t xml:space="preserve">Salvage value audit October 16, 2026: T4. A selected set of compatible seals and fittings can support valuable canister maintenance. Completeness and compatibility remain unproven. Value tier is relative to this 200-item salvage roster; condition and crafting qualification remain separate.</x:t>
        </x:is>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x:f>IF(C154="T0",0,IF(C154="T1",1,IF(C154="T2",2,IF(C154="T3",3,IF(C154="T4",4,IF(C154="Unassigned",98,99))))))</x:f>
        <x:v>4</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inlineStr">
        <x:is>
          <x:t xml:space="preserve">T0</x:t>
        </x:is>
      </x:c>
      <x:c r="D155" s="9" t="str">
        <x:v>Crafting components</x:v>
      </x:c>
      <x:c r="E155" s="9" t="str">
        <x:v>Canister economy concept</x:v>
      </x:c>
      <x:c r="F155" s="9" t="str">
        <x:v>New proposal</x:v>
      </x:c>
      <x:c r="G155" s="9" t="inlineStr">
        <x:is>
          <x:t xml:space="preserve">Visible craft provenance or personal decoration. It is intended to carry a record of an object’s origin or history; the issuer and meaning of the marks are not yet assigned.</x:t>
        </x:is>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t="inlineStr">
        <x:is>
          <x:t xml:space="preserve">Junk</x:t>
        </x:is>
      </x:c>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t0; not applicable; component</x:v>
      </x:c>
      <x:c r="AF155" s="4" t="str">
        <x:v>From current item description. Proposed uses retain their existing approval status.</x:v>
      </x:c>
      <x:c r="AG15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status/completeness","No production route listed")</x:f>
        <x:v>Route listed; review status/completeness</x:v>
      </x:c>
      <x:c r="AN155" s="14">
        <x:f>IF(C155="T0",0,IF(C155="T1",1,IF(C155="T2",2,IF(C155="T3",3,IF(C155="T4",4,IF(C155="Unassigned",98,99))))))</x:f>
        <x:v>0</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inlineStr">
        <x:is>
          <x:t xml:space="preserve">T0</x:t>
        </x:is>
      </x:c>
      <x:c r="D156" s="9" t="str">
        <x:v>Crafting components</x:v>
      </x:c>
      <x:c r="E156" s="9" t="str">
        <x:v>Canister economy concept</x:v>
      </x:c>
      <x:c r="F156" s="9" t="str">
        <x:v>New proposal</x:v>
      </x:c>
      <x:c r="G156" s="9" t="inlineStr">
        <x:is>
          <x:t xml:space="preserve">Nonstructural custom finish candidate. It supplies a visible ornamental surface or detail, with its placement and cultural meaning left to the receiving object’s design.</x:t>
        </x:is>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t="inlineStr">
        <x:is>
          <x:t xml:space="preserve">Junk</x:t>
        </x:is>
      </x:c>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t0; not applicable; component</x:v>
      </x:c>
      <x:c r="AF156" s="4" t="str">
        <x:v>From current item description. Proposed uses retain their existing approval status.</x:v>
      </x:c>
      <x:c r="AG15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status/completeness","No production route listed")</x:f>
        <x:v>Route listed; review status/completeness</x:v>
      </x:c>
      <x:c r="AN156" s="14">
        <x:f>IF(C156="T0",0,IF(C156="T1",1,IF(C156="T2",2,IF(C156="T3",3,IF(C156="T4",4,IF(C156="Unassigned",98,99))))))</x:f>
        <x:v>0</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inlineStr">
        <x:is>
          <x:t xml:space="preserve">T1</x:t>
        </x:is>
      </x:c>
      <x:c r="D157" s="9" t="str">
        <x:v>Crafting components</x:v>
      </x:c>
      <x:c r="E157" s="9" t="str">
        <x:v>Canister economy concept</x:v>
      </x:c>
      <x:c r="F157" s="9" t="str">
        <x:v>New proposal</x:v>
      </x:c>
      <x:c r="G157" s="9" t="inlineStr">
        <x:is>
          <x:t xml:space="preserve">Outer impact/dust guard candidate. It is intended to cover or guard the recorded area, with fit, coverage and protective performance still requiring qualification.</x:t>
        </x:is>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t="inlineStr">
        <x:is>
          <x:t xml:space="preserve">Common</x:t>
        </x:is>
      </x:c>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t1; not applicable; component</x:v>
      </x:c>
      <x:c r="AF157" s="4" t="str">
        <x:v>From current item description. Proposed uses retain their existing approval status.</x:v>
      </x:c>
      <x:c r="AG15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status/completeness","No production route listed")</x:f>
        <x:v>Route listed; review status/completeness</x:v>
      </x:c>
      <x:c r="AN157" s="14">
        <x:f>IF(C157="T0",0,IF(C157="T1",1,IF(C157="T2",2,IF(C157="T3",3,IF(C157="T4",4,IF(C157="Unassigned",98,99))))))</x:f>
        <x:v>1</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inlineStr">
        <x:is>
          <x:t xml:space="preserve">T0</x:t>
        </x:is>
      </x:c>
      <x:c r="D158" s="9" t="inlineStr">
        <x:is>
          <x:t xml:space="preserve">Salvage</x:t>
        </x:is>
      </x:c>
      <x:c r="E158" s="9" t="str">
        <x:v>Religious</x:v>
      </x:c>
      <x:c r="F158" s="9" t="str">
        <x:v>New proposal</x:v>
      </x:c>
      <x:c r="G158" s="9" t="inlineStr">
        <x:is>
          <x:t xml:space="preserve">Small devotional image carried or displayed. It is intended for personal or communal devotional use; no particular belief, ritual or supernatural effect is assigned.</x:t>
        </x:is>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t="inlineStr">
        <x:is>
          <x:t xml:space="preserve">Junk</x:t>
        </x:is>
      </x:c>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salvage; religious; cultural object; finished item; manufactured / unresolved; devotion; metal or shell; solid piece; proposal; ; t0; t2; finished item</x:v>
      </x:c>
      <x:c r="AF158"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8" s="4" t="inlineStr">
        <x:is>
          <x:t xml:space="preserve">Salvage value audit October 16, 2026: T0. A small devotional token made from ordinary material has little recoverable utility. No provenance or exceptional collector demand is assumed. Value tier is relative to this 200-item salvage roster; condition and crafting qualification remain separate.</x:t>
        </x:is>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x:f>IF(C158="T0",0,IF(C158="T1",1,IF(C158="T2",2,IF(C158="T3",3,IF(C158="T4",4,IF(C158="Unassigned",98,99))))))</x:f>
        <x:v>0</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inlineStr">
        <x:is>
          <x:t xml:space="preserve">T0</x:t>
        </x:is>
      </x:c>
      <x:c r="D159" s="9" t="inlineStr">
        <x:is>
          <x:t xml:space="preserve">Salvage</x:t>
        </x:is>
      </x:c>
      <x:c r="E159" s="9" t="str">
        <x:v>Religious</x:v>
      </x:c>
      <x:c r="F159" s="9" t="str">
        <x:v>New proposal</x:v>
      </x:c>
      <x:c r="G159" s="9" t="inlineStr">
        <x:is>
          <x:t xml:space="preserve">Small fixed place for household remembrance and devotion. It is intended for personal or communal devotional use; no particular belief, ritual or supernatural effect is assigned.</x:t>
        </x:is>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salvage; religious; cultural object; finished item; manufactured / unresolved; devotion; metal or shell; panel; proposal; ; t0; t2; finished item</x:v>
      </x:c>
      <x:c r="AF159"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9" s="4" t="inlineStr">
        <x:is>
          <x:t xml:space="preserve">Salvage value audit October 16, 2026: T0. A simple household plaque has limited general resale demand outside its original household and modest material value. Value tier is relative to this 200-item salvage roster; condition and crafting qualification remain separate.</x:t>
        </x:is>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x:f>IF(C159="T0",0,IF(C159="T1",1,IF(C159="T2",2,IF(C159="T3",3,IF(C159="T4",4,IF(C159="Unassigned",98,99))))))</x:f>
        <x:v>0</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inlineStr">
        <x:is>
          <x:t xml:space="preserve">T1</x:t>
        </x:is>
      </x:c>
      <x:c r="D160" s="9" t="inlineStr">
        <x:is>
          <x:t xml:space="preserve">Salvage</x:t>
        </x:is>
      </x:c>
      <x:c r="E160" s="9" t="str">
        <x:v>Religious</x:v>
      </x:c>
      <x:c r="F160" s="9" t="str">
        <x:v>New proposal</x:v>
      </x:c>
      <x:c r="G160" s="9" t="inlineStr">
        <x:is>
          <x:t xml:space="preserve">Ceremonial display of a deliberately contained sacred sample. It is intended to be carried, displayed or used in a ceremony. The occasion, ownership and symbolic meaning remain open.</x:t>
        </x:is>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t="inlineStr">
        <x:is>
          <x:t xml:space="preserve">Common</x:t>
        </x:is>
      </x:c>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salvage; religious; container; finished item; manufactured / unresolved; ceremony; glass and metal; assembly; proposal; liquid and bulk containment; t1; t2; finished item</x:v>
      </x:c>
      <x:c r="AF16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0" s="4" t="inlineStr">
        <x:is>
          <x:t xml:space="preserve">Salvage value audit October 16, 2026: T1. A small display vessel retains modest glasswork and presentation value. No valuable sacred contents are assumed. Value tier is relative to this 200-item salvage roster; condition and crafting qualification remain separate.</x:t>
        </x:is>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x:f>IF(C160="T0",0,IF(C160="T1",1,IF(C160="T2",2,IF(C160="T3",3,IF(C160="T4",4,IF(C160="Unassigned",98,99))))))</x:f>
        <x:v>1</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inlineStr">
        <x:is>
          <x:t xml:space="preserve">T3</x:t>
        </x:is>
      </x:c>
      <x:c r="D161" s="9" t="inlineStr">
        <x:is>
          <x:t xml:space="preserve">Salvage</x:t>
        </x:is>
      </x:c>
      <x:c r="E161" s="9" t="str">
        <x:v>Religious</x:v>
      </x:c>
      <x:c r="F161" s="9" t="str">
        <x:v>New proposal</x:v>
      </x:c>
      <x:c r="G161" s="9" t="inlineStr">
        <x:is>
          <x:t xml:space="preserve">Protect and display a claimed ancestral relic. It is intended for personal or communal devotional use; no particular belief, ritual or supernatural effect is assigned.</x:t>
        </x:is>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t="inlineStr">
        <x:is>
          <x:t xml:space="preserve">Rare</x:t>
        </x:is>
      </x:c>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salvage; religious; container; finished item; manufactured / unresolved; devotion; metal or shell; assembly; proposal; keepsake storage; t3; t3; finished item</x:v>
      </x:c>
      <x:c r="AF16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1" s="4" t="inlineStr">
        <x:is>
          <x:t xml:space="preserve">Salvage value audit October 16, 2026: T3. A worked relic enclosure preserves protective fittings and presentation craftsmanship. The claimed relic and provenance add no guaranteed value. Value tier is relative to this 200-item salvage roster; condition and crafting qualification remain separate.</x:t>
        </x:is>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x:f>IF(C161="T0",0,IF(C161="T1",1,IF(C161="T2",2,IF(C161="T3",3,IF(C161="T4",4,IF(C161="Unassigned",98,99))))))</x:f>
        <x:v>3</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x:c r="A162" s="4" t="inlineStr">
        <x:is>
          <x:t xml:space="preserve">proposal.salvage.pyrite_chunks</x:t>
        </x:is>
      </x:c>
      <x:c r="B162" s="4" t="inlineStr">
        <x:is>
          <x:t xml:space="preserve">Pyrite chunks</x:t>
        </x:is>
      </x:c>
      <x:c r="C162" s="4" t="inlineStr">
        <x:is>
          <x:t xml:space="preserve">T1</x:t>
        </x:is>
      </x:c>
      <x:c r="D162" s="4" t="inlineStr">
        <x:is>
          <x:t xml:space="preserve">Salvage</x:t>
        </x:is>
      </x:c>
      <x:c r="E162" s="4" t="inlineStr">
        <x:is>
          <x:t xml:space="preserve">Recovered mineral pieces</x:t>
        </x:is>
      </x:c>
      <x:c r="F162" s="4" t="inlineStr">
        <x:is>
          <x:t xml:space="preserve">New proposal</x:t>
        </x:is>
      </x:c>
      <x:c r="G162" s="4" t="inlineStr">
        <x:is>
          <x:t xml:space="preserve">Small brassy-yellow pieces of pyrite with angular crystal faces, dark tarnish and patches of adhering rock. This iron-sulfide mineral is proposed as a modest specialist feed for composition testing or controlled chemical-processing research. Its metallic appearance does not make it gold or usable iron metal.</x:t>
        </x:is>
      </x:c>
      <x:c r="H162" s="4" t="inlineStr">
        <x:is>
          <x:t xml:space="preserve">None; recovered mineral</x:t>
        </x:is>
      </x:c>
      <x:c r="I162" s="4" t="inlineStr">
        <x:is>
          <x:t xml:space="preserve">Solid mineral salvage; dimensions, carrying mass and packing remain undefined.</x:t>
        </x:is>
      </x:c>
      <x:c r="J162" s="4"/>
      <x:c r="K162" s="4"/>
      <x:c r="L162" s="4" t="inlineStr">
        <x:is>
          <x:t xml:space="preserve">Recover identifiable mineral pieces from discarded mineral stock, sorting rejects or abandoned collection caches. Exact sites, frequency and collection requirements remain design work.</x:t>
        </x:is>
      </x:c>
      <x:c r="M162" s="4" t="inlineStr">
        <x:is>
          <x:t xml:space="preserve">Identify, clean and assess the mineral before selecting a suitable processing route. No purity, recovery yield or qualified industrial grade is established.</x:t>
        </x:is>
      </x:c>
      <x:c r="N162" s="4" t="inlineStr">
        <x:is>
          <x:t xml:space="preserve">Not implemented</x:t>
        </x:is>
      </x:c>
      <x:c r="O162" s="4" t="inlineStr">
        <x:is>
          <x:t xml:space="preserve">As-found mineral material. Tier and rarity do not certify purity, chemical safety, a processing recipe or ready-to-use refined material.</x:t>
        </x:is>
      </x:c>
      <x:c r="P162" s="4" t="inlineStr">
        <x:is>
          <x:t xml:space="preserve">Uncommon</x:t>
        </x:is>
      </x:c>
      <x:c r="Q162" s="4"/>
      <x:c r="R162" s="4"/>
      <x:c r="S162" s="4"/>
      <x:c r="T162" s="4"/>
      <x:c r="U162" s="4" t="inlineStr">
        <x:is>
          <x:t xml:space="preserve">Uncommon rarity: recognizable recoverable pyrite pieces are less routine than mixed mineral rubble in the proposed salvage pool. Resolve host rock, contamination, containment and processing options. No gold content, refined iron, guaranteed sulfur yield, edibility or chemical-processing performance is established.</x:t>
        </x:is>
      </x:c>
      <x:c r="V162" s="4" t="inlineStr">
        <x:is>
          <x:t xml:space="preserve">pyrite; iron sulfide mineral; brassy mineral chunks; recovered sulfide pieces</x:t>
        </x:is>
      </x:c>
      <x:c r="W162" s="4" t="inlineStr">
        <x:is>
          <x:t xml:space="preserve">Author requested two Tier 1 / Uncommon mineral salvage items, then clarified that they must be actual minerals rather than worked objects, October 16, 2026. Local mineral proposals under Docs/WORLD_BASIS.md. Setting constraints: Docs/WORLD_BASIS.md#material-culture.</x:t>
        </x:is>
      </x:c>
      <x:c r="X162" s="4" t="inlineStr">
        <x:is>
          <x:t xml:space="preserve">Raw material</x:t>
        </x:is>
      </x:c>
      <x:c r="Y162" s="4" t="inlineStr">
        <x:is>
          <x:t xml:space="preserve">Recovered material</x:t>
        </x:is>
      </x:c>
      <x:c r="Z162" s="4" t="inlineStr">
        <x:is>
          <x:t xml:space="preserve">Geological</x:t>
        </x:is>
      </x:c>
      <x:c r="AA162" s="4" t="inlineStr">
        <x:is>
          <x:t xml:space="preserve">Chemical processing</x:t>
        </x:is>
      </x:c>
      <x:c r="AB162" s="4" t="inlineStr">
        <x:is>
          <x:t xml:space="preserve">Mineral</x:t>
        </x:is>
      </x:c>
      <x:c r="AC162" s="4" t="inlineStr">
        <x:is>
          <x:t xml:space="preserve">Solid piece</x:t>
        </x:is>
      </x:c>
      <x:c r="AD162" s="4" t="inlineStr">
        <x:is>
          <x:t xml:space="preserve">Proposal</x:t>
        </x:is>
      </x:c>
      <x:c r="AE162" s="4" t="str">
        <x:f>LOWER(A162&amp;"; "&amp;B162&amp;"; "&amp;D162&amp;"; "&amp;E162&amp;"; "&amp;X162&amp;"; "&amp;Y162&amp;"; "&amp;Z162&amp;"; "&amp;AA162&amp;"; "&amp;AB162&amp;"; "&amp;AC162&amp;"; "&amp;AD162&amp;"; "&amp;V162&amp;"; "&amp;C162&amp;"; "&amp;AH162&amp;"; "&amp;AI162)</x:f>
        <x:v>proposal.salvage.pyrite_chunks; pyrite chunks; salvage; recovered mineral pieces; raw material; recovered material; geological; chemical processing; mineral; solid piece; proposal; pyrite; iron sulfide mineral; brassy mineral chunks; recovered sulfide pieces; t1; unassigned; material</x:v>
      </x:c>
      <x:c r="AF162" s="4" t="inlineStr">
        <x:is>
          <x:t xml:space="preserve">Actual mineral pieces recovered as salvage, rather than tools, manufactured objects or refined products.</x:t>
        </x:is>
      </x:c>
      <x:c r="AG162" s="4" t="inlineStr">
        <x:is>
          <x:t xml:space="preserve">T1 practical worth: identifiable mineral feed offers ordinary specialist processing potential, limited by small quantity, mixed host rock and unverified composition.</x:t>
        </x:is>
      </x:c>
      <x:c r="AH162" s="4" t="inlineStr">
        <x:is>
          <x:t xml:space="preserve">Unassigned</x:t>
        </x:is>
      </x:c>
      <x:c r="AI162" s="4" t="inlineStr">
        <x:is>
          <x:t xml:space="preserve">Material</x:t>
        </x:is>
      </x:c>
      <x:c r="AJ162" s="4">
        <x:f>COUNTIFS('Material routes'!$D$6:$D$2205,A162,'Material routes'!$C$6:$C$2205,"Output")</x:f>
        <x:v>0</x:v>
      </x:c>
      <x:c r="AK162" s="4">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x:f>COUNTIFS('Material routes'!$D$6:$D$2205,A162,'Material routes'!$C$6:$C$2205,"Tool candidate")</x:f>
        <x:v>0</x:v>
      </x:c>
      <x:c r="AM162" s="4" t="str">
        <x:f>IF(AJ162&gt;0,"Route listed; review status/completeness",IF(C162="T0","Raw entry feed; no production route","No production route listed"))</x:f>
        <x:v>No production route listed</x:v>
      </x:c>
      <x:c r="AN162" s="4">
        <x:f>IF(C162="T0",0,IF(C162="T1",1,IF(C162="T2",2,IF(C162="T3",3,IF(C162="T4",4,IF(C162="Unassigned",98,99))))))</x:f>
        <x:v>1</x:v>
      </x:c>
    </x:row>
    <x:row r="163" ht="100" customHeight="1">
      <x:c r="A163" s="9" t="str">
        <x:v>proposal.culture.offering</x:v>
      </x:c>
      <x:c r="B163" s="9" t="str">
        <x:v>Votive shell token</x:v>
      </x:c>
      <x:c r="C163" s="4" t="inlineStr">
        <x:is>
          <x:t xml:space="preserve">T0</x:t>
        </x:is>
      </x:c>
      <x:c r="D163" s="9" t="inlineStr">
        <x:is>
          <x:t xml:space="preserve">Salvage</x:t>
        </x:is>
      </x:c>
      <x:c r="E163" s="9" t="str">
        <x:v>Religious</x:v>
      </x:c>
      <x:c r="F163" s="9" t="str">
        <x:v>New proposal</x:v>
      </x:c>
      <x:c r="G163" s="9" t="inlineStr">
        <x:is>
          <x:t xml:space="preserve">Small dedicated offering left at a shrine. It is intended for personal or communal devotional use; no particular belief, ritual or supernatural effect is assigned.</x:t>
        </x:is>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t="inlineStr">
        <x:is>
          <x:t xml:space="preserve">Junk</x:t>
        </x:is>
      </x:c>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salvage; religious; cultural object; finished item; manufactured / unresolved; devotion; shell / chitin; solid piece; proposal; ; t0; t2; finished item</x:v>
      </x:c>
      <x:c r="AF16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3" s="4" t="inlineStr">
        <x:is>
          <x:t xml:space="preserve">Salvage value audit October 16, 2026: T0. Abundant shell and simple token form give little material or replacement-labor value. Value tier is relative to this 200-item salvage roster; condition and crafting qualification remain separate.</x:t>
        </x:is>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x:f>IF(C163="T0",0,IF(C163="T1",1,IF(C163="T2",2,IF(C163="T3",3,IF(C163="T4",4,IF(C163="Unassigned",98,99))))))</x:f>
        <x:v>0</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inlineStr">
        <x:is>
          <x:t xml:space="preserve">T1</x:t>
        </x:is>
      </x:c>
      <x:c r="D164" s="9" t="inlineStr">
        <x:is>
          <x:t xml:space="preserve">Salvage</x:t>
        </x:is>
      </x:c>
      <x:c r="E164" s="9" t="str">
        <x:v>Political / civic</x:v>
      </x:c>
      <x:c r="F164" s="9" t="str">
        <x:v>New proposal</x:v>
      </x:c>
      <x:c r="G164" s="9" t="inlineStr">
        <x:is>
          <x:t xml:space="preserve">Visible sign of a delegated public role. It is proposed as a visible identifying object, with its issuing community, marks and authority still undefined.</x:t>
        </x:is>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t="inlineStr">
        <x:is>
          <x:t xml:space="preserve">Common</x:t>
        </x:is>
      </x:c>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salvage; political / civic; cultural object; finished item; manufactured / unresolved; civic identification; metal or shell; solid piece; proposal; ; t1; t2; finished item</x:v>
      </x:c>
      <x:c r="AF16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4" s="4" t="inlineStr">
        <x:is>
          <x:t xml:space="preserve">Salvage value audit October 16, 2026: T1. A worked identifying badge has modest metalwork value. No continuing office, legal privilege or authority is priced in. Value tier is relative to this 200-item salvage roster; condition and crafting qualification remain separate.</x:t>
        </x:is>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x:f>IF(C164="T0",0,IF(C164="T1",1,IF(C164="T2",2,IF(C164="T3",3,IF(C164="T4",4,IF(C164="Unassigned",98,99))))))</x:f>
        <x:v>1</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inlineStr">
        <x:is>
          <x:t xml:space="preserve">T3</x:t>
        </x:is>
      </x:c>
      <x:c r="D165" s="9" t="inlineStr">
        <x:is>
          <x:t xml:space="preserve">Salvage</x:t>
        </x:is>
      </x:c>
      <x:c r="E165" s="9" t="str">
        <x:v>Political / civic</x:v>
      </x:c>
      <x:c r="F165" s="9" t="str">
        <x:v>New proposal</x:v>
      </x:c>
      <x:c r="G165" s="9" t="inlineStr">
        <x:is>
          <x:t xml:space="preserve">Mark a record or notice with an office symbol. It provides a physical way to make, carry or preserve marks and records, without assigning a particular script or institution.</x:t>
        </x:is>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t="inlineStr">
        <x:is>
          <x:t xml:space="preserve">Rare</x:t>
        </x:is>
      </x:c>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salvage; political / civic; tool; finished item; manufactured / unresolved; writing and records; metal; solid part; proposal; civic identification; document authentication stamp not pressure seal; t3; t3; finished item</x:v>
      </x:c>
      <x:c r="AF16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5" s="4" t="inlineStr">
        <x:is>
          <x:t xml:space="preserve">Salvage value audit October 16, 2026: T3. A precisely cut stamp retains specialist engraving workmanship. Authentication and current institutional authority are unproven. Value tier is relative to this 200-item salvage roster; condition and crafting qualification remain separate.</x:t>
        </x:is>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x:f>IF(C165="T0",0,IF(C165="T1",1,IF(C165="T2",2,IF(C165="T3",3,IF(C165="T4",4,IF(C165="Unassigned",98,99))))))</x:f>
        <x:v>3</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x:c r="A166" s="4" t="inlineStr">
        <x:is>
          <x:t xml:space="preserve">proposal.salvage.kaolinite_clods</x:t>
        </x:is>
      </x:c>
      <x:c r="B166" s="4" t="inlineStr">
        <x:is>
          <x:t xml:space="preserve">Kaolinite clods</x:t>
        </x:is>
      </x:c>
      <x:c r="C166" s="4" t="inlineStr">
        <x:is>
          <x:t xml:space="preserve">T1</x:t>
        </x:is>
      </x:c>
      <x:c r="D166" s="4" t="inlineStr">
        <x:is>
          <x:t xml:space="preserve">Salvage</x:t>
        </x:is>
      </x:c>
      <x:c r="E166" s="4" t="inlineStr">
        <x:is>
          <x:t xml:space="preserve">Recovered mineral pieces</x:t>
        </x:is>
      </x:c>
      <x:c r="F166" s="4" t="inlineStr">
        <x:is>
          <x:t xml:space="preserve">New proposal</x:t>
        </x:is>
      </x:c>
      <x:c r="G166" s="4" t="inlineStr">
        <x:is>
          <x:t xml:space="preserve">Pale compact clods of kaolinite clay mineral recovered from a discarded mineral stockpile. Their fine, earthy material is proposed as a ceramic-body feed after identification, cleaning and grading. Grit, staining and mixed minerals keep the find below a qualified prepared clay body.</x:t>
        </x:is>
      </x:c>
      <x:c r="H166" s="4" t="inlineStr">
        <x:is>
          <x:t xml:space="preserve">None; recovered mineral</x:t>
        </x:is>
      </x:c>
      <x:c r="I166" s="4" t="inlineStr">
        <x:is>
          <x:t xml:space="preserve">Solid mineral salvage; dimensions, carrying mass and packing remain undefined.</x:t>
        </x:is>
      </x:c>
      <x:c r="J166" s="4"/>
      <x:c r="K166" s="4"/>
      <x:c r="L166" s="4" t="inlineStr">
        <x:is>
          <x:t xml:space="preserve">Recover identifiable mineral pieces from discarded mineral stock, sorting rejects or abandoned collection caches. Exact sites, frequency and collection requirements remain design work.</x:t>
        </x:is>
      </x:c>
      <x:c r="M166" s="4" t="inlineStr">
        <x:is>
          <x:t xml:space="preserve">Identify, clean and assess the mineral before selecting a suitable processing route. No purity, recovery yield or qualified industrial grade is established.</x:t>
        </x:is>
      </x:c>
      <x:c r="N166" s="4" t="inlineStr">
        <x:is>
          <x:t xml:space="preserve">Not implemented</x:t>
        </x:is>
      </x:c>
      <x:c r="O166" s="4" t="inlineStr">
        <x:is>
          <x:t xml:space="preserve">As-found mineral material. Tier and rarity do not certify purity, chemical safety, a processing recipe or ready-to-use refined material.</x:t>
        </x:is>
      </x:c>
      <x:c r="P166" s="4" t="inlineStr">
        <x:is>
          <x:t xml:space="preserve">Uncommon</x:t>
        </x:is>
      </x:c>
      <x:c r="Q166" s="4"/>
      <x:c r="R166" s="4"/>
      <x:c r="S166" s="4"/>
      <x:c r="T166" s="4"/>
      <x:c r="U166" s="4" t="inlineStr">
        <x:is>
          <x:t xml:space="preserve">Uncommon rarity: relatively clean identifiable kaolinite clods are less frequent than undifferentiated dusty rubble in the proposed salvage pool. Resolve mineral composition, contamination, grading and compatible ceramic process. No approved deposit, pure kaolin grade, firing recipe or heat behavior is established.</x:t>
        </x:is>
      </x:c>
      <x:c r="V166" s="4" t="inlineStr">
        <x:is>
          <x:t xml:space="preserve">kaolinite; kaolin mineral; pale clay clods; recovered ceramic mineral feed</x:t>
        </x:is>
      </x:c>
      <x:c r="W166" s="4" t="inlineStr">
        <x:is>
          <x:t xml:space="preserve">Author requested two Tier 1 / Uncommon mineral salvage items, then clarified that they must be actual minerals rather than worked objects, October 16, 2026. Local mineral proposals under Docs/WORLD_BASIS.md. Setting constraints: Docs/WORLD_BASIS.md#material-culture.</x:t>
        </x:is>
      </x:c>
      <x:c r="X166" s="4" t="inlineStr">
        <x:is>
          <x:t xml:space="preserve">Raw material</x:t>
        </x:is>
      </x:c>
      <x:c r="Y166" s="4" t="inlineStr">
        <x:is>
          <x:t xml:space="preserve">Recovered material</x:t>
        </x:is>
      </x:c>
      <x:c r="Z166" s="4" t="inlineStr">
        <x:is>
          <x:t xml:space="preserve">Geological</x:t>
        </x:is>
      </x:c>
      <x:c r="AA166" s="4" t="inlineStr">
        <x:is>
          <x:t xml:space="preserve">Glass and ceramics</x:t>
        </x:is>
      </x:c>
      <x:c r="AB166" s="4" t="inlineStr">
        <x:is>
          <x:t xml:space="preserve">Mineral</x:t>
        </x:is>
      </x:c>
      <x:c r="AC166" s="4" t="inlineStr">
        <x:is>
          <x:t xml:space="preserve">Solid piece</x:t>
        </x:is>
      </x:c>
      <x:c r="AD166" s="4" t="inlineStr">
        <x:is>
          <x:t xml:space="preserve">Proposal</x:t>
        </x:is>
      </x:c>
      <x:c r="AE166" s="4" t="str">
        <x:f>LOWER(A166&amp;"; "&amp;B166&amp;"; "&amp;D166&amp;"; "&amp;E166&amp;"; "&amp;X166&amp;"; "&amp;Y166&amp;"; "&amp;Z166&amp;"; "&amp;AA166&amp;"; "&amp;AB166&amp;"; "&amp;AC166&amp;"; "&amp;AD166&amp;"; "&amp;V166&amp;"; "&amp;C166&amp;"; "&amp;AH166&amp;"; "&amp;AI166)</x:f>
        <x:v>proposal.salvage.kaolinite_clods; kaolinite clods; salvage; recovered mineral pieces; raw material; recovered material; geological; glass and ceramics; mineral; solid piece; proposal; kaolinite; kaolin mineral; pale clay clods; recovered ceramic mineral feed; t1; unassigned; material</x:v>
      </x:c>
      <x:c r="AF166" s="4" t="inlineStr">
        <x:is>
          <x:t xml:space="preserve">Actual mineral pieces recovered as salvage, rather than tools, manufactured objects or refined products.</x:t>
        </x:is>
      </x:c>
      <x:c r="AG166" s="4" t="inlineStr">
        <x:is>
          <x:t xml:space="preserve">T1 practical worth: an identifiable candidate ceramic feed with ordinary fabrication utility, offset by impurities and the preparation still required.</x:t>
        </x:is>
      </x:c>
      <x:c r="AH166" s="4" t="inlineStr">
        <x:is>
          <x:t xml:space="preserve">Unassigned</x:t>
        </x:is>
      </x:c>
      <x:c r="AI166" s="4" t="inlineStr">
        <x:is>
          <x:t xml:space="preserve">Material</x:t>
        </x:is>
      </x:c>
      <x:c r="AJ166" s="4">
        <x:f>COUNTIFS('Material routes'!$D$6:$D$2205,A166,'Material routes'!$C$6:$C$2205,"Output")</x:f>
        <x:v>0</x:v>
      </x:c>
      <x:c r="AK166" s="4">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x:f>COUNTIFS('Material routes'!$D$6:$D$2205,A166,'Material routes'!$C$6:$C$2205,"Tool candidate")</x:f>
        <x:v>0</x:v>
      </x:c>
      <x:c r="AM166" s="4" t="str">
        <x:f>IF(AJ166&gt;0,"Route listed; review status/completeness",IF(C166="T0","Raw entry feed; no production route","No production route listed"))</x:f>
        <x:v>No production route listed</x:v>
      </x:c>
      <x:c r="AN166" s="4">
        <x:f>IF(C166="T0",0,IF(C166="T1",1,IF(C166="T2",2,IF(C166="T3",3,IF(C166="T4",4,IF(C166="Unassigned",98,99))))))</x:f>
        <x:v>1</x:v>
      </x:c>
    </x:row>
    <x:row r="167" ht="100" customHeight="1">
      <x:c r="A167" s="9" t="str">
        <x:v>proposal.culture.notice</x:v>
      </x:c>
      <x:c r="B167" s="9" t="str">
        <x:v>Public notice plate</x:v>
      </x:c>
      <x:c r="C167" s="4" t="inlineStr">
        <x:is>
          <x:t xml:space="preserve">T0</x:t>
        </x:is>
      </x:c>
      <x:c r="D167" s="9" t="inlineStr">
        <x:is>
          <x:t xml:space="preserve">Salvage</x:t>
        </x:is>
      </x:c>
      <x:c r="E167" s="9" t="str">
        <x:v>Political / civic</x:v>
      </x:c>
      <x:c r="F167" s="9" t="str">
        <x:v>New proposal</x:v>
      </x:c>
      <x:c r="G167" s="9" t="inlineStr">
        <x:is>
          <x:t xml:space="preserve">Display civic announcements, rules or meeting notices. It is intended to present a message where others can encounter it; the message and social context remain to be authored.</x:t>
        </x:is>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t="inlineStr">
        <x:is>
          <x:t xml:space="preserve">Junk</x:t>
        </x:is>
      </x:c>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salvage; political / civic; document; finished item; manufactured / unresolved; public communication; metal or shell; panel; proposal; ; t0; t3; finished item</x:v>
      </x:c>
      <x:c r="AF167"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7" s="4" t="inlineStr">
        <x:is>
          <x:t xml:space="preserve">Salvage value audit October 16, 2026: T0. A plain notice surface offers little beyond common plate stock. The recorded message is not assumed valuable. Value tier is relative to this 200-item salvage roster; condition and crafting qualification remain separate.</x:t>
        </x:is>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x:f>IF(C167="T0",0,IF(C167="T1",1,IF(C167="T2",2,IF(C167="T3",3,IF(C167="T4",4,IF(C167="Unassigned",98,99))))))</x:f>
        <x:v>0</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x:c r="A168" s="4" t="inlineStr">
        <x:is>
          <x:t xml:space="preserve">proposal.salvage.flaking_iron_bolt_stubs</x:t>
        </x:is>
      </x:c>
      <x:c r="B168" s="4" t="inlineStr">
        <x:is>
          <x:t xml:space="preserve">Flaking iron bolt stubs</x:t>
        </x:is>
      </x:c>
      <x:c r="C168" s="4" t="inlineStr">
        <x:is>
          <x:t xml:space="preserve">T0</x:t>
        </x:is>
      </x:c>
      <x:c r="D168" s="4" t="inlineStr">
        <x:is>
          <x:t xml:space="preserve">Salvage</x:t>
        </x:is>
      </x:c>
      <x:c r="E168" s="4" t="inlineStr">
        <x:is>
          <x:t xml:space="preserve">Rusted metal salvage</x:t>
        </x:is>
      </x:c>
      <x:c r="F168" s="4" t="inlineStr">
        <x:is>
          <x:t xml:space="preserve">New proposal</x:t>
        </x:is>
      </x:c>
      <x:c r="G168" s="4" t="inlineStr">
        <x:is>
          <x:t xml:space="preserve">A few snapped iron bolt shanks with missing heads and thick rust scales filling the remaining threads. Their short, uneven cores offer little donor-part utility, but can be sorted as small ferrous scrap after inspection.</x:t>
        </x:is>
      </x:c>
      <x:c r="H168" s="4" t="inlineStr">
        <x:is>
          <x:t xml:space="preserve">None; recovered scrap</x:t>
        </x:is>
      </x:c>
      <x:c r="I168" s="4" t="inlineStr">
        <x:is>
          <x:t xml:space="preserve">Recovered metal cargo; dimensions, carrying mass and packing remain undefined.</x:t>
        </x:is>
      </x:c>
      <x:c r="J168" s="4"/>
      <x:c r="K168" s="4"/>
      <x:c r="L168" s="4" t="inlineStr">
        <x:is>
          <x:t xml:space="preserve">Recover from discarded contemporary workshop fittings, frames or machinery. Exact sites, encounter frequency and collection requirements remain design work.</x:t>
        </x:is>
      </x:c>
      <x:c r="M168" s="4" t="inlineStr">
        <x:is>
          <x:t xml:space="preserve">Inspect, clean and sort the recovered piece before assessing surviving metal or possible donor use. No recovery quantity, repair recipe or working replacement part is established.</x:t>
        </x:is>
      </x:c>
      <x:c r="N168" s="4" t="inlineStr">
        <x:is>
          <x:t xml:space="preserve">Not implemented</x:t>
        </x:is>
      </x:c>
      <x:c r="O168" s="4" t="inlineStr">
        <x:is>
          <x:t xml:space="preserve">As-found salvage with uncertain integrity. No qualified replacement fit, load rating, crafting readiness, guaranteed metal yield or automatic processing result.</x:t>
        </x:is>
      </x:c>
      <x:c r="P168" s="4" t="inlineStr">
        <x:is>
          <x:t xml:space="preserve">Junk</x:t>
        </x:is>
      </x:c>
      <x:c r="Q168" s="4"/>
      <x:c r="R168" s="4"/>
      <x:c r="S168" s="4"/>
      <x:c r="T168" s="4"/>
      <x:c r="U168" s="4" t="inlineStr">
        <x:is>
          <x:t xml:space="preserve">Junk rarity: routine fastener debris. Resolve corrosion loss, recoverable quantity and sorting route; no usable bolt or threading is granted.</x:t>
        </x:is>
      </x:c>
      <x:c r="V168" s="4" t="inlineStr">
        <x:is>
          <x:t xml:space="preserve">rusted iron; broken bolt shanks; snapped fasteners; ferrous scrap</x:t>
        </x:is>
      </x:c>
      <x:c r="W168"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168" s="4" t="inlineStr">
        <x:is>
          <x:t xml:space="preserve">Raw material</x:t>
        </x:is>
      </x:c>
      <x:c r="Y168" s="4" t="inlineStr">
        <x:is>
          <x:t xml:space="preserve">Recovered part</x:t>
        </x:is>
      </x:c>
      <x:c r="Z168" s="4" t="inlineStr">
        <x:is>
          <x:t xml:space="preserve">Industrial salvage</x:t>
        </x:is>
      </x:c>
      <x:c r="AA168" s="4" t="inlineStr">
        <x:is>
          <x:t xml:space="preserve">Metal refining</x:t>
        </x:is>
      </x:c>
      <x:c r="AB168" s="4" t="inlineStr">
        <x:is>
          <x:t xml:space="preserve">Metal</x:t>
        </x:is>
      </x:c>
      <x:c r="AC168" s="4" t="inlineStr">
        <x:is>
          <x:t xml:space="preserve">Bundle</x:t>
        </x:is>
      </x:c>
      <x:c r="AD168" s="4" t="inlineStr">
        <x:is>
          <x:t xml:space="preserve">Proposal</x:t>
        </x:is>
      </x:c>
      <x:c r="AE168" s="4" t="str">
        <x:f>LOWER(A168&amp;"; "&amp;B168&amp;"; "&amp;D168&amp;"; "&amp;E168&amp;"; "&amp;X168&amp;"; "&amp;Y168&amp;"; "&amp;Z168&amp;"; "&amp;AA168&amp;"; "&amp;AB168&amp;"; "&amp;AC168&amp;"; "&amp;AD168&amp;"; "&amp;V168&amp;"; "&amp;C168&amp;"; "&amp;AH168&amp;"; "&amp;AI168)</x:f>
        <x:v>proposal.salvage.flaking_iron_bolt_stubs; flaking iron bolt stubs; salvage; rusted metal salvage; raw material; recovered part; industrial salvage; metal refining; metal; bundle; proposal; rusted iron; broken bolt shanks; snapped fasteners; ferrous scrap; t0; unassigned; material</x:v>
      </x:c>
      <x:c r="AF168" s="4" t="inlineStr">
        <x:is>
          <x:t xml:space="preserve">Contemporary recovered metal pieces, cataloged as salvage for condition assessment and possible material or donor-part recovery.</x:t>
        </x:is>
      </x:c>
      <x:c r="AG168" s="4" t="inlineStr">
        <x:is>
          <x:t xml:space="preserve">T0: short fractured shanks with little surviving useful geometry and modest recoverable metal.</x:t>
        </x:is>
      </x:c>
      <x:c r="AH168" s="4" t="inlineStr">
        <x:is>
          <x:t xml:space="preserve">Unassigned</x:t>
        </x:is>
      </x:c>
      <x:c r="AI168" s="4" t="inlineStr">
        <x:is>
          <x:t xml:space="preserve">Material</x:t>
        </x:is>
      </x:c>
      <x:c r="AJ168" s="4">
        <x:f>COUNTIFS('Material routes'!$D$6:$D$2205,A168,'Material routes'!$C$6:$C$2205,"Output")</x:f>
        <x:v>0</x:v>
      </x:c>
      <x:c r="AK168" s="4">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x:f>COUNTIFS('Material routes'!$D$6:$D$2205,A168,'Material routes'!$C$6:$C$2205,"Tool candidate")</x:f>
        <x:v>0</x:v>
      </x:c>
      <x:c r="AM168" s="4" t="str">
        <x:f>IF(AJ168&gt;0,"Route listed; review status/completeness",IF(C168="T0","Raw entry feed; no production route","No production route listed"))</x:f>
        <x:v>Raw entry feed; no production route</x:v>
      </x:c>
      <x:c r="AN168" s="4">
        <x:f>IF(C168="T0",0,IF(C168="T1",1,IF(C168="T2",2,IF(C168="T3",3,IF(C168="T4",4,IF(C168="Unassigned",98,99))))))</x:f>
        <x:v>0</x:v>
      </x:c>
    </x:row>
    <x:row r="169">
      <x:c r="A169" s="4" t="inlineStr">
        <x:is>
          <x:t xml:space="preserve">proposal.salvage.crushed_iron_conduit_elbow</x:t>
        </x:is>
      </x:c>
      <x:c r="B169" s="4" t="inlineStr">
        <x:is>
          <x:t xml:space="preserve">Crushed iron conduit elbow</x:t>
        </x:is>
      </x:c>
      <x:c r="C169" s="4" t="inlineStr">
        <x:is>
          <x:t xml:space="preserve">T0</x:t>
        </x:is>
      </x:c>
      <x:c r="D169" s="4" t="inlineStr">
        <x:is>
          <x:t xml:space="preserve">Salvage</x:t>
        </x:is>
      </x:c>
      <x:c r="E169" s="4" t="inlineStr">
        <x:is>
          <x:t xml:space="preserve">Rusted metal salvage</x:t>
        </x:is>
      </x:c>
      <x:c r="F169" s="4" t="inlineStr">
        <x:is>
          <x:t xml:space="preserve">New proposal</x:t>
        </x:is>
      </x:c>
      <x:c r="G169" s="4" t="inlineStr">
        <x:is>
          <x:t xml:space="preserve">A rusted right-angle iron conduit fitting flattened across its bend. Both sockets are distorted and packed with grit, leaving a recognizable hollow fitting suitable mainly for metal recovery rather than carrying a line or protecting a cable.</x:t>
        </x:is>
      </x:c>
      <x:c r="H169" s="4" t="inlineStr">
        <x:is>
          <x:t xml:space="preserve">None; recovered scrap</x:t>
        </x:is>
      </x:c>
      <x:c r="I169" s="4" t="inlineStr">
        <x:is>
          <x:t xml:space="preserve">Recovered metal cargo; dimensions, carrying mass and packing remain undefined.</x:t>
        </x:is>
      </x:c>
      <x:c r="J169" s="4"/>
      <x:c r="K169" s="4"/>
      <x:c r="L169" s="4" t="inlineStr">
        <x:is>
          <x:t xml:space="preserve">Recover from discarded contemporary workshop fittings, frames or machinery. Exact sites, encounter frequency and collection requirements remain design work.</x:t>
        </x:is>
      </x:c>
      <x:c r="M169" s="4" t="inlineStr">
        <x:is>
          <x:t xml:space="preserve">Inspect, clean and sort the recovered piece before assessing surviving metal or possible donor use. No recovery quantity, repair recipe or working replacement part is established.</x:t>
        </x:is>
      </x:c>
      <x:c r="N169" s="4" t="inlineStr">
        <x:is>
          <x:t xml:space="preserve">Not implemented</x:t>
        </x:is>
      </x:c>
      <x:c r="O169" s="4" t="inlineStr">
        <x:is>
          <x:t xml:space="preserve">As-found salvage with uncertain integrity. No qualified replacement fit, load rating, crafting readiness, guaranteed metal yield or automatic processing result.</x:t>
        </x:is>
      </x:c>
      <x:c r="P169" s="4" t="inlineStr">
        <x:is>
          <x:t xml:space="preserve">Junk</x:t>
        </x:is>
      </x:c>
      <x:c r="Q169" s="4"/>
      <x:c r="R169" s="4"/>
      <x:c r="S169" s="4"/>
      <x:c r="T169" s="4"/>
      <x:c r="U169" s="4" t="inlineStr">
        <x:is>
          <x:t xml:space="preserve">Junk rarity: ordinary discarded conduit debris. Resolve wall thickness, contamination and recovery route; no usable conduit or electrical protection rating.</x:t>
        </x:is>
      </x:c>
      <x:c r="V169" s="4" t="inlineStr">
        <x:is>
          <x:t xml:space="preserve">rusted elbow; crushed conduit fitting; iron socket scrap; bent pipe fitting</x:t>
        </x:is>
      </x:c>
      <x:c r="W169"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169" s="4" t="inlineStr">
        <x:is>
          <x:t xml:space="preserve">Raw material</x:t>
        </x:is>
      </x:c>
      <x:c r="Y169" s="4" t="inlineStr">
        <x:is>
          <x:t xml:space="preserve">Recovered part</x:t>
        </x:is>
      </x:c>
      <x:c r="Z169" s="4" t="inlineStr">
        <x:is>
          <x:t xml:space="preserve">Industrial salvage</x:t>
        </x:is>
      </x:c>
      <x:c r="AA169" s="4" t="inlineStr">
        <x:is>
          <x:t xml:space="preserve">Metal refining</x:t>
        </x:is>
      </x:c>
      <x:c r="AB169" s="4" t="inlineStr">
        <x:is>
          <x:t xml:space="preserve">Metal</x:t>
        </x:is>
      </x:c>
      <x:c r="AC169" s="4" t="inlineStr">
        <x:is>
          <x:t xml:space="preserve">Solid part</x:t>
        </x:is>
      </x:c>
      <x:c r="AD169" s="4" t="inlineStr">
        <x:is>
          <x:t xml:space="preserve">Proposal</x:t>
        </x:is>
      </x:c>
      <x:c r="AE169" s="4" t="str">
        <x:f>LOWER(A169&amp;"; "&amp;B169&amp;"; "&amp;D169&amp;"; "&amp;E169&amp;"; "&amp;X169&amp;"; "&amp;Y169&amp;"; "&amp;Z169&amp;"; "&amp;AA169&amp;"; "&amp;AB169&amp;"; "&amp;AC169&amp;"; "&amp;AD169&amp;"; "&amp;V169&amp;"; "&amp;C169&amp;"; "&amp;AH169&amp;"; "&amp;AI169)</x:f>
        <x:v>proposal.salvage.crushed_iron_conduit_elbow; crushed iron conduit elbow; salvage; rusted metal salvage; raw material; recovered part; industrial salvage; metal refining; metal; solid part; proposal; rusted elbow; crushed conduit fitting; iron socket scrap; bent pipe fitting; t0; unassigned; material</x:v>
      </x:c>
      <x:c r="AF169" s="4" t="inlineStr">
        <x:is>
          <x:t xml:space="preserve">Contemporary recovered metal pieces, cataloged as salvage for condition assessment and possible material or donor-part recovery.</x:t>
        </x:is>
      </x:c>
      <x:c r="AG169" s="4" t="inlineStr">
        <x:is>
          <x:t xml:space="preserve">T0: crushed hollow section and ruined sockets eliminate most fitting utility.</x:t>
        </x:is>
      </x:c>
      <x:c r="AH169" s="4" t="inlineStr">
        <x:is>
          <x:t xml:space="preserve">Unassigned</x:t>
        </x:is>
      </x:c>
      <x:c r="AI169" s="4" t="inlineStr">
        <x:is>
          <x:t xml:space="preserve">Material</x:t>
        </x:is>
      </x:c>
      <x:c r="AJ169" s="4">
        <x:f>COUNTIFS('Material routes'!$D$6:$D$2205,A169,'Material routes'!$C$6:$C$2205,"Output")</x:f>
        <x:v>0</x:v>
      </x:c>
      <x:c r="AK169" s="4">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x:f>COUNTIFS('Material routes'!$D$6:$D$2205,A169,'Material routes'!$C$6:$C$2205,"Tool candidate")</x:f>
        <x:v>0</x:v>
      </x:c>
      <x:c r="AM169" s="4" t="str">
        <x:f>IF(AJ169&gt;0,"Route listed; review status/completeness",IF(C169="T0","Raw entry feed; no production route","No production route listed"))</x:f>
        <x:v>Raw entry feed; no production route</x:v>
      </x:c>
      <x:c r="AN169" s="4">
        <x:f>IF(C169="T0",0,IF(C169="T1",1,IF(C169="T2",2,IF(C169="T3",3,IF(C169="T4",4,IF(C169="Unassigned",98,99))))))</x:f>
        <x:v>0</x:v>
      </x:c>
    </x:row>
    <x:row r="170" ht="100" customHeight="1">
      <x:c r="A170" s="9" t="str">
        <x:v>proposal.culture.pilgrim_die</x:v>
      </x:c>
      <x:c r="B170" s="9" t="str">
        <x:v>Pilgrimage marking die</x:v>
      </x:c>
      <x:c r="C170" s="4" t="inlineStr">
        <x:is>
          <x:t xml:space="preserve">T1</x:t>
        </x:is>
      </x:c>
      <x:c r="D170" s="9" t="inlineStr">
        <x:is>
          <x:t xml:space="preserve">Salvage</x:t>
        </x:is>
      </x:c>
      <x:c r="E170" s="9" t="str">
        <x:v>Ritual</x:v>
      </x:c>
      <x:c r="F170" s="9" t="str">
        <x:v>New proposal</x:v>
      </x:c>
      <x:c r="G170" s="9" t="inlineStr">
        <x:is>
          <x:t xml:space="preserve">Apply a sacred-site mark to a suitable record surface. It is intended to be carried, displayed or used in a ceremony. The occasion, ownership and symbolic meaning remain open.</x:t>
        </x:is>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t="inlineStr">
        <x:is>
          <x:t xml:space="preserve">Common</x:t>
        </x:is>
      </x:c>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salvage; ritual; tool; finished item; manufactured / unresolved; ceremony; metal; solid part; proposal; provenance; t1; t2; finished item</x:v>
      </x:c>
      <x:c r="AF17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0" s="4" t="inlineStr">
        <x:is>
          <x:t xml:space="preserve">Salvage value audit October 16, 2026: T1. A small marking die retains some engraving labor but has narrow demand and no assumed sacred authority. Value tier is relative to this 200-item salvage roster; condition and crafting qualification remain separate.</x:t>
        </x:is>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x:f>IF(C170="T0",0,IF(C170="T1",1,IF(C170="T2",2,IF(C170="T3",3,IF(C170="T4",4,IF(C170="Unassigned",98,99))))))</x:f>
        <x:v>1</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inlineStr">
        <x:is>
          <x:t xml:space="preserve">T0</x:t>
        </x:is>
      </x:c>
      <x:c r="D171" s="9" t="inlineStr">
        <x:is>
          <x:t xml:space="preserve">Salvage</x:t>
        </x:is>
      </x:c>
      <x:c r="E171" s="9" t="str">
        <x:v>Ritual</x:v>
      </x:c>
      <x:c r="F171" s="9" t="str">
        <x:v>New proposal</x:v>
      </x:c>
      <x:c r="G171" s="9" t="inlineStr">
        <x:is>
          <x:t xml:space="preserve">Remember a deceased person or missing traveler. It is intended as a physical focus for remembering a person or event, without prescribing whose memory it carries.</x:t>
        </x:is>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t="inlineStr">
        <x:is>
          <x:t xml:space="preserve">Junk</x:t>
        </x:is>
      </x:c>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salvage; ritual; cultural object; finished item; manufactured / unresolved; remembrance; metal or shell; panel; proposal; ; t0; t2; finished item</x:v>
      </x:c>
      <x:c r="AF17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1" s="4" t="inlineStr">
        <x:is>
          <x:t xml:space="preserve">Salvage value audit October 16, 2026: T0. A name plate has low general salvage demand. Personal importance does not establish broad market value. Value tier is relative to this 200-item salvage roster; condition and crafting qualification remain separate.</x:t>
        </x:is>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x:f>IF(C171="T0",0,IF(C171="T1",1,IF(C171="T2",2,IF(C171="T3",3,IF(C171="T4",4,IF(C171="Unassigned",98,99))))))</x:f>
        <x:v>0</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inlineStr">
        <x:is>
          <x:t xml:space="preserve">T1</x:t>
        </x:is>
      </x:c>
      <x:c r="D172" s="9" t="inlineStr">
        <x:is>
          <x:t xml:space="preserve">Salvage</x:t>
        </x:is>
      </x:c>
      <x:c r="E172" s="9" t="str">
        <x:v>Ritual</x:v>
      </x:c>
      <x:c r="F172" s="9" t="str">
        <x:v>New proposal</x:v>
      </x:c>
      <x:c r="G172" s="9" t="inlineStr">
        <x:is>
          <x:t xml:space="preserve">Exchange a visible token at a vow or commitment. It is intended to be carried, displayed or used in a ceremony. The occasion, ownership and symbolic meaning remain open.</x:t>
        </x:is>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t="inlineStr">
        <x:is>
          <x:t xml:space="preserve">Common</x:t>
        </x:is>
      </x:c>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salvage; ritual; cultural object; finished item; manufactured / unresolved; ceremony; metal; solid piece; proposal; ; t1; t2; finished item</x:v>
      </x:c>
      <x:c r="AF172"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2" s="4" t="inlineStr">
        <x:is>
          <x:t xml:space="preserve">Salvage value audit October 16, 2026: T1. A shaped metal ring retains modest workmanship and possible wearability without assumed precious alloy or provenance. Value tier is relative to this 200-item salvage roster; condition and crafting qualification remain separate.</x:t>
        </x:is>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x:f>IF(C172="T0",0,IF(C172="T1",1,IF(C172="T2",2,IF(C172="T3",3,IF(C172="T4",4,IF(C172="Unassigned",98,99))))))</x:f>
        <x:v>1</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inlineStr">
        <x:is>
          <x:t xml:space="preserve">T0</x:t>
        </x:is>
      </x:c>
      <x:c r="D173" s="9" t="inlineStr">
        <x:is>
          <x:t xml:space="preserve">Salvage</x:t>
        </x:is>
      </x:c>
      <x:c r="E173" s="9" t="str">
        <x:v>Ritual</x:v>
      </x:c>
      <x:c r="F173" s="9" t="str">
        <x:v>New proposal</x:v>
      </x:c>
      <x:c r="G173" s="9" t="inlineStr">
        <x:is>
          <x:t xml:space="preserve">Record coming of age, apprenticeship or return. It is intended as a physical focus for remembering a person or event, without prescribing whose memory it carries.</x:t>
        </x:is>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salvage; ritual; cultural object; finished item; manufactured / unresolved; remembrance; metal or shell; solid piece; proposal; ceremony; t0; t2; finished item</x:v>
      </x:c>
      <x:c r="AF17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3" s="4" t="inlineStr">
        <x:is>
          <x:t xml:space="preserve">Salvage value audit October 16, 2026: T0. A simple personal charm has little general utility or recoverable material value without established provenance. Value tier is relative to this 200-item salvage roster; condition and crafting qualification remain separate.</x:t>
        </x:is>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x:f>IF(C173="T0",0,IF(C173="T1",1,IF(C173="T2",2,IF(C173="T3",3,IF(C173="T4",4,IF(C173="Unassigned",98,99))))))</x:f>
        <x:v>0</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inlineStr">
        <x:is>
          <x:t xml:space="preserve">T0</x:t>
        </x:is>
      </x:c>
      <x:c r="D174" s="9" t="inlineStr">
        <x:is>
          <x:t xml:space="preserve">Salvage</x:t>
        </x:is>
      </x:c>
      <x:c r="E174" s="9" t="str">
        <x:v>Ritual</x:v>
      </x:c>
      <x:c r="F174" s="9" t="str">
        <x:v>New proposal</x:v>
      </x:c>
      <x:c r="G174" s="9" t="inlineStr">
        <x:is>
          <x:t xml:space="preserve">Provide a dry percussive sound for gatherings. It is intended to be carried, displayed or used in a ceremony. The occasion, ownership and symbolic meaning remain open.</x:t>
        </x:is>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t="inlineStr">
        <x:is>
          <x:t xml:space="preserve">Junk</x:t>
        </x:is>
      </x:c>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salvage; ritual; musical instrument; finished item; manufactured / unresolved; ceremony; shell and mineral; assembly; proposal; music; t0; t1; finished item</x:v>
      </x:c>
      <x:c r="AF17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4" s="4" t="inlineStr">
        <x:is>
          <x:t xml:space="preserve">Salvage value audit October 16, 2026: T0. A simple shell rattle uses abundant material and limited precision work compared with tuned instruments. Value tier is relative to this 200-item salvage roster; condition and crafting qualification remain separate.</x:t>
        </x:is>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x:f>IF(C174="T0",0,IF(C174="T1",1,IF(C174="T2",2,IF(C174="T3",3,IF(C174="T4",4,IF(C174="Unassigned",98,99))))))</x:f>
        <x:v>0</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inlineStr">
        <x:is>
          <x:t xml:space="preserve">T1</x:t>
        </x:is>
      </x:c>
      <x:c r="D175" s="9" t="inlineStr">
        <x:is>
          <x:t xml:space="preserve">Salvage</x:t>
        </x:is>
      </x:c>
      <x:c r="E175" s="9" t="str">
        <x:v>Ritual</x:v>
      </x:c>
      <x:c r="F175" s="9" t="str">
        <x:v>New proposal</x:v>
      </x:c>
      <x:c r="G175" s="9" t="inlineStr">
        <x:is>
          <x:t xml:space="preserve">Present and retain a life-event gift. It is intended to be carried, displayed or used in a ceremony. The occasion, ownership and symbolic meaning remain open.</x:t>
        </x:is>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t="inlineStr">
        <x:is>
          <x:t xml:space="preserve">Common</x:t>
        </x:is>
      </x:c>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salvage; ritual; container; finished item; manufactured / unresolved; ceremony; metal or shell; assembly; proposal; keepsake storage; t1; t3; finished item</x:v>
      </x:c>
      <x:c r="AF17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5" s="4" t="inlineStr">
        <x:is>
          <x:t xml:space="preserve">Salvage value audit October 16, 2026: T1. A worked presentation enclosure has modest reusable body and fitting value, with no gift contents included. Value tier is relative to this 200-item salvage roster; condition and crafting qualification remain separate.</x:t>
        </x:is>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x:f>IF(C175="T0",0,IF(C175="T1",1,IF(C175="T2",2,IF(C175="T3",3,IF(C175="T4",4,IF(C175="Unassigned",98,99))))))</x:f>
        <x:v>1</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inlineStr">
        <x:is>
          <x:t xml:space="preserve">T0</x:t>
        </x:is>
      </x:c>
      <x:c r="D176" s="9" t="inlineStr">
        <x:is>
          <x:t xml:space="preserve">Salvage</x:t>
        </x:is>
      </x:c>
      <x:c r="E176" s="9" t="inlineStr">
        <x:is>
          <x:t xml:space="preserve">Food service &amp; storage</x:t>
        </x:is>
      </x:c>
      <x:c r="F176" s="9" t="str">
        <x:v>New proposal</x:v>
      </x:c>
      <x:c r="G176" s="9" t="inlineStr">
        <x:is>
          <x:t xml:space="preserve">Hold an algae meal or sorted small goods. It is intended to portion, hold or serve the recorded food or drink. Food-contact preparation and the contents remain separate design requirements.</x:t>
        </x:is>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t="inlineStr">
        <x:is>
          <x:t xml:space="preserve">Junk</x:t>
        </x:is>
      </x:c>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salvage; food service &amp; storage; household utensil; finished item; manufactured / unresolved; food service; metal or shell; solid piece; proposal; everyday household; camp goods; food service &amp; storage; t0; t1; finished item</x:v>
      </x:c>
      <x:c r="AF176"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6" s="4" t="inlineStr">
        <x:is>
          <x:t xml:space="preserve">Salvage value audit October 16, 2026: T0. A common shell bowl uses abundant material and simple shaping, giving low replacement cost. Value tier is relative to this 200-item salvage roster; condition and crafting qualification remain separate.</x:t>
        </x:is>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x:f>IF(C176="T0",0,IF(C176="T1",1,IF(C176="T2",2,IF(C176="T3",3,IF(C176="T4",4,IF(C176="Unassigned",98,99))))))</x:f>
        <x:v>0</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inlineStr">
        <x:is>
          <x:t xml:space="preserve">T0</x:t>
        </x:is>
      </x:c>
      <x:c r="D177" s="9" t="inlineStr">
        <x:is>
          <x:t xml:space="preserve">Salvage</x:t>
        </x:is>
      </x:c>
      <x:c r="E177" s="9" t="inlineStr">
        <x:is>
          <x:t xml:space="preserve">Food service &amp; storage</x:t>
        </x:is>
      </x:c>
      <x:c r="F177" s="9" t="str">
        <x:v>New proposal</x:v>
      </x:c>
      <x:c r="G177" s="9" t="inlineStr">
        <x:is>
          <x:t xml:space="preserve">Eat or scrape a contained algae portion. It is intended to portion, hold or serve the recorded food or drink. Food-contact preparation and the contents remain separate design requirements.</x:t>
        </x:is>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t="inlineStr">
        <x:is>
          <x:t xml:space="preserve">Junk</x:t>
        </x:is>
      </x:c>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salvage; food service &amp; storage; household utensil; finished item; manufactured / unresolved; food service; metal or shell; solid piece; proposal; everyday household; camp goods; food service &amp; storage; t0; t1; finished item</x:v>
      </x:c>
      <x:c r="AF177"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7" s="4" t="inlineStr">
        <x:is>
          <x:t xml:space="preserve">Salvage value audit October 16, 2026: T0. A simple meal scraper uses little common material and is inexpensive to replace. Value tier is relative to this 200-item salvage roster; condition and crafting qualification remain separate.</x:t>
        </x:is>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x:f>IF(C177="T0",0,IF(C177="T1",1,IF(C177="T2",2,IF(C177="T3",3,IF(C177="T4",4,IF(C177="Unassigned",98,99))))))</x:f>
        <x:v>0</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inlineStr">
        <x:is>
          <x:t xml:space="preserve">T0</x:t>
        </x:is>
      </x:c>
      <x:c r="D178" s="9" t="inlineStr">
        <x:is>
          <x:t xml:space="preserve">Salvage</x:t>
        </x:is>
      </x:c>
      <x:c r="E178" s="9" t="inlineStr">
        <x:is>
          <x:t xml:space="preserve">Cleaning &amp; personal care</x:t>
        </x:is>
      </x:c>
      <x:c r="F178" s="9" t="str">
        <x:v>New proposal</x:v>
      </x:c>
      <x:c r="G178" s="9" t="inlineStr">
        <x:is>
          <x:t xml:space="preserve">Sweep dust from possessions and living areas. It is intended to dislodge or collect dirt from a suitable surface using its recorded physical form.</x:t>
        </x:is>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t="inlineStr">
        <x:is>
          <x:t xml:space="preserve">Junk</x:t>
        </x:is>
      </x:c>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salvage; cleaning &amp; personal care; tool; finished item; manufactured / unresolved; cleaning; faunal fiber and shell; assembly; proposal; everyday household; camp goods; cleaning &amp; personal care; t0; t3; finished item</x:v>
      </x:c>
      <x:c r="AF178"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8" s="4" t="inlineStr">
        <x:is>
          <x:t xml:space="preserve">Salvage value audit October 16, 2026: T0. A basic cleaning implement has everyday demand but limited material and assembly value. Value tier is relative to this 200-item salvage roster; condition and crafting qualification remain separate.</x:t>
        </x:is>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x:f>IF(C178="T0",0,IF(C178="T1",1,IF(C178="T2",2,IF(C178="T3",3,IF(C178="T4",4,IF(C178="Unassigned",98,99))))))</x:f>
        <x:v>0</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inlineStr">
        <x:is>
          <x:t xml:space="preserve">T0</x:t>
        </x:is>
      </x:c>
      <x:c r="D179" s="9" t="inlineStr">
        <x:is>
          <x:t xml:space="preserve">Salvage</x:t>
        </x:is>
      </x:c>
      <x:c r="E179" s="9" t="inlineStr">
        <x:is>
          <x:t xml:space="preserve">Cleaning &amp; personal care</x:t>
        </x:is>
      </x:c>
      <x:c r="F179" s="9" t="str">
        <x:v>New proposal</x:v>
      </x:c>
      <x:c r="G179" s="9" t="inlineStr">
        <x:is>
          <x:t xml:space="preserve">Personal grooming. It is intended for personal grooming through direct contact, with the working edges and fit shaped for that use.</x:t>
        </x:is>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t="inlineStr">
        <x:is>
          <x:t xml:space="preserve">Junk</x:t>
        </x:is>
      </x:c>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salvage; cleaning &amp; personal care; household utensil; finished item; manufactured / unresolved; grooming; metal or shell; solid piece; proposal; everyday household; camp goods; cleaning &amp; personal care; t0; t1; finished item</x:v>
      </x:c>
      <x:c r="AF179"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9" s="4" t="inlineStr">
        <x:is>
          <x:t xml:space="preserve">Salvage value audit October 16, 2026: T0. An ordinary shaped shell grooming piece has low material cost and modest workmanship. Value tier is relative to this 200-item salvage roster; condition and crafting qualification remain separate.</x:t>
        </x:is>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x:f>IF(C179="T0",0,IF(C179="T1",1,IF(C179="T2",2,IF(C179="T3",3,IF(C179="T4",4,IF(C179="Unassigned",98,99))))))</x:f>
        <x:v>0</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inlineStr">
        <x:is>
          <x:t xml:space="preserve">T1</x:t>
        </x:is>
      </x:c>
      <x:c r="D180" s="9" t="inlineStr">
        <x:is>
          <x:t xml:space="preserve">Salvage</x:t>
        </x:is>
      </x:c>
      <x:c r="E180" s="9" t="inlineStr">
        <x:is>
          <x:t xml:space="preserve">Camp records</x:t>
        </x:is>
      </x:c>
      <x:c r="F180" s="9" t="str">
        <x:v>New proposal</x:v>
      </x:c>
      <x:c r="G180" s="9" t="inlineStr">
        <x:is>
          <x:t xml:space="preserve">Practice marks, keep counts or leave short messages. It provides a physical way to make, carry or preserve marks and records, without assigning a particular script or institution.</x:t>
        </x:is>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t="inlineStr">
        <x:is>
          <x:t xml:space="preserve">Common</x:t>
        </x:is>
      </x:c>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salvage; camp records; document; finished item; manufactured / unresolved; writing and records; mineral or shell; solid piece; proposal; everyday household; camp goods; camp records; t1; t0; finished item</x:v>
      </x:c>
      <x:c r="AF180"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0" s="4" t="inlineStr">
        <x:is>
          <x:t xml:space="preserve">Salvage value audit October 16, 2026: T1. A reusable marking surface has practical recordkeeping utility and modest surface-preparation labor. Value tier is relative to this 200-item salvage roster; condition and crafting qualification remain separate.</x:t>
        </x:is>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x:f>IF(C180="T0",0,IF(C180="T1",1,IF(C180="T2",2,IF(C180="T3",3,IF(C180="T4",4,IF(C180="Unassigned",98,99))))))</x:f>
        <x:v>1</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inlineStr">
        <x:is>
          <x:t xml:space="preserve">T0</x:t>
        </x:is>
      </x:c>
      <x:c r="D181" s="9" t="inlineStr">
        <x:is>
          <x:t xml:space="preserve">Salvage</x:t>
        </x:is>
      </x:c>
      <x:c r="E181" s="9" t="inlineStr">
        <x:is>
          <x:t xml:space="preserve">Camp records</x:t>
        </x:is>
      </x:c>
      <x:c r="F181" s="9" t="str">
        <x:v>New proposal</x:v>
      </x:c>
      <x:c r="G181" s="9" t="inlineStr">
        <x:is>
          <x:t xml:space="preserve">Incise compatible tablets, labels or simple designs. It provides a physical way to make, carry or preserve marks and records, without assigning a particular script or institution.</x:t>
        </x:is>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salvage; camp records; tool; finished item; manufactured / unresolved; writing and records; metal and shell; solid part; proposal; everyday household; camp goods; camp records; t0; t2; finished item</x:v>
      </x:c>
      <x:c r="AF181"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1" s="4" t="inlineStr">
        <x:is>
          <x:t xml:space="preserve">Salvage value audit October 16, 2026: T0. A simple incising point is readily replaced and contains little material. Value tier is relative to this 200-item salvage roster; condition and crafting qualification remain separate.</x:t>
        </x:is>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x:f>IF(C181="T0",0,IF(C181="T1",1,IF(C181="T2",2,IF(C181="T3",3,IF(C181="T4",4,IF(C181="Unassigned",98,99))))))</x:f>
        <x:v>0</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inlineStr">
        <x:is>
          <x:t xml:space="preserve">Graded fired-ceramic grog</x:t>
        </x:is>
      </x:c>
      <x:c r="C182" s="4" t="inlineStr">
        <x:is>
          <x:t xml:space="preserve">T0</x:t>
        </x:is>
      </x:c>
      <x:c r="D182" s="9" t="str">
        <x:v>Manufactured stock</x:v>
      </x:c>
      <x:c r="E182" s="9" t="str">
        <x:v>Ceramic feedstock</x:v>
      </x:c>
      <x:c r="F182" s="9" t="str">
        <x:v>New proposal</x:v>
      </x:c>
      <x:c r="G182" s="9" t="inlineStr">
        <x:is>
          <x:t xml:space="preserve">Selected broken fired ceramic crushed and graded into reusable ceramic-body aggregate. It provides a prepared granular addition to a chosen body mix, rather than an intact ceramic fitting. Composition, grain range and the mixture receiving it remain unresolved.</x:t>
        </x:is>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t="inlineStr">
        <x:is>
          <x:t xml:space="preserve">Junk</x:t>
        </x:is>
      </x:c>
      <x:c r="Q182" s="17"/>
      <x:c r="R182" s="17"/>
      <x:c r="S182" s="17"/>
      <x:c r="T182" s="17"/>
      <x:c r="U182" s="9" t="str">
        <x:v>Ceramics requested as a broad item family. Specific objects, grades, sourcing, yield and value remain proposals.</x:v>
      </x:c>
      <x:c r="V182" s="11" t="inlineStr">
        <x:is>
          <x:t xml:space="preserve">fabrication; ceramic; pottery; Crushed fired ceramic grit</x:t>
        </x:is>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graded fired-ceramic grog; manufactured stock; ceramic feedstock; processed material; processed intermediate; geological; glass and ceramics; ceramic feed mixture; particles; proposal; fabrication; ceramic; pottery; crushed fired ceramic grit; t0;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status/completeness","No production route listed")</x:f>
        <x:v>Route listed; review status/completeness</x:v>
      </x:c>
      <x:c r="AN182" s="14">
        <x:f>IF(C182="T0",0,IF(C182="T1",1,IF(C182="T2",2,IF(C182="T3",3,IF(C182="T4",4,IF(C182="Unassigned",98,99))))))</x:f>
        <x:v>0</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inlineStr">
        <x:is>
          <x:t xml:space="preserve">Blended ceramic forming feed</x:t>
        </x:is>
      </x:c>
      <x:c r="C183" s="4" t="inlineStr">
        <x:is>
          <x:t xml:space="preserve">T0</x:t>
        </x:is>
      </x:c>
      <x:c r="D183" s="9" t="str">
        <x:v>Manufactured stock</x:v>
      </x:c>
      <x:c r="E183" s="9" t="str">
        <x:v>Ceramic feedstock</x:v>
      </x:c>
      <x:c r="F183" s="9" t="str">
        <x:v>New proposal</x:v>
      </x:c>
      <x:c r="G183" s="9" t="inlineStr">
        <x:is>
          <x:t xml:space="preserve">A measured candidate blend of prepared mineral ingredients for shaping a chosen ceramic body. It is unfired feed whose recipe must suit the intended vessel, blank or panel. This broad forming blend remains distinct from the more specific fine kaolin formulation.</x:t>
        </x:is>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t="inlineStr">
        <x:is>
          <x:t xml:space="preserve">Junk</x:t>
        </x:is>
      </x:c>
      <x:c r="Q183" s="17"/>
      <x:c r="R183" s="17"/>
      <x:c r="S183" s="17"/>
      <x:c r="T183" s="17"/>
      <x:c r="U183" s="9" t="str">
        <x:v>Ceramics requested as a broad item family. Specific objects, grades, sourcing, yield and value remain proposals.</x:v>
      </x:c>
      <x:c r="V183" s="11" t="inlineStr">
        <x:is>
          <x:t xml:space="preserve">fabrication; ceramic; pottery; Prepared ceramic body feed</x:t>
        </x:is>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blended ceramic forming feed; manufactured stock; ceramic feedstock; processed material; processed intermediate; geological; glass and ceramics; ceramic feed mixture; particles; proposal; fabrication; ceramic; pottery; prepared ceramic body feed; t0;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status/completeness","No production route listed")</x:f>
        <x:v>Route listed; review status/completeness</x:v>
      </x:c>
      <x:c r="AN183" s="14">
        <x:f>IF(C183="T0",0,IF(C183="T1",1,IF(C183="T2",2,IF(C183="T3",3,IF(C183="T4",4,IF(C183="Unassigned",98,99))))))</x:f>
        <x:v>0</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inlineStr">
        <x:is>
          <x:t xml:space="preserve">Prepared ceramic glaze powder</x:t>
        </x:is>
      </x:c>
      <x:c r="C184" s="4" t="str">
        <x:v>T1</x:v>
      </x:c>
      <x:c r="D184" s="9" t="str">
        <x:v>Manufactured stock</x:v>
      </x:c>
      <x:c r="E184" s="9" t="str">
        <x:v>Ceramic feedstock</x:v>
      </x:c>
      <x:c r="F184" s="9" t="str">
        <x:v>New proposal</x:v>
      </x:c>
      <x:c r="G184" s="9" t="inlineStr">
        <x:is>
          <x:t xml:space="preserve">A blended mineral finishing powder proposed for application to a compatible ceramic surface before controlled firing. It supplies an unfused surface-treatment feed, not an already glazed object. Formulation, application medium, firing conditions and contents compatibility remain open.</x:t>
        </x:is>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t="inlineStr">
        <x:is>
          <x:t xml:space="preserve">Common</x:t>
        </x:is>
      </x:c>
      <x:c r="Q184" s="17"/>
      <x:c r="R184" s="17"/>
      <x:c r="S184" s="17"/>
      <x:c r="T184" s="17"/>
      <x:c r="U184" s="9" t="str">
        <x:v>Ceramics requested as a broad item family. Specific objects, grades, sourcing, yield and value remain proposals.</x:v>
      </x:c>
      <x:c r="V184" s="11" t="inlineStr">
        <x:is>
          <x:t xml:space="preserve">surface finishing; ceramic; pottery; Prepared glaze feed</x:t>
        </x:is>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ceramic glaze powder; manufactured stock; ceramic feedstock; processed material; processed intermediate; geological; glass and ceramics; ceramic feed mixture; particles; proposal; surface finishing; ceramic; pottery; prepared glaze feed;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inlineStr">
        <x:is>
          <x:t xml:space="preserve">T0</x:t>
        </x:is>
      </x:c>
      <x:c r="D185" s="9" t="str">
        <x:v>Crafting components</x:v>
      </x:c>
      <x:c r="E185" s="9" t="str">
        <x:v>Ceramic intermediate</x:v>
      </x:c>
      <x:c r="F185" s="9" t="str">
        <x:v>New proposal</x:v>
      </x:c>
      <x:c r="G185" s="9" t="inlineStr">
        <x:is>
          <x:t xml:space="preserve">A shaped intermediate awaiting its designed firing process. It is intended for a matched glassworking or ceramic process, with composition, forming and controlled heat determining the useful result.</x:t>
        </x:is>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t="inlineStr">
        <x:is>
          <x:t xml:space="preserve">Junk</x:t>
        </x:is>
      </x:c>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t0; not applicable; component</x:v>
      </x:c>
      <x:c r="AF185" s="4" t="str">
        <x:v>Specific item proposed from author ceramics direction; functional and material limits remain unresolved.</x:v>
      </x:c>
      <x:c r="AG18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status/completeness","No production route listed")</x:f>
        <x:v>Route listed; review status/completeness</x:v>
      </x:c>
      <x:c r="AN185" s="14">
        <x:f>IF(C185="T0",0,IF(C185="T1",1,IF(C185="T2",2,IF(C185="T3",3,IF(C185="T4",4,IF(C185="Unassigned",98,99))))))</x:f>
        <x:v>0</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inlineStr">
        <x:is>
          <x:t xml:space="preserve">T0</x:t>
        </x:is>
      </x:c>
      <x:c r="D186" s="9" t="inlineStr">
        <x:is>
          <x:t xml:space="preserve">Salvage</x:t>
        </x:is>
      </x:c>
      <x:c r="E186" s="9" t="inlineStr">
        <x:is>
          <x:t xml:space="preserve">Food service &amp; storage</x:t>
        </x:is>
      </x:c>
      <x:c r="F186" s="9" t="str">
        <x:v>New proposal</x:v>
      </x:c>
      <x:c r="G186" s="9" t="inlineStr">
        <x:is>
          <x:t xml:space="preserve">Simple ceramic bowl for contained algae portions. It is intended to portion, hold or serve the recorded food or drink. Food-contact preparation and the contents remain separate design requirements.</x:t>
        </x:is>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t="inlineStr">
        <x:is>
          <x:t xml:space="preserve">Junk</x:t>
        </x:is>
      </x:c>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salvage; food service &amp; storage; household utensil; finished item; manufactured / unresolved; food service; ceramic; solid part; proposal; pottery; ceramic household; camp goods; food service &amp; storage; t0;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6" s="4" t="inlineStr">
        <x:is>
          <x:t xml:space="preserve">Salvage value audit October 16, 2026: T0. An ordinary small fired bowl offers low-value domestic utility without specialist glazing or fitting. Value tier is relative to this 200-item salvage roster; condition and crafting qualification remain separate.</x:t>
        </x:is>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x:f>IF(C186="T0",0,IF(C186="T1",1,IF(C186="T2",2,IF(C186="T3",3,IF(C186="T4",4,IF(C186="Unassigned",98,99))))))</x:f>
        <x:v>0</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inlineStr">
        <x:is>
          <x:t xml:space="preserve">T0</x:t>
        </x:is>
      </x:c>
      <x:c r="D187" s="9" t="inlineStr">
        <x:is>
          <x:t xml:space="preserve">Salvage</x:t>
        </x:is>
      </x:c>
      <x:c r="E187" s="9" t="inlineStr">
        <x:is>
          <x:t xml:space="preserve">Food service &amp; storage</x:t>
        </x:is>
      </x:c>
      <x:c r="F187" s="9" t="str">
        <x:v>New proposal</x:v>
      </x:c>
      <x:c r="G187" s="9" t="inlineStr">
        <x:is>
          <x:t xml:space="preserve">Small cup for a contained food portion or other assigned household use. It is intended to portion, hold or serve the recorded food or drink. Food-contact preparation and the contents remain separate design requirements.</x:t>
        </x:is>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t="inlineStr">
        <x:is>
          <x:t xml:space="preserve">Junk</x:t>
        </x:is>
      </x:c>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salvage; food service &amp; storage; household utensil; finished item; manufactured / unresolved; food service; ceramic; solid part; proposal; pottery; ceramic household; camp goods; food service &amp; storage; t0;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7" s="4" t="inlineStr">
        <x:is>
          <x:t xml:space="preserve">Salvage value audit October 16, 2026: T0. A small plain cup contains little material and is a routine domestic replacement. Value tier is relative to this 200-item salvage roster; condition and crafting qualification remain separate.</x:t>
        </x:is>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x:f>IF(C187="T0",0,IF(C187="T1",1,IF(C187="T2",2,IF(C187="T3",3,IF(C187="T4",4,IF(C187="Unassigned",98,99))))))</x:f>
        <x:v>0</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inlineStr">
        <x:is>
          <x:t xml:space="preserve">T0</x:t>
        </x:is>
      </x:c>
      <x:c r="D188" s="9" t="inlineStr">
        <x:is>
          <x:t xml:space="preserve">Salvage</x:t>
        </x:is>
      </x:c>
      <x:c r="E188" s="9" t="inlineStr">
        <x:is>
          <x:t xml:space="preserve">Food service &amp; storage</x:t>
        </x:is>
      </x:c>
      <x:c r="F188" s="9" t="str">
        <x:v>New proposal</x:v>
      </x:c>
      <x:c r="G188" s="9" t="inlineStr">
        <x:is>
          <x:t xml:space="preserve">Shallow plate for serving or separating food portions. It is intended to portion, hold or serve the recorded food or drink. Food-contact preparation and the contents remain separate design requirements.</x:t>
        </x:is>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t="inlineStr">
        <x:is>
          <x:t xml:space="preserve">Junk</x:t>
        </x:is>
      </x:c>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salvage; food service &amp; storage; household utensil; finished item; manufactured / unresolved; food service; ceramic; solid part; proposal; pottery; ceramic household; camp goods; food service &amp; storage; t0;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8" s="4" t="inlineStr">
        <x:is>
          <x:t xml:space="preserve">Salvage value audit October 16, 2026: T0. A simple serving plate has low specialist demand and modest forming work. Value tier is relative to this 200-item salvage roster; condition and crafting qualification remain separate.</x:t>
        </x:is>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x:f>IF(C188="T0",0,IF(C188="T1",1,IF(C188="T2",2,IF(C188="T3",3,IF(C188="T4",4,IF(C188="Unassigned",98,99))))))</x:f>
        <x:v>0</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inlineStr">
        <x:is>
          <x:t xml:space="preserve">T1</x:t>
        </x:is>
      </x:c>
      <x:c r="D189" s="9" t="inlineStr">
        <x:is>
          <x:t xml:space="preserve">Salvage</x:t>
        </x:is>
      </x:c>
      <x:c r="E189" s="9" t="inlineStr">
        <x:is>
          <x:t xml:space="preserve">Food service &amp; storage</x:t>
        </x:is>
      </x:c>
      <x:c r="F189" s="9" t="str">
        <x:v>New proposal</x:v>
      </x:c>
      <x:c r="G189" s="9" t="inlineStr">
        <x:is>
          <x:t xml:space="preserve">Lidded vessel for selected dry household goods. It is intended to retain or separate physical cargo at its actual location; it does not create remote storage or extra carrying capacity.</x:t>
        </x:is>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t="inlineStr">
        <x:is>
          <x:t xml:space="preserve">Common</x:t>
        </x:is>
      </x:c>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salvage; food service &amp; storage; container; finished item; manufactured / unresolved; cargo organization; ceramic; solid part; proposal; liquid and bulk containment; pottery; ceramic storage; camp goods; food service &amp; storage; t1;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 Author direction October 16: all Camp items are Salvage; retire the Camp items section. Item identity, condition, tiers, purposes and recipe semantics remain unchanged.</x:t>
        </x:is>
      </x:c>
      <x:c r="AG189" s="4" t="inlineStr">
        <x:is>
          <x:t xml:space="preserve">Salvage value audit October 16, 2026: T1. A larger fitted storage vessel offers more useful body and lid value than plain tableware. Value tier is relative to this 200-item salvage roster; condition and crafting qualification remain separate.</x:t>
        </x:is>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x:f>IF(C189="T0",0,IF(C189="T1",1,IF(C189="T2",2,IF(C189="T3",3,IF(C189="T4",4,IF(C189="Unassigned",98,99))))))</x:f>
        <x:v>1</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inlineStr">
        <x:is>
          <x:t xml:space="preserve">T4</x:t>
        </x:is>
      </x:c>
      <x:c r="D190" s="9" t="inlineStr">
        <x:is>
          <x:t xml:space="preserve">Salvage</x:t>
        </x:is>
      </x:c>
      <x:c r="E190" s="9" t="str">
        <x:v>Ceramic workshop</x:v>
      </x:c>
      <x:c r="F190" s="9" t="str">
        <x:v>New proposal</x:v>
      </x:c>
      <x:c r="G190" s="9" t="inlineStr">
        <x:is>
          <x:t xml:space="preserve">Specialist vessel candidate for a selected high-temperature material process. It is intended to enter a controlled metal-preparation or refining process; the feed material is distinct from the usable metal eventually produced.</x:t>
        </x:is>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t="inlineStr">
        <x:is>
          <x:t xml:space="preserve">Uncommon</x:t>
        </x:is>
      </x:c>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t4;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inlineStr">
        <x:is>
          <x:t xml:space="preserve">Salvage value audit October 16, 2026: T4. A sound specialist crucible can support difficult hot-work processes. Thermal suitability and contamination must be qualified. Value tier is relative to this 200-item salvage roster; condition and crafting qualification remain separate.</x:t>
        </x:is>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x:f>IF(C190="T0",0,IF(C190="T1",1,IF(C190="T2",2,IF(C190="T3",3,IF(C190="T4",4,IF(C190="Unassigned",98,99))))))</x:f>
        <x:v>4</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inlineStr">
        <x:is>
          <x:t xml:space="preserve">T3</x:t>
        </x:is>
      </x:c>
      <x:c r="D191" s="9" t="inlineStr">
        <x:is>
          <x:t xml:space="preserve">Salvage</x:t>
        </x:is>
      </x:c>
      <x:c r="E191" s="9" t="str">
        <x:v>Ceramic workshop</x:v>
      </x:c>
      <x:c r="F191" s="9" t="str">
        <x:v>New proposal</x:v>
      </x:c>
      <x:c r="G191" s="9" t="inlineStr">
        <x:is>
          <x:t xml:space="preserve">A shaped mold for a specifically chosen casting process. It provides candidate material or a shaped starting piece for making other objects, with the final form set by the receiving design.</x:t>
        </x:is>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t="inlineStr">
        <x:is>
          <x:t xml:space="preserve">Common</x:t>
        </x:is>
      </x:c>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t3;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inlineStr">
        <x:is>
          <x:t xml:space="preserve">Salvage value audit October 16, 2026: T3. A shaped casting cavity preserves skilled process-specific work, discounted for narrow fit and unknown heat history. Value tier is relative to this 200-item salvage roster; condition and crafting qualification remain separate.</x:t>
        </x:is>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x:f>IF(C191="T0",0,IF(C191="T1",1,IF(C191="T2",2,IF(C191="T3",3,IF(C191="T4",4,IF(C191="Unassigned",98,99))))))</x:f>
        <x:v>3</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inlineStr">
        <x:is>
          <x:t xml:space="preserve">T2</x:t>
        </x:is>
      </x:c>
      <x:c r="D192" s="9" t="inlineStr">
        <x:is>
          <x:t xml:space="preserve">Salvage</x:t>
        </x:is>
      </x:c>
      <x:c r="E192" s="9" t="str">
        <x:v>Ceramic workshop</x:v>
      </x:c>
      <x:c r="F192" s="9" t="str">
        <x:v>New proposal</x:v>
      </x:c>
      <x:c r="G192" s="9" t="inlineStr">
        <x:is>
          <x:t xml:space="preserve">Bowl-shaped workshop tool for controlled grinding of selected feed. It is a candidate industrial input or process aid. Its composition, containment and compatible treatment must be established; usefulness does not imply edibility.</x:t>
        </x:is>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t="inlineStr">
        <x:is>
          <x:t xml:space="preserve">Common</x:t>
        </x:is>
      </x:c>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t2;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inlineStr">
        <x:is>
          <x:t xml:space="preserve">Salvage value audit October 16, 2026: T2. A prepared grinding vessel offers durable workshop utility and more process value than common tableware. Value tier is relative to this 200-item salvage roster; condition and crafting qualification remain separate.</x:t>
        </x:is>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x:f>IF(C192="T0",0,IF(C192="T1",1,IF(C192="T2",2,IF(C192="T3",3,IF(C192="T4",4,IF(C192="Unassigned",98,99))))))</x:f>
        <x:v>2</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inlineStr">
        <x:is>
          <x:t xml:space="preserve">T1</x:t>
        </x:is>
      </x:c>
      <x:c r="D193" s="9" t="inlineStr">
        <x:is>
          <x:t xml:space="preserve">Salvage</x:t>
        </x:is>
      </x:c>
      <x:c r="E193" s="9" t="str">
        <x:v>Ceramic workshop</x:v>
      </x:c>
      <x:c r="F193" s="9" t="str">
        <x:v>New proposal</x:v>
      </x:c>
      <x:c r="G193" s="9" t="inlineStr">
        <x:is>
          <x:t xml:space="preserve">Grinding tool used with a compatible mortar. It is a candidate industrial input or process aid. Its composition, containment and compatible treatment must be established; usefulness does not imply edibility.</x:t>
        </x:is>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t="inlineStr">
        <x:is>
          <x:t xml:space="preserve">Common</x:t>
        </x:is>
      </x:c>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t1;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inlineStr">
        <x:is>
          <x:t xml:space="preserve">Salvage value audit October 16, 2026: T1. A simple grinding handpiece is useful but less labor-intensive and less complete than a matched grinding set. Value tier is relative to this 200-item salvage roster; condition and crafting qualification remain separate.</x:t>
        </x:is>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x:f>IF(C193="T0",0,IF(C193="T1",1,IF(C193="T2",2,IF(C193="T3",3,IF(C193="T4",4,IF(C193="Unassigned",98,99))))))</x:f>
        <x:v>1</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inlineStr">
        <x:is>
          <x:t xml:space="preserve">T2</x:t>
        </x:is>
      </x:c>
      <x:c r="D194" s="9" t="inlineStr">
        <x:is>
          <x:t xml:space="preserve">Salvage</x:t>
        </x:is>
      </x:c>
      <x:c r="E194" s="9" t="str">
        <x:v>Ceramic workshop</x:v>
      </x:c>
      <x:c r="F194" s="9" t="str">
        <x:v>New proposal</x:v>
      </x:c>
      <x:c r="G194" s="9" t="inlineStr">
        <x:is>
          <x:t xml:space="preserve">Support selected small parts in a proposed firing setup. It is intended for a matched glassworking or ceramic process, with composition, forming and controlled heat determining the useful result.</x:t>
        </x:is>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t="inlineStr">
        <x:is>
          <x:t xml:space="preserve">Common</x:t>
        </x:is>
      </x:c>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t2;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inlineStr">
        <x:is>
          <x:t xml:space="preserve">Salvage value audit October 16, 2026: T2. A sound firing support preserves useful ceramic process hardware, subject to heat-history inspection. Value tier is relative to this 200-item salvage roster; condition and crafting qualification remain separate.</x:t>
        </x:is>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x:f>IF(C194="T0",0,IF(C194="T1",1,IF(C194="T2",2,IF(C194="T3",3,IF(C194="T4",4,IF(C194="Unassigned",98,99))))))</x:f>
        <x:v>2</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inlineStr">
        <x:is>
          <x:t xml:space="preserve">T1</x:t>
        </x:is>
      </x:c>
      <x:c r="D195" s="9" t="str">
        <x:v>Crafting components</x:v>
      </x:c>
      <x:c r="E195" s="9" t="str">
        <x:v>Ceramic thermal component</x:v>
      </x:c>
      <x:c r="F195" s="9" t="str">
        <x:v>New proposal</x:v>
      </x:c>
      <x:c r="G195" s="9" t="inlineStr">
        <x:is>
          <x:t xml:space="preserve">Specialist lining brick for a compatible furnace or kiln. It provides candidate stock for a protective assembly, with coverage, joining and backing still determining the finished protection.</x:t>
        </x:is>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t="inlineStr">
        <x:is>
          <x:t xml:space="preserve">Common</x:t>
        </x:is>
      </x:c>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t1; not applicable; component</x:v>
      </x:c>
      <x:c r="AF195" s="4" t="str">
        <x:v>Specific item proposed from author ceramics direction; functional and material limits remain unresolved.</x:v>
      </x:c>
      <x:c r="AG195"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status/completeness","No production route listed")</x:f>
        <x:v>Route listed; review status/completeness</x:v>
      </x:c>
      <x:c r="AN195" s="14">
        <x:f>IF(C195="T0",0,IF(C195="T1",1,IF(C195="T2",2,IF(C195="T3",3,IF(C195="T4",4,IF(C195="Unassigned",98,99))))))</x:f>
        <x:v>1</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inlineStr">
        <x:is>
          <x:t xml:space="preserve">T1</x:t>
        </x:is>
      </x:c>
      <x:c r="D196" s="9" t="str">
        <x:v>Crafting components</x:v>
      </x:c>
      <x:c r="E196" s="9" t="str">
        <x:v>Ceramic thermal component</x:v>
      </x:c>
      <x:c r="F196" s="9" t="str">
        <x:v>New proposal</x:v>
      </x:c>
      <x:c r="G196" s="9" t="inlineStr">
        <x:is>
          <x:t xml:space="preserve">Replaceable shaped hot-face panel for a proposed stationary kiln. It provides candidate stock for a protective assembly, with coverage, joining and backing still determining the finished protection.</x:t>
        </x:is>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t="inlineStr">
        <x:is>
          <x:t xml:space="preserve">Common</x:t>
        </x:is>
      </x:c>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t1; not applicable; component</x:v>
      </x:c>
      <x:c r="AF196" s="4" t="str">
        <x:v>Specific item proposed from author ceramics direction; functional and material limits remain unresolved.</x:v>
      </x:c>
      <x:c r="AG19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status/completeness","No production route listed")</x:f>
        <x:v>Route listed; review status/completeness</x:v>
      </x:c>
      <x:c r="AN196" s="14">
        <x:f>IF(C196="T0",0,IF(C196="T1",1,IF(C196="T2",2,IF(C196="T3",3,IF(C196="T4",4,IF(C196="Unassigned",98,99))))))</x:f>
        <x:v>1</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inlineStr">
        <x:is>
          <x:t xml:space="preserve">T1</x:t>
        </x:is>
      </x:c>
      <x:c r="D197" s="9" t="str">
        <x:v>Crafting components</x:v>
      </x:c>
      <x:c r="E197" s="9" t="str">
        <x:v>Ceramic electrical component</x:v>
      </x:c>
      <x:c r="F197" s="9" t="str">
        <x:v>New proposal</x:v>
      </x:c>
      <x:c r="G197" s="9" t="inlineStr">
        <x:is>
          <x:t xml:space="preserve">Small fitted bead candidate for separating selected conductor sections. It is intended to separate conductive parts or support them without a direct conducting path. No voltage or thermal rating follows from that proposed role.</x:t>
        </x:is>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t="inlineStr">
        <x:is>
          <x:t xml:space="preserve">Common</x:t>
        </x:is>
      </x:c>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t1; not applicable; component</x:v>
      </x:c>
      <x:c r="AF197" s="4" t="str">
        <x:v>Specific item proposed from author ceramics direction; functional and material limits remain unresolved.</x:v>
      </x:c>
      <x:c r="AG19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status/completeness","No production route listed")</x:f>
        <x:v>Route listed; review status/completeness</x:v>
      </x:c>
      <x:c r="AN197" s="14">
        <x:f>IF(C197="T0",0,IF(C197="T1",1,IF(C197="T2",2,IF(C197="T3",3,IF(C197="T4",4,IF(C197="Unassigned",98,99))))))</x:f>
        <x:v>1</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inlineStr">
        <x:is>
          <x:t xml:space="preserve">T1</x:t>
        </x:is>
      </x:c>
      <x:c r="D198" s="9" t="str">
        <x:v>Crafting components</x:v>
      </x:c>
      <x:c r="E198" s="9" t="str">
        <x:v>Ceramic electrical component</x:v>
      </x:c>
      <x:c r="F198" s="9" t="str">
        <x:v>New proposal</x:v>
      </x:c>
      <x:c r="G198" s="9" t="inlineStr">
        <x:is>
          <x:t xml:space="preserve">Hard standoff separating compatible conductive parts. It is intended to separate conductive parts or support them without a direct conducting path. No voltage or thermal rating follows from that proposed role.</x:t>
        </x:is>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t="inlineStr">
        <x:is>
          <x:t xml:space="preserve">Common</x:t>
        </x:is>
      </x:c>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t1; not applicable; component</x:v>
      </x:c>
      <x:c r="AF198" s="4" t="str">
        <x:v>Specific item proposed from author ceramics direction; functional and material limits remain unresolved.</x:v>
      </x:c>
      <x:c r="AG198"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status/completeness","No production route listed")</x:f>
        <x:v>Route listed; review status/completeness</x:v>
      </x:c>
      <x:c r="AN198" s="14">
        <x:f>IF(C198="T0",0,IF(C198="T1",1,IF(C198="T2",2,IF(C198="T3",3,IF(C198="T4",4,IF(C198="Unassigned",98,99))))))</x:f>
        <x:v>1</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inlineStr">
        <x:is>
          <x:t xml:space="preserve">T1</x:t>
        </x:is>
      </x:c>
      <x:c r="D199" s="9" t="str">
        <x:v>Crafting components</x:v>
      </x:c>
      <x:c r="E199" s="9" t="str">
        <x:v>Ceramic electrical component</x:v>
      </x:c>
      <x:c r="F199" s="9" t="str">
        <x:v>New proposal</x:v>
      </x:c>
      <x:c r="G199" s="9" t="inlineStr">
        <x:is>
          <x:t xml:space="preserve">Fitted ceramic/conductor assembly routing an electrical connection through a housing. It is intended to separate conductive parts or support them without a direct conducting path. No voltage or thermal rating follows from that proposed role.</x:t>
        </x:is>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t="inlineStr">
        <x:is>
          <x:t xml:space="preserve">Common</x:t>
        </x:is>
      </x:c>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t1; not applicable; component</x:v>
      </x:c>
      <x:c r="AF199" s="4" t="str">
        <x:v>Specific item proposed from author ceramics direction; functional and material limits remain unresolved.</x:v>
      </x:c>
      <x:c r="AG19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status/completeness","No production route listed")</x:f>
        <x:v>Route listed; review status/completeness</x:v>
      </x:c>
      <x:c r="AN199" s="14">
        <x:f>IF(C199="T0",0,IF(C199="T1",1,IF(C199="T2",2,IF(C199="T3",3,IF(C199="T4",4,IF(C199="Unassigned",98,99))))))</x:f>
        <x:v>1</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inlineStr">
        <x:is>
          <x:t xml:space="preserve">T1</x:t>
        </x:is>
      </x:c>
      <x:c r="D200" s="9" t="str">
        <x:v>Crafting components</x:v>
      </x:c>
      <x:c r="E200" s="9" t="str">
        <x:v>Ceramic vessel fitting</x:v>
      </x:c>
      <x:c r="F200" s="9" t="str">
        <x:v>New proposal</x:v>
      </x:c>
      <x:c r="G200" s="9" t="inlineStr">
        <x:is>
          <x:t xml:space="preserve">Hard closure shaped for its matching vessel. It is intended to close a selected joint or patch an interface. Contents compatibility, movement and service conditions must be checked before a seal is relied on.</x:t>
        </x:is>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t="inlineStr">
        <x:is>
          <x:t xml:space="preserve">Common</x:t>
        </x:is>
      </x:c>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t1; not applicable; component</x:v>
      </x:c>
      <x:c r="AF200" s="4" t="str">
        <x:v>Specific item proposed from author ceramics direction; functional and material limits remain unresolved.</x:v>
      </x:c>
      <x:c r="AG20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status/completeness","No production route listed")</x:f>
        <x:v>Route listed; review status/completeness</x:v>
      </x:c>
      <x:c r="AN200" s="14">
        <x:f>IF(C200="T0",0,IF(C200="T1",1,IF(C200="T2",2,IF(C200="T3",3,IF(C200="T4",4,IF(C200="Unassigned",98,99))))))</x:f>
        <x:v>1</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inlineStr">
        <x:is>
          <x:t xml:space="preserve">T0</x:t>
        </x:is>
      </x:c>
      <x:c r="D201" s="9" t="str">
        <x:v>Crafting components</x:v>
      </x:c>
      <x:c r="E201" s="9" t="str">
        <x:v>Ceramic vessel fitting</x:v>
      </x:c>
      <x:c r="F201" s="9" t="str">
        <x:v>New proposal</x:v>
      </x:c>
      <x:c r="G201" s="9" t="inlineStr">
        <x:is>
          <x:t xml:space="preserve">Removable cover matched to an open-topped ceramic vessel. It is intended to hold the recorded material physically, with closure, compatibility and carrying arrangements resolved for that contents.</x:t>
        </x:is>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t="inlineStr">
        <x:is>
          <x:t xml:space="preserve">Junk</x:t>
        </x:is>
      </x:c>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t0; not applicable; component</x:v>
      </x:c>
      <x:c r="AF201" s="4" t="str">
        <x:v>Specific item proposed from author ceramics direction; functional and material limits remain unresolved.</x:v>
      </x:c>
      <x:c r="AG20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status/completeness","No production route listed")</x:f>
        <x:v>Route listed; review status/completeness</x:v>
      </x:c>
      <x:c r="AN201" s="14">
        <x:f>IF(C201="T0",0,IF(C201="T1",1,IF(C201="T2",2,IF(C201="T3",3,IF(C201="T4",4,IF(C201="Unassigned",98,99))))))</x:f>
        <x:v>0</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inlineStr">
        <x:is>
          <x:t xml:space="preserve">T0</x:t>
        </x:is>
      </x:c>
      <x:c r="D202" s="9" t="str">
        <x:v>Crafting components</x:v>
      </x:c>
      <x:c r="E202" s="9" t="str">
        <x:v>Ceramic vessel fitting</x:v>
      </x:c>
      <x:c r="F202" s="9" t="str">
        <x:v>New proposal</x:v>
      </x:c>
      <x:c r="G202" s="9" t="inlineStr">
        <x:is>
          <x:t xml:space="preserve">Replaceable outlet candidate for compatible contained material. It provides a proposed means of moving material between compatible parts or vessels while keeping the physical contents accounted for.</x:t>
        </x:is>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t="inlineStr">
        <x:is>
          <x:t xml:space="preserve">Junk</x:t>
        </x:is>
      </x:c>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t0; not applicable; component</x:v>
      </x:c>
      <x:c r="AF202" s="4" t="str">
        <x:v>Specific item proposed from author ceramics direction; functional and material limits remain unresolved.</x:v>
      </x:c>
      <x:c r="AG2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status/completeness","No production route listed")</x:f>
        <x:v>Route listed; review status/completeness</x:v>
      </x:c>
      <x:c r="AN202" s="14">
        <x:f>IF(C202="T0",0,IF(C202="T1",1,IF(C202="T2",2,IF(C202="T3",3,IF(C202="T4",4,IF(C202="Unassigned",98,99))))))</x:f>
        <x:v>0</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inlineStr">
        <x:is>
          <x:t xml:space="preserve">T1</x:t>
        </x:is>
      </x:c>
      <x:c r="D203" s="9" t="str">
        <x:v>Crafting components</x:v>
      </x:c>
      <x:c r="E203" s="9" t="str">
        <x:v>Ceramic vessel fitting</x:v>
      </x:c>
      <x:c r="F203" s="9" t="str">
        <x:v>New proposal</x:v>
      </x:c>
      <x:c r="G203" s="9" t="inlineStr">
        <x:is>
          <x:t xml:space="preserve">Rigid channel candidate for an assigned industrial transfer route. It provides a proposed means of moving material between compatible parts or vessels while keeping the physical contents accounted for.</x:t>
        </x:is>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t="inlineStr">
        <x:is>
          <x:t xml:space="preserve">Common</x:t>
        </x:is>
      </x:c>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t1; not applicable; component</x:v>
      </x:c>
      <x:c r="AF203" s="4" t="str">
        <x:v>Specific item proposed from author ceramics direction; functional and material limits remain unresolved.</x:v>
      </x:c>
      <x:c r="AG20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status/completeness","No production route listed")</x:f>
        <x:v>Route listed; review status/completeness</x:v>
      </x:c>
      <x:c r="AN203" s="14">
        <x:f>IF(C203="T0",0,IF(C203="T1",1,IF(C203="T2",2,IF(C203="T3",3,IF(C203="T4",4,IF(C203="Unassigned",98,99))))))</x:f>
        <x:v>1</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inlineStr">
        <x:is>
          <x:t xml:space="preserve">T0</x:t>
        </x:is>
      </x:c>
      <x:c r="D204" s="9" t="inlineStr">
        <x:is>
          <x:t xml:space="preserve">Salvage</x:t>
        </x:is>
      </x:c>
      <x:c r="E204" s="9" t="str">
        <x:v>Ceramic ceremonial</x:v>
      </x:c>
      <x:c r="F204" s="9" t="str">
        <x:v>New proposal</x:v>
      </x:c>
      <x:c r="G204" s="9" t="inlineStr">
        <x:is>
          <x:t xml:space="preserve">Small ceramic offering or devotional image. It is intended for personal or communal devotional use; no particular belief, ritual or supernatural effect is assigned.</x:t>
        </x:is>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t="inlineStr">
        <x:is>
          <x:t xml:space="preserve">Junk</x:t>
        </x:is>
      </x:c>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salvage; ceramic ceremonial; cultural object; finished item; manufactured / unresolved; devotion; ceramic; panel; proposal; decoration; pottery; t0; t1; finished item</x:v>
      </x:c>
      <x:c r="AF204"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4" s="4" t="inlineStr">
        <x:is>
          <x:t xml:space="preserve">Salvage value audit October 16, 2026: T0. A small ordinary ceramic offering has limited practical reuse and no assumed exceptional provenance. Value tier is relative to this 200-item salvage roster; condition and crafting qualification remain separate.</x:t>
        </x:is>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x:f>IF(C204="T0",0,IF(C204="T1",1,IF(C204="T2",2,IF(C204="T3",3,IF(C204="T4",4,IF(C204="Unassigned",98,99))))))</x:f>
        <x:v>0</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inlineStr">
        <x:is>
          <x:t xml:space="preserve">T1</x:t>
        </x:is>
      </x:c>
      <x:c r="D205" s="9" t="inlineStr">
        <x:is>
          <x:t xml:space="preserve">Salvage</x:t>
        </x:is>
      </x:c>
      <x:c r="E205" s="9" t="str">
        <x:v>Ceramic ceremonial</x:v>
      </x:c>
      <x:c r="F205" s="9" t="str">
        <x:v>New proposal</x:v>
      </x:c>
      <x:c r="G205" s="9" t="inlineStr">
        <x:is>
          <x:t xml:space="preserve">Sculpted keepsake of a person, creature or significant event. It is intended as a physical focus for remembering a person or event, without prescribing whose memory it carries.</x:t>
        </x:is>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t="inlineStr">
        <x:is>
          <x:t xml:space="preserve">Common</x:t>
        </x:is>
      </x:c>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salvage; ceramic ceremonial; cultural object; finished item; manufactured / unresolved; remembrance; ceramic; solid piece; proposal; decoration; pottery; t1; t1; finished item</x:v>
      </x:c>
      <x:c r="AF205"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5" s="4" t="inlineStr">
        <x:is>
          <x:t xml:space="preserve">Salvage value audit October 16, 2026: T1. A sculpted keepsake retains modest artisan labor, without assigning extraordinary collector demand. Value tier is relative to this 200-item salvage roster; condition and crafting qualification remain separate.</x:t>
        </x:is>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x:f>IF(C205="T0",0,IF(C205="T1",1,IF(C205="T2",2,IF(C205="T3",3,IF(C205="T4",4,IF(C205="Unassigned",98,99))))))</x:f>
        <x:v>1</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inlineStr">
        <x:is>
          <x:t xml:space="preserve">T1</x:t>
        </x:is>
      </x:c>
      <x:c r="D206" s="9" t="inlineStr">
        <x:is>
          <x:t xml:space="preserve">Salvage</x:t>
        </x:is>
      </x:c>
      <x:c r="E206" s="9" t="str">
        <x:v>Ceramic ceremonial</x:v>
      </x:c>
      <x:c r="F206" s="9" t="str">
        <x:v>New proposal</x:v>
      </x:c>
      <x:c r="G206" s="9" t="inlineStr">
        <x:is>
          <x:t xml:space="preserve">Dedicated presentation bowl with selected finish or engraving. It is intended to be carried, displayed or used in a ceremony. The occasion, ownership and symbolic meaning remain open.</x:t>
        </x:is>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t="inlineStr">
        <x:is>
          <x:t xml:space="preserve">Common</x:t>
        </x:is>
      </x:c>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salvage; ceramic ceremonial; cultural object; finished item; manufactured / unresolved; ceremony; ceramic; solid part; proposal; decoration; pottery; t1; t1; finished item</x:v>
      </x:c>
      <x:c r="AF206"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6" s="4" t="inlineStr">
        <x:is>
          <x:t xml:space="preserve">Salvage value audit October 16, 2026: T1. A finished ceremonial bowl has more presentation labor than plain tableware but no assumed precious material. Value tier is relative to this 200-item salvage roster; condition and crafting qualification remain separate.</x:t>
        </x:is>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x:f>IF(C206="T0",0,IF(C206="T1",1,IF(C206="T2",2,IF(C206="T3",3,IF(C206="T4",4,IF(C206="Unassigned",98,99))))))</x:f>
        <x:v>1</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inlineStr">
        <x:is>
          <x:t xml:space="preserve">T3</x:t>
        </x:is>
      </x:c>
      <x:c r="D207" s="9" t="inlineStr">
        <x:is>
          <x:t xml:space="preserve">Armor</x:t>
        </x:is>
      </x:c>
      <x:c r="E207" s="9" t="str">
        <x:v>Ceramic protection</x:v>
      </x:c>
      <x:c r="F207" s="9" t="str">
        <x:v>New proposal</x:v>
      </x:c>
      <x:c r="G207" s="9" t="inlineStr">
        <x:is>
          <x:t xml:space="preserve">Candidate fitted insert in the existing specialized-armor-plate family. It is intended to cover or guard the recorded area, with fit, coverage and protective performance still requiring qualification.</x:t>
        </x:is>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t="inlineStr">
        <x:is>
          <x:t xml:space="preserve">Rare</x:t>
        </x:is>
      </x:c>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armor; ceramic protection; armor; finished item; manufactured / unresolved; protection; ceramic; panel; proposal; pottery; t3;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207"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status/completeness","No production route listed")</x:f>
        <x:v>Route listed; review status/completeness</x:v>
      </x:c>
      <x:c r="AN207" s="14">
        <x:f>IF(C207="T0",0,IF(C207="T1",1,IF(C207="T2",2,IF(C207="T3",3,IF(C207="T4",4,IF(C207="Unassigned",98,99))))))</x:f>
        <x:v>3</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inlineStr">
        <x:is>
          <x:t xml:space="preserve">T0</x:t>
        </x:is>
      </x:c>
      <x:c r="D208" s="9" t="str">
        <x:v>Crafting components</x:v>
      </x:c>
      <x:c r="E208" s="9" t="str">
        <x:v>Ceramic household fitting</x:v>
      </x:c>
      <x:c r="F208" s="9" t="str">
        <x:v>New proposal</x:v>
      </x:c>
      <x:c r="G208" s="9" t="inlineStr">
        <x:is>
          <x:t xml:space="preserve">Shaped toggle for a compatible wrap or fitted carrier. It supplies a candidate fastening, panel or material for clothing; cutting, joining and fit remain part of the finished garment’s design.</x:t>
        </x:is>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t="inlineStr">
        <x:is>
          <x:t xml:space="preserve">Junk</x:t>
        </x:is>
      </x:c>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t0; not applicable; component</x:v>
      </x:c>
      <x:c r="AF208" s="4" t="str">
        <x:v>Specific item proposed from author ceramics direction; functional and material limits remain unresolved.</x:v>
      </x:c>
      <x:c r="AG20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status/completeness","No production route listed")</x:f>
        <x:v>Route listed; review status/completeness</x:v>
      </x:c>
      <x:c r="AN208" s="14">
        <x:f>IF(C208="T0",0,IF(C208="T1",1,IF(C208="T2",2,IF(C208="T3",3,IF(C208="T4",4,IF(C208="Unassigned",98,99))))))</x:f>
        <x:v>0</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inlineStr">
        <x:is>
          <x:t xml:space="preserve">T1</x:t>
        </x:is>
      </x:c>
      <x:c r="D209" s="9" t="inlineStr">
        <x:is>
          <x:t xml:space="preserve">Workshop upgrades</x:t>
        </x:is>
      </x:c>
      <x:c r="E209" s="9" t="str">
        <x:v>Ceramic workshop</x:v>
      </x:c>
      <x:c r="F209" s="9" t="str">
        <x:v>New proposal</x:v>
      </x:c>
      <x:c r="G209" s="9" t="inlineStr">
        <x:is>
          <x:t xml:space="preserve">Replaceable shaped abrasive for a chosen workshop tool. It is intended to prepare or change a workpiece’s surface before a later fitting, coating or use; the treatment must suit that material.</x:t>
        </x:is>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t="inlineStr">
        <x:is>
          <x:t xml:space="preserve">Common</x:t>
        </x:is>
      </x:c>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t1;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inlineStr">
        <x:is>
          <x:t xml:space="preserve">October 16 catalog value audit: T1. A prepared replaceable abrasive working face preserves moderate processing and fitting effort, without including its host machine. Value is separate from crafting readiness, rarity, condition and demonstrated performance.</x:t>
        </x:is>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status/completeness","No production route listed")</x:f>
        <x:v>Route listed; review status/completeness</x:v>
      </x:c>
      <x:c r="AN209" s="14">
        <x:f>IF(C209="T0",0,IF(C209="T1",1,IF(C209="T2",2,IF(C209="T3",3,IF(C209="T4",4,IF(C209="Unassigned",98,99))))))</x:f>
        <x:v>1</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inlineStr">
        <x:is>
          <x:t xml:space="preserve">T0</x:t>
        </x:is>
      </x:c>
      <x:c r="D210" s="9" t="str">
        <x:v>Currency</x:v>
      </x:c>
      <x:c r="E210" s="9" t="str">
        <x:v>Currency family; source lacks material denominations</x:v>
      </x:c>
      <x:c r="F210" s="9" t="str">
        <x:v>Source proposal; not implemented</x:v>
      </x:c>
      <x:c r="G210" s="9" t="inlineStr">
        <x:is>
          <x:t xml:space="preserve">Imperial Commons is a material-defined currency entry. It is a currency entry distinguished by material and workmanship. Issuer, denomination, exchange ratios and particular craft grades remain unassigned.</x:t>
        </x:is>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t="inlineStr">
        <x:is>
          <x:t xml:space="preserve">Junk</x:t>
        </x:is>
      </x:c>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t0; unassigned; currency</x:v>
      </x:c>
      <x:c r="AF210" s="4" t="str">
        <x:v>Source record explicitly names the currency and aliases; no physical denomination item inferred.</x:v>
      </x:c>
      <x:c r="AG210"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status/completeness","No production route listed")</x:f>
        <x:v>No production route listed</x:v>
      </x:c>
      <x:c r="AN210" s="14">
        <x:f>IF(C210="T0",0,IF(C210="T1",1,IF(C210="T2",2,IF(C210="T3",3,IF(C210="T4",4,IF(C210="Unassigned",98,99))))))</x:f>
        <x:v>0</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inlineStr">
        <x:is>
          <x:t xml:space="preserve">T3</x:t>
        </x:is>
      </x:c>
      <x:c r="D211" s="9" t="str">
        <x:v>Mineral resources</x:v>
      </x:c>
      <x:c r="E211" s="9" t="str">
        <x:v>Special stone</x:v>
      </x:c>
      <x:c r="F211" s="9" t="str">
        <x:v>User direction; not implemented</x:v>
      </x:c>
      <x:c r="G211" s="9" t="inlineStr">
        <x:is>
          <x:t xml:space="preserve">Stone family that releases oxygen, as requested by author. It is intended for a compatible contained atmospheric-support arrangement; the working medium and service conditions still require research.</x:t>
        </x:is>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t="inlineStr">
        <x:is>
          <x:t xml:space="preserve">Rare</x:t>
        </x:is>
      </x:c>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t3;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inlineStr">
        <x:is>
          <x:t xml:space="preserve">October 16 mineral value review: T3. The author-established oxygen-releasing family has potentially high survival utility in the low-oxygen setting; this is a provisional value rank while output, depletion, activation and actual scarcity remain undefined. Evidence: game-world; specific mineral occurrence and grade remain proposals. Rarity default: Rare from T3, independently editable. Value does not certify purity, processing readiness, recipe eligibility, performance or a price.</x:t>
        </x:is>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status/completeness","No production route listed")</x:f>
        <x:v>No production route listed</x:v>
      </x:c>
      <x:c r="AN211" s="14">
        <x:f>IF(C211="T0",0,IF(C211="T1",1,IF(C211="T2",2,IF(C211="T3",3,IF(C211="T4",4,IF(C211="Unassigned",98,99))))))</x:f>
        <x:v>3</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inlineStr">
        <x:is>
          <x:t xml:space="preserve">T2</x:t>
        </x:is>
      </x:c>
      <x:c r="D212" s="9" t="str">
        <x:v>Mineral resources</x:v>
      </x:c>
      <x:c r="E212" s="9" t="str">
        <x:v>Special stone</x:v>
      </x:c>
      <x:c r="F212" s="9" t="str">
        <x:v>User direction; not implemented</x:v>
      </x:c>
      <x:c r="G212" s="9" t="inlineStr">
        <x:is>
          <x:t xml:space="preserve">Stone family that emits light, as requested by author. It is intended to provide or control a local light source, with fuel or energy supply and operating conditions matched to the design.</x:t>
        </x:is>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t="inlineStr">
        <x:is>
          <x:t xml:space="preserve">Uncommon</x:t>
        </x:is>
      </x:c>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t2;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inlineStr">
        <x:is>
          <x:t xml:space="preserve">October 16 mineral value review: T2. The author-established light-emitting family has specialist portable-lighting utility; output, duration and abundance are unresolved, and light does not establish heat or fuel. Evidence: game-world; specific mineral occurrence and grade remain proposals. Rarity default: Uncommon from T2, independently editable. Value does not certify purity, processing readiness, recipe eligibility, performance or a price.</x:t>
        </x:is>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status/completeness","No production route listed")</x:f>
        <x:v>No production route listed</x:v>
      </x:c>
      <x:c r="AN212" s="14">
        <x:f>IF(C212="T0",0,IF(C212="T1",1,IF(C212="T2",2,IF(C212="T3",3,IF(C212="T4",4,IF(C212="Unassigned",98,99))))))</x:f>
        <x:v>2</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inlineStr">
        <x:is>
          <x:t xml:space="preserve">T1</x:t>
        </x:is>
      </x:c>
      <x:c r="D213" s="9" t="str">
        <x:v>Mineral resources</x:v>
      </x:c>
      <x:c r="E213" s="9" t="str">
        <x:v>Special stone</x:v>
      </x:c>
      <x:c r="F213" s="9" t="str">
        <x:v>User direction; not implemented</x:v>
      </x:c>
      <x:c r="G213" s="9" t="inlineStr">
        <x:is>
          <x:t xml:space="preserve">Flint resource requested by author; candidate sparking and worked-edge uses. It is intended to start a controlled fire or hot-work process using its recorded mechanism; a suitable fuel and working conditions are still required.</x:t>
        </x:is>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t="inlineStr">
        <x:is>
          <x:t xml:space="preserve">Common</x:t>
        </x:is>
      </x:c>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t1;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inlineStr">
        <x:is>
          <x:t xml:space="preserve">October 16 mineral value review: T1. Candidate sparking and worked-edge uses make this a useful everyday resource; appropriate fuel and atmospheric conditions are still required. Evidence: game-world; specific mineral occurrence and grade remain proposals. Rarity default: Common from T1, independently editable. Value does not certify purity, processing readiness, recipe eligibility, performance or a price.</x:t>
        </x:is>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status/completeness","No production route listed")</x:f>
        <x:v>No production route listed</x:v>
      </x:c>
      <x:c r="AN213" s="14">
        <x:f>IF(C213="T0",0,IF(C213="T1",1,IF(C213="T2",2,IF(C213="T3",3,IF(C213="T4",4,IF(C213="Unassigned",98,99))))))</x:f>
        <x:v>1</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inlineStr">
        <x:is>
          <x:t xml:space="preserve">T1</x:t>
        </x:is>
      </x:c>
      <x:c r="D214" s="9" t="inlineStr">
        <x:is>
          <x:t xml:space="preserve">Salvage</x:t>
        </x:is>
      </x:c>
      <x:c r="E214" s="9" t="inlineStr">
        <x:is>
          <x:t xml:space="preserve">Cooking &amp; ignition</x:t>
        </x:is>
      </x:c>
      <x:c r="F214" s="9" t="str">
        <x:v>New proposal</x:v>
      </x:c>
      <x:c r="G214" s="9" t="inlineStr">
        <x:is>
          <x:t xml:space="preserve">Worked striking implement candidate used with compatible flint. It is intended to start a controlled fire or hot-work process using its recorded mechanism; a suitable fuel and working conditions are still required.</x:t>
        </x:is>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t="inlineStr">
        <x:is>
          <x:t xml:space="preserve">Common</x:t>
        </x:is>
      </x:c>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salvage; cooking &amp; ignition; tool; finished item; manufactured / unresolved; ignition; metal or shell; assembly; proposal; ignition tool; camp goods; cooking &amp; ignition; t1;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 Author direction October 16: all Camp items are Salvage; retire the Camp items section. Item identity, condition, tiers, purposes and recipe semantics remain unchanged.</x:t>
        </x:is>
      </x:c>
      <x:c r="AG214" s="4" t="inlineStr">
        <x:is>
          <x:t xml:space="preserve">Salvage value audit October 16, 2026: T1. A compact striking implement offers basic process utility without supplying fuel, oxygen or a complete heating setup. Value tier is relative to this 200-item salvage roster; condition and crafting qualification remain separate.</x:t>
        </x:is>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x:f>IF(C214="T0",0,IF(C214="T1",1,IF(C214="T2",2,IF(C214="T3",3,IF(C214="T4",4,IF(C214="Unassigned",98,99))))))</x:f>
        <x:v>1</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inlineStr">
        <x:is>
          <x:t xml:space="preserve">Carbonized husk char</x:t>
        </x:is>
      </x:c>
      <x:c r="C215" s="4" t="str">
        <x:v>T1</x:v>
      </x:c>
      <x:c r="D215" s="9" t="str">
        <x:v>Manufactured stock</x:v>
      </x:c>
      <x:c r="E215" s="9" t="str">
        <x:v>Fire fuel</x:v>
      </x:c>
      <x:c r="F215" s="9" t="str">
        <x:v>Source proposal; not implemented</x:v>
      </x:c>
      <x:c r="G215" s="9" t="inlineStr">
        <x:is>
          <x:t xml:space="preserve">Carbonized chitin-bearing husk pieces proposed as a prepared carbon input for hot-work and fuel research. The biological source distinguishes this material from wood charcoal, which the setting does not supply. Conversion conditions, usable carbon grade and behavior in the atmosphere still require design.</x:t>
        </x:is>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t="inlineStr">
        <x:is>
          <x:t xml:space="preserve">Common</x:t>
        </x:is>
      </x:c>
      <x:c r="Q215" s="17"/>
      <x:c r="R215" s="17"/>
      <x:c r="S215" s="17"/>
      <x:c r="T215" s="17"/>
      <x:c r="U215" s="9" t="str">
        <x:v>Names are descriptive working labels. Fire-dependent uses are constrained by source atmosphere proposals; no oxygen/flame simulation, nutrition bonus or automatic detoxification.</x:v>
      </x:c>
      <x:c r="V215" s="11" t="inlineStr">
        <x:is>
          <x:t xml:space="preserve">Chitin-char</x:t>
        </x:is>
      </x:c>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carbonized husk char; manufactured stock; fire fuel; processed material; processed intermediate; fauna; fuel; carbonaceous material; solid piece; source proposal; chitin-char;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inlineStr">
        <x:is>
          <x:t xml:space="preserve">T2</x:t>
        </x:is>
      </x:c>
      <x:c r="D216" s="9" t="inlineStr">
        <x:is>
          <x:t xml:space="preserve">Salvage</x:t>
        </x:is>
      </x:c>
      <x:c r="E216" s="9" t="inlineStr">
        <x:is>
          <x:t xml:space="preserve">Cooking &amp; ignition</x:t>
        </x:is>
      </x:c>
      <x:c r="F216" s="9" t="str">
        <x:v>New proposal</x:v>
      </x:c>
      <x:c r="G216" s="9" t="inlineStr">
        <x:is>
          <x:t xml:space="preserve">Purpose-made ceramic vessel candidate for heating a contained food portion. It is intended to support controlled preparation or heating of food, with the heat source, vessel and safe ingredients established separately.</x:t>
        </x:is>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t="inlineStr">
        <x:is>
          <x:t xml:space="preserve">Junk</x:t>
        </x:is>
      </x:c>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salvage; cooking &amp; ignition; tool; finished item; manufactured / unresolved; cooking; ceramic; solid part; proposal; cooking vessel; camp goods; cooking &amp; ignition; t2;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 Author direction October 16: all Camp items are Salvage; retire the Camp items section. Item identity, condition, tiers, purposes and recipe semantics remain unchanged.</x:t>
        </x:is>
      </x:c>
      <x:c r="AG216" s="4" t="inlineStr">
        <x:is>
          <x:t xml:space="preserve">Salvage value audit October 16, 2026: T2. A sound cooking vessel preserves useful forming and heating-related workmanship, with food-contact and heat suitability still to check. Value tier is relative to this 200-item salvage roster; condition and crafting qualification remain separate.</x:t>
        </x:is>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x:f>IF(C216="T0",0,IF(C216="T1",1,IF(C216="T2",2,IF(C216="T3",3,IF(C216="T4",4,IF(C216="Unassigned",98,99))))))</x:f>
        <x:v>2</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x:c r="A217" s="4" t="inlineStr">
        <x:is>
          <x:t xml:space="preserve">proposal.salvage.broken_cast_iron_mounting_foot</x:t>
        </x:is>
      </x:c>
      <x:c r="B217" s="4" t="inlineStr">
        <x:is>
          <x:t xml:space="preserve">Broken cast-iron mounting foot</x:t>
        </x:is>
      </x:c>
      <x:c r="C217" s="4" t="inlineStr">
        <x:is>
          <x:t xml:space="preserve">T0</x:t>
        </x:is>
      </x:c>
      <x:c r="D217" s="4" t="inlineStr">
        <x:is>
          <x:t xml:space="preserve">Salvage</x:t>
        </x:is>
      </x:c>
      <x:c r="E217" s="4" t="inlineStr">
        <x:is>
          <x:t xml:space="preserve">Rusted metal salvage</x:t>
        </x:is>
      </x:c>
      <x:c r="F217" s="4" t="inlineStr">
        <x:is>
          <x:t xml:space="preserve">New proposal</x:t>
        </x:is>
      </x:c>
      <x:c r="G217" s="4" t="inlineStr">
        <x:is>
          <x:t xml:space="preserve">A squat cast-iron machine foot broken through its mounting hole. A missing corner and granular fracture face leave too little sound shape to secure equipment, though the heavy fragment remains a candidate for sorted iron feed.</x:t>
        </x:is>
      </x:c>
      <x:c r="H217" s="4" t="inlineStr">
        <x:is>
          <x:t xml:space="preserve">None; recovered scrap</x:t>
        </x:is>
      </x:c>
      <x:c r="I217" s="4" t="inlineStr">
        <x:is>
          <x:t xml:space="preserve">Recovered metal cargo; dimensions, carrying mass and packing remain undefined.</x:t>
        </x:is>
      </x:c>
      <x:c r="J217" s="4"/>
      <x:c r="K217" s="4"/>
      <x:c r="L217" s="4" t="inlineStr">
        <x:is>
          <x:t xml:space="preserve">Recover from discarded contemporary workshop fittings, frames or machinery. Exact sites, encounter frequency and collection requirements remain design work.</x:t>
        </x:is>
      </x:c>
      <x:c r="M217" s="4" t="inlineStr">
        <x:is>
          <x:t xml:space="preserve">Inspect, clean and sort the recovered piece before assessing surviving metal or possible donor use. No recovery quantity, repair recipe or working replacement part is established.</x:t>
        </x:is>
      </x:c>
      <x:c r="N217" s="4" t="inlineStr">
        <x:is>
          <x:t xml:space="preserve">Not implemented</x:t>
        </x:is>
      </x:c>
      <x:c r="O217" s="4" t="inlineStr">
        <x:is>
          <x:t xml:space="preserve">As-found salvage with uncertain integrity. No qualified replacement fit, load rating, crafting readiness, guaranteed metal yield or automatic processing result.</x:t>
        </x:is>
      </x:c>
      <x:c r="P217" s="4" t="inlineStr">
        <x:is>
          <x:t xml:space="preserve">Junk</x:t>
        </x:is>
      </x:c>
      <x:c r="Q217" s="4"/>
      <x:c r="R217" s="4"/>
      <x:c r="S217" s="4"/>
      <x:c r="T217" s="4"/>
      <x:c r="U217" s="4" t="inlineStr">
        <x:is>
          <x:t xml:space="preserve">Junk rarity: ordinary broken cast hardware. Resolve mass, hidden cracking and material recovery; no sound mount or structural reuse implied.</x:t>
        </x:is>
      </x:c>
      <x:c r="V217" s="4" t="inlineStr">
        <x:is>
          <x:t xml:space="preserve">cast iron scrap; broken machine foot; cracked mounting lug; rusted iron fragment</x:t>
        </x:is>
      </x:c>
      <x:c r="W217"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17" s="4" t="inlineStr">
        <x:is>
          <x:t xml:space="preserve">Raw material</x:t>
        </x:is>
      </x:c>
      <x:c r="Y217" s="4" t="inlineStr">
        <x:is>
          <x:t xml:space="preserve">Recovered part</x:t>
        </x:is>
      </x:c>
      <x:c r="Z217" s="4" t="inlineStr">
        <x:is>
          <x:t xml:space="preserve">Industrial salvage</x:t>
        </x:is>
      </x:c>
      <x:c r="AA217" s="4" t="inlineStr">
        <x:is>
          <x:t xml:space="preserve">Metal refining</x:t>
        </x:is>
      </x:c>
      <x:c r="AB217" s="4" t="inlineStr">
        <x:is>
          <x:t xml:space="preserve">Metal</x:t>
        </x:is>
      </x:c>
      <x:c r="AC217" s="4" t="inlineStr">
        <x:is>
          <x:t xml:space="preserve">Solid part</x:t>
        </x:is>
      </x:c>
      <x:c r="AD217" s="4" t="inlineStr">
        <x:is>
          <x:t xml:space="preserve">Proposal</x:t>
        </x:is>
      </x:c>
      <x:c r="AE217" s="4" t="str">
        <x:f>LOWER(A217&amp;"; "&amp;B217&amp;"; "&amp;D217&amp;"; "&amp;E217&amp;"; "&amp;X217&amp;"; "&amp;Y217&amp;"; "&amp;Z217&amp;"; "&amp;AA217&amp;"; "&amp;AB217&amp;"; "&amp;AC217&amp;"; "&amp;AD217&amp;"; "&amp;V217&amp;"; "&amp;C217&amp;"; "&amp;AH217&amp;"; "&amp;AI217)</x:f>
        <x:v>proposal.salvage.broken_cast_iron_mounting_foot; broken cast-iron mounting foot; salvage; rusted metal salvage; raw material; recovered part; industrial salvage; metal refining; metal; solid part; proposal; cast iron scrap; broken machine foot; cracked mounting lug; rusted iron fragment; t0; unassigned; material</x:v>
      </x:c>
      <x:c r="AF217" s="4" t="inlineStr">
        <x:is>
          <x:t xml:space="preserve">Contemporary recovered metal pieces, cataloged as salvage for condition assessment and possible material or donor-part recovery.</x:t>
        </x:is>
      </x:c>
      <x:c r="AG217" s="4" t="inlineStr">
        <x:is>
          <x:t xml:space="preserve">T0: brittle fracture through the fixing point prevents useful mounting; bulk alone does not establish high-value stock.</x:t>
        </x:is>
      </x:c>
      <x:c r="AH217" s="4" t="inlineStr">
        <x:is>
          <x:t xml:space="preserve">Unassigned</x:t>
        </x:is>
      </x:c>
      <x:c r="AI217" s="4" t="inlineStr">
        <x:is>
          <x:t xml:space="preserve">Material</x:t>
        </x:is>
      </x:c>
      <x:c r="AJ217" s="4">
        <x:f>COUNTIFS('Material routes'!$D$6:$D$2205,A217,'Material routes'!$C$6:$C$2205,"Output")</x:f>
        <x:v>0</x:v>
      </x:c>
      <x:c r="AK217" s="4">
        <x:f>SUM(COUNTIFS('Material routes'!$D$6:$D$2205,A217,'Material routes'!$C$6:$C$2205,"Ingredient candidate"),COUNTIFS('Material routes'!$D$6:$D$2205,A217,'Material routes'!$C$6:$C$2205,"Consumed input"),COUNTIFS('Material routes'!$D$6:$D$2205,A217,'Material routes'!$C$6:$C$2205,"Contained input"),COUNTIFS('Material routes'!$D$6:$D$2205,A217,'Material routes'!$C$6:$C$2205,"Transform input"))</x:f>
        <x:v>0</x:v>
      </x:c>
      <x:c r="AL217" s="4">
        <x:f>COUNTIFS('Material routes'!$D$6:$D$2205,A217,'Material routes'!$C$6:$C$2205,"Tool candidate")</x:f>
        <x:v>0</x:v>
      </x:c>
      <x:c r="AM217" s="4" t="str">
        <x:f>IF(AJ217&gt;0,"Route listed; review status/completeness",IF(C217="T0","Raw entry feed; no production route","No production route listed"))</x:f>
        <x:v>Raw entry feed; no production route</x:v>
      </x:c>
      <x:c r="AN217" s="4">
        <x:f>IF(C217="T0",0,IF(C217="T1",1,IF(C217="T2",2,IF(C217="T3",3,IF(C217="T4",4,IF(C217="Unassigned",98,99))))))</x:f>
        <x:v>0</x:v>
      </x:c>
    </x:row>
    <x:row r="218" ht="115" customHeight="1">
      <x:c r="A218" s="9" t="str">
        <x:v>proposal.fire.lidded_pan</x:v>
      </x:c>
      <x:c r="B218" s="9" t="str">
        <x:v>Lidded cooking pan</x:v>
      </x:c>
      <x:c r="C218" s="4" t="inlineStr">
        <x:is>
          <x:t xml:space="preserve">T3</x:t>
        </x:is>
      </x:c>
      <x:c r="D218" s="9" t="inlineStr">
        <x:is>
          <x:t xml:space="preserve">Salvage</x:t>
        </x:is>
      </x:c>
      <x:c r="E218" s="9" t="inlineStr">
        <x:is>
          <x:t xml:space="preserve">Cooking &amp; ignition</x:t>
        </x:is>
      </x:c>
      <x:c r="F218" s="9" t="str">
        <x:v>New proposal</x:v>
      </x:c>
      <x:c r="G218" s="9" t="inlineStr">
        <x:is>
          <x:t xml:space="preserve">Metal cooking pan with matched cover for controlled heating. It is intended to support controlled preparation or heating of food, with the heat source, vessel and safe ingredients established separately.</x:t>
        </x:is>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t="inlineStr">
        <x:is>
          <x:t xml:space="preserve">Junk</x:t>
        </x:is>
      </x:c>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salvage; cooking &amp; ignition; tool; finished item; manufactured / unresolved; cooking; metal; assembly; proposal; cooking vessel; camp goods; cooking &amp; ignition; t3;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 Author direction October 16: all Camp items are Salvage; retire the Camp items section. Item identity, condition, tiers, purposes and recipe semantics remain unchanged.</x:t>
        </x:is>
      </x:c>
      <x:c r="AG218" s="4" t="inlineStr">
        <x:is>
          <x:t xml:space="preserve">Salvage value audit October 16, 2026: T3. A metal pan and matching lid combine useful metal stock with fitted cooking hardware and broad domestic demand. Value tier is relative to this 200-item salvage roster; condition and crafting qualification remain separate.</x:t>
        </x:is>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x:f>IF(C218="T0",0,IF(C218="T1",1,IF(C218="T2",2,IF(C218="T3",3,IF(C218="T4",4,IF(C218="Unassigned",98,99))))))</x:f>
        <x:v>3</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inlineStr">
        <x:is>
          <x:t xml:space="preserve">T1</x:t>
        </x:is>
      </x:c>
      <x:c r="D219" s="9" t="inlineStr">
        <x:is>
          <x:t xml:space="preserve">Salvage</x:t>
        </x:is>
      </x:c>
      <x:c r="E219" s="9" t="inlineStr">
        <x:is>
          <x:t xml:space="preserve">Cooking &amp; ignition</x:t>
        </x:is>
      </x:c>
      <x:c r="F219" s="9" t="str">
        <x:v>New proposal</x:v>
      </x:c>
      <x:c r="G219" s="9" t="inlineStr">
        <x:is>
          <x:t xml:space="preserve">Open rack for a specifically supported food-heating method. It is intended to support controlled preparation or heating of food, with the heat source, vessel and safe ingredients established separately.</x:t>
        </x:is>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t="inlineStr">
        <x:is>
          <x:t xml:space="preserve">Common</x:t>
        </x:is>
      </x:c>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salvage; cooking &amp; ignition; tool; finished item; manufactured / unresolved; cooking; metal; assembly; proposal; cooking tool; camp goods; cooking &amp; ignition; t1;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19" s="4" t="inlineStr">
        <x:is>
          <x:t xml:space="preserve">Salvage value audit October 16, 2026: T1. A simple open cooking support has useful metal stock but limited precision or assembly labor. Value tier is relative to this 200-item salvage roster; condition and crafting qualification remain separate.</x:t>
        </x:is>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x:f>IF(C219="T0",0,IF(C219="T1",1,IF(C219="T2",2,IF(C219="T3",3,IF(C219="T4",4,IF(C219="Unassigned",98,99))))))</x:f>
        <x:v>1</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inlineStr">
        <x:is>
          <x:t xml:space="preserve">T1</x:t>
        </x:is>
      </x:c>
      <x:c r="D220" s="9" t="inlineStr">
        <x:is>
          <x:t xml:space="preserve">Salvage</x:t>
        </x:is>
      </x:c>
      <x:c r="E220" s="9" t="inlineStr">
        <x:is>
          <x:t xml:space="preserve">Cooking &amp; ignition</x:t>
        </x:is>
      </x:c>
      <x:c r="F220" s="9" t="str">
        <x:v>New proposal</x:v>
      </x:c>
      <x:c r="G220" s="9" t="inlineStr">
        <x:is>
          <x:t xml:space="preserve">Support a compatible vessel above a managed heat source. It is intended to support controlled preparation or heating of food, with the heat source, vessel and safe ingredients established separately.</x:t>
        </x:is>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t="inlineStr">
        <x:is>
          <x:t xml:space="preserve">Common</x:t>
        </x:is>
      </x:c>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salvage; cooking &amp; ignition; tool; finished item; manufactured / unresolved; cooking; metal; assembly; proposal; cooking tool; camp goods; cooking &amp; ignition; t1;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20" s="4" t="inlineStr">
        <x:is>
          <x:t xml:space="preserve">Salvage value audit October 16, 2026: T1. A basic vessel stand has general reuse potential and low mechanical complexity. Value tier is relative to this 200-item salvage roster; condition and crafting qualification remain separate.</x:t>
        </x:is>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x:f>IF(C220="T0",0,IF(C220="T1",1,IF(C220="T2",2,IF(C220="T3",3,IF(C220="T4",4,IF(C220="Unassigned",98,99))))))</x:f>
        <x:v>1</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inlineStr">
        <x:is>
          <x:t xml:space="preserve">T1</x:t>
        </x:is>
      </x:c>
      <x:c r="D221" s="9" t="inlineStr">
        <x:is>
          <x:t xml:space="preserve">Salvage</x:t>
        </x:is>
      </x:c>
      <x:c r="E221" s="9" t="inlineStr">
        <x:is>
          <x:t xml:space="preserve">Cooking &amp; ignition</x:t>
        </x:is>
      </x:c>
      <x:c r="F221" s="9" t="str">
        <x:v>New proposal</x:v>
      </x:c>
      <x:c r="G221" s="9" t="inlineStr">
        <x:is>
          <x:t xml:space="preserve">Handle compatible hot cooking items. It is intended to support controlled preparation or heating of food, with the heat source, vessel and safe ingredients established separately.</x:t>
        </x:is>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t="inlineStr">
        <x:is>
          <x:t xml:space="preserve">Common</x:t>
        </x:is>
      </x:c>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salvage; cooking &amp; ignition; tool; finished item; manufactured / unresolved; cooking; metal; assembly; proposal; cooking tool; camp goods; cooking &amp; ignition; t1;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 Author direction October 16: all Camp items are Salvage; retire the Camp items section. Item identity, condition, tiers, purposes and recipe semantics remain unchanged.</x:t>
        </x:is>
      </x:c>
      <x:c r="AG221" s="4" t="inlineStr">
        <x:is>
          <x:t xml:space="preserve">Salvage value audit October 16, 2026: T1. Simple cooking handling hardware has everyday value but is relatively straightforward to replace. Value tier is relative to this 200-item salvage roster; condition and crafting qualification remain separate.</x:t>
        </x:is>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x:f>IF(C221="T0",0,IF(C221="T1",1,IF(C221="T2",2,IF(C221="T3",3,IF(C221="T4",4,IF(C221="Unassigned",98,99))))))</x:f>
        <x:v>1</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inlineStr">
        <x:is>
          <x:t xml:space="preserve">T4</x:t>
        </x:is>
      </x:c>
      <x:c r="D222" s="9" t="inlineStr">
        <x:is>
          <x:t xml:space="preserve">Salvage</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t="inlineStr">
        <x:is>
          <x:t xml:space="preserve">Junk</x:t>
        </x:is>
      </x:c>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salvage; cooking &amp; ignition; tool; finished item; manufactured / unresolved; cooking; mixed / unresolved; assembly; author direction; managed cooking firebox; camp kitchen; food preparation station; phagia cooking; camp cooking station; cooking &amp; ignition; t4;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222" s="4" t="inlineStr">
        <x:is>
          <x:t xml:space="preserve">Salvage value audit October 16, 2026: T4. An integrated cooking and preparation station preserves multiple useful fitted parts and substantial replacement labor. No food or fuel is included. Value tier is relative to this 200-item salvage roster; condition and crafting qualification remain separate.</x:t>
        </x:is>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x:f>IF(C222="T0",0,IF(C222="T1",1,IF(C222="T2",2,IF(C222="T3",3,IF(C222="T4",4,IF(C222="Unassigned",98,99))))))</x:f>
        <x:v>4</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x:c r="A223" s="4" t="inlineStr">
        <x:is>
          <x:t xml:space="preserve">proposal.salvage.rusted_square_washer_stack</x:t>
        </x:is>
      </x:c>
      <x:c r="B223" s="4" t="inlineStr">
        <x:is>
          <x:t xml:space="preserve">Rusted square washer stack</x:t>
        </x:is>
      </x:c>
      <x:c r="C223" s="4" t="inlineStr">
        <x:is>
          <x:t xml:space="preserve">T0</x:t>
        </x:is>
      </x:c>
      <x:c r="D223" s="4" t="inlineStr">
        <x:is>
          <x:t xml:space="preserve">Salvage</x:t>
        </x:is>
      </x:c>
      <x:c r="E223" s="4" t="inlineStr">
        <x:is>
          <x:t xml:space="preserve">Rusted metal salvage</x:t>
        </x:is>
      </x:c>
      <x:c r="F223" s="4" t="inlineStr">
        <x:is>
          <x:t xml:space="preserve">New proposal</x:t>
        </x:is>
      </x:c>
      <x:c r="G223" s="4" t="inlineStr">
        <x:is>
          <x:t xml:space="preserve">Several square iron washers stuck together by rust, with rounded corners and enlarged central holes. Separating them may expose a few small packing blanks, but their worn faces and uncertain thickness keep them in the low-value scrap band.</x:t>
        </x:is>
      </x:c>
      <x:c r="H223" s="4" t="inlineStr">
        <x:is>
          <x:t xml:space="preserve">None; recovered scrap</x:t>
        </x:is>
      </x:c>
      <x:c r="I223" s="4" t="inlineStr">
        <x:is>
          <x:t xml:space="preserve">Recovered metal cargo; dimensions, carrying mass and packing remain undefined.</x:t>
        </x:is>
      </x:c>
      <x:c r="J223" s="4"/>
      <x:c r="K223" s="4"/>
      <x:c r="L223" s="4" t="inlineStr">
        <x:is>
          <x:t xml:space="preserve">Recover from discarded contemporary workshop fittings, frames or machinery. Exact sites, encounter frequency and collection requirements remain design work.</x:t>
        </x:is>
      </x:c>
      <x:c r="M223" s="4" t="inlineStr">
        <x:is>
          <x:t xml:space="preserve">Inspect, clean and sort the recovered piece before assessing surviving metal or possible donor use. No recovery quantity, repair recipe or working replacement part is established.</x:t>
        </x:is>
      </x:c>
      <x:c r="N223" s="4" t="inlineStr">
        <x:is>
          <x:t xml:space="preserve">Not implemented</x:t>
        </x:is>
      </x:c>
      <x:c r="O223" s="4" t="inlineStr">
        <x:is>
          <x:t xml:space="preserve">As-found salvage with uncertain integrity. No qualified replacement fit, load rating, crafting readiness, guaranteed metal yield or automatic processing result.</x:t>
        </x:is>
      </x:c>
      <x:c r="P223" s="4" t="inlineStr">
        <x:is>
          <x:t xml:space="preserve">Common</x:t>
        </x:is>
      </x:c>
      <x:c r="Q223" s="4"/>
      <x:c r="R223" s="4"/>
      <x:c r="S223" s="4"/>
      <x:c r="T223" s="4"/>
      <x:c r="U223" s="4" t="inlineStr">
        <x:is>
          <x:t xml:space="preserve">Common rarity: recognizable square hardware occurs less often than mixed fragments but remains an ordinary find. Assess separability and usable faces; no guaranteed washer count or load-bearing use.</x:t>
        </x:is>
      </x:c>
      <x:c r="V223" s="4" t="inlineStr">
        <x:is>
          <x:t xml:space="preserve">square washers; rusted washer pile; iron packing scrap; fused washers</x:t>
        </x:is>
      </x:c>
      <x:c r="W223"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23" s="4" t="inlineStr">
        <x:is>
          <x:t xml:space="preserve">Raw material</x:t>
        </x:is>
      </x:c>
      <x:c r="Y223" s="4" t="inlineStr">
        <x:is>
          <x:t xml:space="preserve">Recovered part</x:t>
        </x:is>
      </x:c>
      <x:c r="Z223" s="4" t="inlineStr">
        <x:is>
          <x:t xml:space="preserve">Industrial salvage</x:t>
        </x:is>
      </x:c>
      <x:c r="AA223" s="4" t="inlineStr">
        <x:is>
          <x:t xml:space="preserve">Equipment repair</x:t>
        </x:is>
      </x:c>
      <x:c r="AB223" s="4" t="inlineStr">
        <x:is>
          <x:t xml:space="preserve">Metal</x:t>
        </x:is>
      </x:c>
      <x:c r="AC223" s="4" t="inlineStr">
        <x:is>
          <x:t xml:space="preserve">Bundle</x:t>
        </x:is>
      </x:c>
      <x:c r="AD223" s="4" t="inlineStr">
        <x:is>
          <x:t xml:space="preserve">Proposal</x:t>
        </x:is>
      </x:c>
      <x:c r="AE223" s="4" t="str">
        <x:f>LOWER(A223&amp;"; "&amp;B223&amp;"; "&amp;D223&amp;"; "&amp;E223&amp;"; "&amp;X223&amp;"; "&amp;Y223&amp;"; "&amp;Z223&amp;"; "&amp;AA223&amp;"; "&amp;AB223&amp;"; "&amp;AC223&amp;"; "&amp;AD223&amp;"; "&amp;V223&amp;"; "&amp;C223&amp;"; "&amp;AH223&amp;"; "&amp;AI223)</x:f>
        <x:v>proposal.salvage.rusted_square_washer_stack; rusted square washer stack; salvage; rusted metal salvage; raw material; recovered part; industrial salvage; equipment repair; metal; bundle; proposal; square washers; rusted washer pile; iron packing scrap; fused washers; t0; unassigned; material</x:v>
      </x:c>
      <x:c r="AF223" s="4" t="inlineStr">
        <x:is>
          <x:t xml:space="preserve">Contemporary recovered metal pieces, cataloged as salvage for condition assessment and possible material or donor-part recovery.</x:t>
        </x:is>
      </x:c>
      <x:c r="AG223" s="4" t="inlineStr">
        <x:is>
          <x:t xml:space="preserve">T0: small worn pieces and uncertain separation leave little assured repair utility.</x:t>
        </x:is>
      </x:c>
      <x:c r="AH223" s="4" t="inlineStr">
        <x:is>
          <x:t xml:space="preserve">Unassigned</x:t>
        </x:is>
      </x:c>
      <x:c r="AI223" s="4" t="inlineStr">
        <x:is>
          <x:t xml:space="preserve">Material</x:t>
        </x:is>
      </x:c>
      <x:c r="AJ223" s="4">
        <x:f>COUNTIFS('Material routes'!$D$6:$D$2205,A223,'Material routes'!$C$6:$C$2205,"Output")</x:f>
        <x:v>0</x:v>
      </x:c>
      <x:c r="AK223" s="4">
        <x:f>SUM(COUNTIFS('Material routes'!$D$6:$D$2205,A223,'Material routes'!$C$6:$C$2205,"Ingredient candidate"),COUNTIFS('Material routes'!$D$6:$D$2205,A223,'Material routes'!$C$6:$C$2205,"Consumed input"),COUNTIFS('Material routes'!$D$6:$D$2205,A223,'Material routes'!$C$6:$C$2205,"Contained input"),COUNTIFS('Material routes'!$D$6:$D$2205,A223,'Material routes'!$C$6:$C$2205,"Transform input"))</x:f>
        <x:v>0</x:v>
      </x:c>
      <x:c r="AL223" s="4">
        <x:f>COUNTIFS('Material routes'!$D$6:$D$2205,A223,'Material routes'!$C$6:$C$2205,"Tool candidate")</x:f>
        <x:v>0</x:v>
      </x:c>
      <x:c r="AM223" s="4" t="str">
        <x:f>IF(AJ223&gt;0,"Route listed; review status/completeness",IF(C223="T0","Raw entry feed; no production route","No production route listed"))</x:f>
        <x:v>Raw entry feed; no production route</x:v>
      </x:c>
      <x:c r="AN223" s="4">
        <x:f>IF(C223="T0",0,IF(C223="T1",1,IF(C223="T2",2,IF(C223="T3",3,IF(C223="T4",4,IF(C223="Unassigned",98,99))))))</x:f>
        <x:v>0</x:v>
      </x:c>
    </x:row>
    <x:row r="224">
      <x:c r="A224" s="4" t="inlineStr">
        <x:is>
          <x:t xml:space="preserve">proposal.salvage.seized_iron_oil_cup_cap</x:t>
        </x:is>
      </x:c>
      <x:c r="B224" s="4" t="inlineStr">
        <x:is>
          <x:t xml:space="preserve">Seized iron oil-cup cap</x:t>
        </x:is>
      </x:c>
      <x:c r="C224" s="4" t="inlineStr">
        <x:is>
          <x:t xml:space="preserve">T0</x:t>
        </x:is>
      </x:c>
      <x:c r="D224" s="4" t="inlineStr">
        <x:is>
          <x:t xml:space="preserve">Salvage</x:t>
        </x:is>
      </x:c>
      <x:c r="E224" s="4" t="inlineStr">
        <x:is>
          <x:t xml:space="preserve">Rusted metal salvage</x:t>
        </x:is>
      </x:c>
      <x:c r="F224" s="4" t="inlineStr">
        <x:is>
          <x:t xml:space="preserve">New proposal</x:t>
        </x:is>
      </x:c>
      <x:c r="G224" s="4" t="inlineStr">
        <x:is>
          <x:t xml:space="preserve">A tiny threaded iron cap recovered with the broken neck of a machine oil cup seized inside it. Its narrow knurled rim is recognizable, but corrosion has blocked the thread and the attached fragment prevents treating it as a usable closure.</x:t>
        </x:is>
      </x:c>
      <x:c r="H224" s="4" t="inlineStr">
        <x:is>
          <x:t xml:space="preserve">None; recovered scrap</x:t>
        </x:is>
      </x:c>
      <x:c r="I224" s="4" t="inlineStr">
        <x:is>
          <x:t xml:space="preserve">Recovered metal cargo; dimensions, carrying mass and packing remain undefined.</x:t>
        </x:is>
      </x:c>
      <x:c r="J224" s="4"/>
      <x:c r="K224" s="4"/>
      <x:c r="L224" s="4" t="inlineStr">
        <x:is>
          <x:t xml:space="preserve">Recover from discarded contemporary workshop fittings, frames or machinery. Exact sites, encounter frequency and collection requirements remain design work.</x:t>
        </x:is>
      </x:c>
      <x:c r="M224" s="4" t="inlineStr">
        <x:is>
          <x:t xml:space="preserve">Inspect, clean and sort the recovered piece before assessing surviving metal or possible donor use. No recovery quantity, repair recipe or working replacement part is established.</x:t>
        </x:is>
      </x:c>
      <x:c r="N224" s="4" t="inlineStr">
        <x:is>
          <x:t xml:space="preserve">Not implemented</x:t>
        </x:is>
      </x:c>
      <x:c r="O224" s="4" t="inlineStr">
        <x:is>
          <x:t xml:space="preserve">As-found salvage with uncertain integrity. No qualified replacement fit, load rating, crafting readiness, guaranteed metal yield or automatic processing result.</x:t>
        </x:is>
      </x:c>
      <x:c r="P224" s="4" t="inlineStr">
        <x:is>
          <x:t xml:space="preserve">Uncommon</x:t>
        </x:is>
      </x:c>
      <x:c r="Q224" s="4"/>
      <x:c r="R224" s="4"/>
      <x:c r="S224" s="4"/>
      <x:c r="T224" s="4"/>
      <x:c r="U224" s="4" t="inlineStr">
        <x:is>
          <x:t xml:space="preserve">Uncommon rarity: this small recognizable service fitting is less frequently recovered intact enough to identify. Resolve material and separability; it contains no usable lubricant or restored seal.</x:t>
        </x:is>
      </x:c>
      <x:c r="V224" s="4" t="inlineStr">
        <x:is>
          <x:t xml:space="preserve">oil cup lid; rusted lubricator cap; seized threaded cap; dry machinery scrap</x:t>
        </x:is>
      </x:c>
      <x:c r="W224"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24" s="4" t="inlineStr">
        <x:is>
          <x:t xml:space="preserve">Raw material</x:t>
        </x:is>
      </x:c>
      <x:c r="Y224" s="4" t="inlineStr">
        <x:is>
          <x:t xml:space="preserve">Recovered part</x:t>
        </x:is>
      </x:c>
      <x:c r="Z224" s="4" t="inlineStr">
        <x:is>
          <x:t xml:space="preserve">Industrial salvage</x:t>
        </x:is>
      </x:c>
      <x:c r="AA224" s="4" t="inlineStr">
        <x:is>
          <x:t xml:space="preserve">Metal refining</x:t>
        </x:is>
      </x:c>
      <x:c r="AB224" s="4" t="inlineStr">
        <x:is>
          <x:t xml:space="preserve">Metal</x:t>
        </x:is>
      </x:c>
      <x:c r="AC224" s="4" t="inlineStr">
        <x:is>
          <x:t xml:space="preserve">Solid part</x:t>
        </x:is>
      </x:c>
      <x:c r="AD224" s="4" t="inlineStr">
        <x:is>
          <x:t xml:space="preserve">Proposal</x:t>
        </x:is>
      </x:c>
      <x:c r="AE224" s="4" t="str">
        <x:f>LOWER(A224&amp;"; "&amp;B224&amp;"; "&amp;D224&amp;"; "&amp;E224&amp;"; "&amp;X224&amp;"; "&amp;Y224&amp;"; "&amp;Z224&amp;"; "&amp;AA224&amp;"; "&amp;AB224&amp;"; "&amp;AC224&amp;"; "&amp;AD224&amp;"; "&amp;V224&amp;"; "&amp;C224&amp;"; "&amp;AH224&amp;"; "&amp;AI224)</x:f>
        <x:v>proposal.salvage.seized_iron_oil_cup_cap; seized iron oil-cup cap; salvage; rusted metal salvage; raw material; recovered part; industrial salvage; metal refining; metal; solid part; proposal; oil cup lid; rusted lubricator cap; seized threaded cap; dry machinery scrap; t0; unassigned; material</x:v>
      </x:c>
      <x:c r="AF224" s="4" t="inlineStr">
        <x:is>
          <x:t xml:space="preserve">Contemporary recovered metal pieces, cataloged as salvage for condition assessment and possible material or donor-part recovery.</x:t>
        </x:is>
      </x:c>
      <x:c r="AG224" s="4" t="inlineStr">
        <x:is>
          <x:t xml:space="preserve">T0: very little metal, blocked threads and a trapped fragment provide almost no assured donor utility.</x:t>
        </x:is>
      </x:c>
      <x:c r="AH224" s="4" t="inlineStr">
        <x:is>
          <x:t xml:space="preserve">Unassigned</x:t>
        </x:is>
      </x:c>
      <x:c r="AI224" s="4" t="inlineStr">
        <x:is>
          <x:t xml:space="preserve">Material</x:t>
        </x:is>
      </x:c>
      <x:c r="AJ224" s="4">
        <x:f>COUNTIFS('Material routes'!$D$6:$D$2205,A224,'Material routes'!$C$6:$C$2205,"Output")</x:f>
        <x:v>0</x:v>
      </x:c>
      <x:c r="AK224" s="4">
        <x:f>SUM(COUNTIFS('Material routes'!$D$6:$D$2205,A224,'Material routes'!$C$6:$C$2205,"Ingredient candidate"),COUNTIFS('Material routes'!$D$6:$D$2205,A224,'Material routes'!$C$6:$C$2205,"Consumed input"),COUNTIFS('Material routes'!$D$6:$D$2205,A224,'Material routes'!$C$6:$C$2205,"Contained input"),COUNTIFS('Material routes'!$D$6:$D$2205,A224,'Material routes'!$C$6:$C$2205,"Transform input"))</x:f>
        <x:v>0</x:v>
      </x:c>
      <x:c r="AL224" s="4">
        <x:f>COUNTIFS('Material routes'!$D$6:$D$2205,A224,'Material routes'!$C$6:$C$2205,"Tool candidate")</x:f>
        <x:v>0</x:v>
      </x:c>
      <x:c r="AM224" s="4" t="str">
        <x:f>IF(AJ224&gt;0,"Route listed; review status/completeness",IF(C224="T0","Raw entry feed; no production route","No production route listed"))</x:f>
        <x:v>Raw entry feed; no production route</x:v>
      </x:c>
      <x:c r="AN224" s="4">
        <x:f>IF(C224="T0",0,IF(C224="T1",1,IF(C224="T2",2,IF(C224="T3",3,IF(C224="T4",4,IF(C224="Unassigned",98,99))))))</x:f>
        <x:v>0</x:v>
      </x:c>
    </x:row>
    <x:row r="225">
      <x:c r="A225" s="4" t="inlineStr">
        <x:is>
          <x:t xml:space="preserve">proposal.salvage.broken_fine_pitch_gauge_leaf</x:t>
        </x:is>
      </x:c>
      <x:c r="B225" s="4" t="inlineStr">
        <x:is>
          <x:t xml:space="preserve">Broken fine-pitch gauge leaf</x:t>
        </x:is>
      </x:c>
      <x:c r="C225" s="4" t="inlineStr">
        <x:is>
          <x:t xml:space="preserve">T0</x:t>
        </x:is>
      </x:c>
      <x:c r="D225" s="4" t="inlineStr">
        <x:is>
          <x:t xml:space="preserve">Salvage</x:t>
        </x:is>
      </x:c>
      <x:c r="E225" s="4" t="inlineStr">
        <x:is>
          <x:t xml:space="preserve">Rusted metal salvage</x:t>
        </x:is>
      </x:c>
      <x:c r="F225" s="4" t="inlineStr">
        <x:is>
          <x:t xml:space="preserve">New proposal</x:t>
        </x:is>
      </x:c>
      <x:c r="G225" s="4" t="inlineStr">
        <x:is>
          <x:t xml:space="preserve">A thin iron-alloy leaf from a specialist thread gauge, snapped across its toothed edge and freckled with rust. A few closely spaced teeth and a worn pitch marking remain, identifying an unusual workshop find whose missing reference edge prevents reliable measurement.</x:t>
        </x:is>
      </x:c>
      <x:c r="H225" s="4" t="inlineStr">
        <x:is>
          <x:t xml:space="preserve">None; recovered scrap</x:t>
        </x:is>
      </x:c>
      <x:c r="I225" s="4" t="inlineStr">
        <x:is>
          <x:t xml:space="preserve">Recovered metal cargo; dimensions, carrying mass and packing remain undefined.</x:t>
        </x:is>
      </x:c>
      <x:c r="J225" s="4"/>
      <x:c r="K225" s="4"/>
      <x:c r="L225" s="4" t="inlineStr">
        <x:is>
          <x:t xml:space="preserve">Recover from discarded contemporary workshop fittings, frames or machinery. Exact sites, encounter frequency and collection requirements remain design work.</x:t>
        </x:is>
      </x:c>
      <x:c r="M225" s="4" t="inlineStr">
        <x:is>
          <x:t xml:space="preserve">Inspect, clean and sort the recovered piece before assessing surviving metal or possible donor use. No recovery quantity, repair recipe or working replacement part is established.</x:t>
        </x:is>
      </x:c>
      <x:c r="N225" s="4" t="inlineStr">
        <x:is>
          <x:t xml:space="preserve">Not implemented</x:t>
        </x:is>
      </x:c>
      <x:c r="O225" s="4" t="inlineStr">
        <x:is>
          <x:t xml:space="preserve">As-found salvage with uncertain integrity. No qualified replacement fit, load rating, crafting readiness, guaranteed metal yield or automatic processing result.</x:t>
        </x:is>
      </x:c>
      <x:c r="P225" s="4" t="inlineStr">
        <x:is>
          <x:t xml:space="preserve">Rare</x:t>
        </x:is>
      </x:c>
      <x:c r="Q225" s="4"/>
      <x:c r="R225" s="4"/>
      <x:c r="S225" s="4"/>
      <x:c r="T225" s="4"/>
      <x:c r="U225" s="4" t="inlineStr">
        <x:is>
          <x:t xml:space="preserve">Rare rarity: a recognizable specialist fine-pitch gauge fragment is an unusual find; rarity does not restore its accuracy or raise scrap value. Resolve original pitch and alloy; no calibrated measurement, ancient provenance or collector premium is established.</x:t>
        </x:is>
      </x:c>
      <x:c r="V225" s="4" t="inlineStr">
        <x:is>
          <x:t xml:space="preserve">thread pitch gauge scrap; broken gauge blade; fine toothed measuring leaf; rusty workshop gauge</x:t>
        </x:is>
      </x:c>
      <x:c r="W225"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25" s="4" t="inlineStr">
        <x:is>
          <x:t xml:space="preserve">Raw material</x:t>
        </x:is>
      </x:c>
      <x:c r="Y225" s="4" t="inlineStr">
        <x:is>
          <x:t xml:space="preserve">Recovered part</x:t>
        </x:is>
      </x:c>
      <x:c r="Z225" s="4" t="inlineStr">
        <x:is>
          <x:t xml:space="preserve">Industrial salvage</x:t>
        </x:is>
      </x:c>
      <x:c r="AA225" s="4" t="inlineStr">
        <x:is>
          <x:t xml:space="preserve">Metal refining</x:t>
        </x:is>
      </x:c>
      <x:c r="AB225" s="4" t="inlineStr">
        <x:is>
          <x:t xml:space="preserve">Metal</x:t>
        </x:is>
      </x:c>
      <x:c r="AC225" s="4" t="inlineStr">
        <x:is>
          <x:t xml:space="preserve">Strip</x:t>
        </x:is>
      </x:c>
      <x:c r="AD225" s="4" t="inlineStr">
        <x:is>
          <x:t xml:space="preserve">Proposal</x:t>
        </x:is>
      </x:c>
      <x:c r="AE225" s="4" t="str">
        <x:f>LOWER(A225&amp;"; "&amp;B225&amp;"; "&amp;D225&amp;"; "&amp;E225&amp;"; "&amp;X225&amp;"; "&amp;Y225&amp;"; "&amp;Z225&amp;"; "&amp;AA225&amp;"; "&amp;AB225&amp;"; "&amp;AC225&amp;"; "&amp;AD225&amp;"; "&amp;V225&amp;"; "&amp;C225&amp;"; "&amp;AH225&amp;"; "&amp;AI225)</x:f>
        <x:v>proposal.salvage.broken_fine_pitch_gauge_leaf; broken fine-pitch gauge leaf; salvage; rusted metal salvage; raw material; recovered part; industrial salvage; metal refining; metal; strip; proposal; thread pitch gauge scrap; broken gauge blade; fine toothed measuring leaf; rusty workshop gauge; t0; unassigned; material</x:v>
      </x:c>
      <x:c r="AF225" s="4" t="inlineStr">
        <x:is>
          <x:t xml:space="preserve">Contemporary recovered metal pieces, cataloged as salvage for condition assessment and possible material or donor-part recovery.</x:t>
        </x:is>
      </x:c>
      <x:c r="AG225" s="4" t="inlineStr">
        <x:is>
          <x:t xml:space="preserve">T0: tiny metal quantity and a destroyed measuring edge leave negligible assured practical utility.</x:t>
        </x:is>
      </x:c>
      <x:c r="AH225" s="4" t="inlineStr">
        <x:is>
          <x:t xml:space="preserve">Unassigned</x:t>
        </x:is>
      </x:c>
      <x:c r="AI225" s="4" t="inlineStr">
        <x:is>
          <x:t xml:space="preserve">Material</x:t>
        </x:is>
      </x:c>
      <x:c r="AJ225" s="4">
        <x:f>COUNTIFS('Material routes'!$D$6:$D$2205,A225,'Material routes'!$C$6:$C$2205,"Output")</x:f>
        <x:v>0</x:v>
      </x:c>
      <x:c r="AK225" s="4">
        <x:f>SUM(COUNTIFS('Material routes'!$D$6:$D$2205,A225,'Material routes'!$C$6:$C$2205,"Ingredient candidate"),COUNTIFS('Material routes'!$D$6:$D$2205,A225,'Material routes'!$C$6:$C$2205,"Consumed input"),COUNTIFS('Material routes'!$D$6:$D$2205,A225,'Material routes'!$C$6:$C$2205,"Contained input"),COUNTIFS('Material routes'!$D$6:$D$2205,A225,'Material routes'!$C$6:$C$2205,"Transform input"))</x:f>
        <x:v>0</x:v>
      </x:c>
      <x:c r="AL225" s="4">
        <x:f>COUNTIFS('Material routes'!$D$6:$D$2205,A225,'Material routes'!$C$6:$C$2205,"Tool candidate")</x:f>
        <x:v>0</x:v>
      </x:c>
      <x:c r="AM225" s="4" t="str">
        <x:f>IF(AJ225&gt;0,"Route listed; review status/completeness",IF(C225="T0","Raw entry feed; no production route","No production route listed"))</x:f>
        <x:v>Raw entry feed; no production route</x:v>
      </x:c>
      <x:c r="AN225" s="4">
        <x:f>IF(C225="T0",0,IF(C225="T1",1,IF(C225="T2",2,IF(C225="T3",3,IF(C225="T4",4,IF(C225="Unassigned",98,99))))))</x:f>
        <x:v>0</x:v>
      </x:c>
    </x:row>
    <x:row r="226" ht="115" customHeight="1">
      <x:c r="A226" s="9" t="str">
        <x:v>proposal.fire.glow_holder</x:v>
      </x:c>
      <x:c r="B226" s="9" t="str">
        <x:v>Shuttered glow-stone holder</x:v>
      </x:c>
      <x:c r="C226" s="4" t="inlineStr">
        <x:is>
          <x:t xml:space="preserve">T3</x:t>
        </x:is>
      </x:c>
      <x:c r="D226" s="9" t="inlineStr">
        <x:is>
          <x:t xml:space="preserve">Salvage</x:t>
        </x:is>
      </x:c>
      <x:c r="E226" s="9" t="str">
        <x:v>Mineral light</x:v>
      </x:c>
      <x:c r="F226" s="9" t="str">
        <x:v>New proposal</x:v>
      </x:c>
      <x:c r="G226" s="9" t="inlineStr">
        <x:is>
          <x:t xml:space="preserve">Carrier with a movable cover for a selected glowing stone. It is intended to provide or control a local light source, with fuel or energy supply and operating conditions matched to the design.</x:t>
        </x:is>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t="inlineStr">
        <x:is>
          <x:t xml:space="preserve">Common</x:t>
        </x:is>
      </x:c>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salvage; mineral light; tool; finished item; manufactured / unresolved; illumination; mixed / unresolved; assembly; proposal; ; t3;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inlineStr">
        <x:is>
          <x:t xml:space="preserve">Salvage value audit October 16, 2026: T3. A fitted shutter mechanism and holder have higher workmanship and light-control utility than a plain bracket. No glowing stone is included. Value tier is relative to this 200-item salvage roster; condition and crafting qualification remain separate.</x:t>
        </x:is>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x:f>IF(C226="T0",0,IF(C226="T1",1,IF(C226="T2",2,IF(C226="T3",3,IF(C226="T4",4,IF(C226="Unassigned",98,99))))))</x:f>
        <x:v>3</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inlineStr">
        <x:is>
          <x:t xml:space="preserve">Crafting components</x:t>
        </x:is>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t="inlineStr">
        <x:is>
          <x:t xml:space="preserve">Common</x:t>
        </x:is>
      </x:c>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crafting components; lubricant intermediate; chemical material; processed intermediate; fauna; chemical processing; biological chemical; liquid; proposal; grease; lubricant; fauna chemistry; lubrication; t1; not applicable; material</x:v>
      </x:c>
      <x:c r="AF227"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inlineStr">
        <x:is>
          <x:t xml:space="preserve">Crafting components</x:t>
        </x:is>
      </x:c>
      <x:c r="E228" s="9" t="str">
        <x:v>Lubricant intermediate</x:v>
      </x:c>
      <x:c r="F228" s="9" t="str">
        <x:v>New proposal</x:v>
      </x:c>
      <x:c r="G228" s="9" t="inlineStr">
        <x:is>
          <x:t xml:space="preserve">Selected biological fraction proposed to give a compatible lubricant body and retention. It is a candidate industrial input or process aid. Its composition, containment and compatible treatment must be established; usefulness does not imply edibility.</x:t>
        </x:is>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t="inlineStr">
        <x:is>
          <x:t xml:space="preserve">Common</x:t>
        </x:is>
      </x:c>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crafting components; lubricant intermediate; chemical material; processed intermediate; fauna; chemical processing; biological chemical; unresolved; proposal; grease; lubricant; fauna chemistry; lubrication; t1; not applicable; material</x:v>
      </x:c>
      <x:c r="AF228"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inlineStr">
        <x:is>
          <x:t xml:space="preserve">T1</x:t>
        </x:is>
      </x:c>
      <x:c r="D229" s="9" t="inlineStr">
        <x:is>
          <x:t xml:space="preserve">Crafting components</x:t>
        </x:is>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t="inlineStr">
        <x:is>
          <x:t xml:space="preserve">Common</x:t>
        </x:is>
      </x:c>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crafting components; finished lubricant; chemical material; finished item; fauna; lubrication; biological chemical; paste; proposal; grease; lubricant; fauna chemistry; equipment repair; t1; not applicable; material</x:v>
      </x:c>
      <x:c r="AF229"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status/completeness","No production route listed")</x:f>
        <x:v>Route listed; review status/completeness</x:v>
      </x:c>
      <x:c r="AN229" s="14">
        <x:f>IF(C229="T0",0,IF(C229="T1",1,IF(C229="T2",2,IF(C229="T3",3,IF(C229="T4",4,IF(C229="Unassigned",98,99))))))</x:f>
        <x:v>1</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inlineStr">
        <x:is>
          <x:t xml:space="preserve">Crafting components</x:t>
        </x:is>
      </x:c>
      <x:c r="E230" s="9" t="str">
        <x:v>Finished lubricant</x:v>
      </x:c>
      <x:c r="F230" s="9" t="str">
        <x:v>New proposal</x:v>
      </x:c>
      <x:c r="G230" s="9" t="inlineStr">
        <x:is>
          <x:t xml:space="preserve">Candidate thin-film finish for exposed tool slides and guides in dusty terrain. It is intended to reduce friction at a matched contact surface; dust behavior and material compatibility require qualification.</x:t>
        </x:is>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t="inlineStr">
        <x:is>
          <x:t xml:space="preserve">Uncommon</x:t>
        </x:is>
      </x:c>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crafting components; finished lubricant; chemical material; finished item; fauna; lubrication; biological chemical; unresolved; proposal; grease; lubricant; fauna chemistry; dust exclusion; t2; not applicable; material</x:v>
      </x:c>
      <x:c r="AF230"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inlineStr">
        <x:is>
          <x:t xml:space="preserve">Crafting components</x:t>
        </x:is>
      </x:c>
      <x:c r="E231" s="9" t="str">
        <x:v>Finished lubricant</x:v>
      </x:c>
      <x:c r="F231" s="9" t="str">
        <x:v>New proposal</x:v>
      </x:c>
      <x:c r="G231" s="9" t="inlineStr">
        <x:is>
          <x:t xml:space="preserve">Candidate small-dose conditioner for a specifically compatible canister seal material. It is intended to reduce friction at a matched contact surface; dust behavior and material compatibility require qualification.</x:t>
        </x:is>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t="inlineStr">
        <x:is>
          <x:t xml:space="preserve">Uncommon</x:t>
        </x:is>
      </x:c>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crafting components; finished lubricant; chemical material; finished item; fauna; lubrication; biological chemical; paste; proposal; grease; lubricant; fauna chemistry; sealing; t2; not applicable; material</x:v>
      </x:c>
      <x:c r="AF231"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inlineStr">
        <x:is>
          <x:t xml:space="preserve">Crafting components</x:t>
        </x:is>
      </x:c>
      <x:c r="E232" s="9" t="str">
        <x:v>Finished lubricant</x:v>
      </x:c>
      <x:c r="F232" s="9" t="str">
        <x:v>New proposal</x:v>
      </x:c>
      <x:c r="G232" s="9" t="inlineStr">
        <x:is>
          <x:t xml:space="preserve">Candidate lubricating blend using existing graded graphite flakes in a compatible faunal carrier. It is intended to reduce friction at a matched contact surface; dust behavior and material compatibility require qualification.</x:t>
        </x:is>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t="inlineStr">
        <x:is>
          <x:t xml:space="preserve">Uncommon</x:t>
        </x:is>
      </x:c>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crafting components; finished lubricant; chemical material; finished item; fauna; lubrication; biological and mineral mixture; paste; proposal; grease; lubricant; fauna chemistry; equipment repair; t2; not applicable; material</x:v>
      </x:c>
      <x:c r="AF232"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inlineStr">
        <x:is>
          <x:t xml:space="preserve">T3</x:t>
        </x:is>
      </x:c>
      <x:c r="D233" s="9" t="inlineStr">
        <x:is>
          <x:t xml:space="preserve">Crafting components</x:t>
        </x:is>
      </x:c>
      <x:c r="E233" s="9" t="str">
        <x:v>Finished lubricant</x:v>
      </x:c>
      <x:c r="F233" s="9" t="str">
        <x:v>New proposal</x:v>
      </x:c>
      <x:c r="G233" s="9" t="inlineStr">
        <x:is>
          <x:t xml:space="preserve">Candidate grease formulated for a selected insulating joint or equipment interface. It is intended to reduce friction at a matched contact surface; dust behavior and material compatibility require qualification.</x:t>
        </x:is>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t="inlineStr">
        <x:is>
          <x:t xml:space="preserve">Rare</x:t>
        </x:is>
      </x:c>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crafting components; finished lubricant; chemical material; finished item; fauna; lubrication; biological chemical; paste; proposal; grease; lubricant; fauna chemistry; electrical insulation; t3; not applicable; material</x:v>
      </x:c>
      <x:c r="AF233"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status/completeness","No production route listed")</x:f>
        <x:v>Route listed; review status/completeness</x:v>
      </x:c>
      <x:c r="AN233" s="14">
        <x:f>IF(C233="T0",0,IF(C233="T1",1,IF(C233="T2",2,IF(C233="T3",3,IF(C233="T4",4,IF(C233="Unassigned",98,99))))))</x:f>
        <x:v>3</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inlineStr">
        <x:is>
          <x:t xml:space="preserve">T3</x:t>
        </x:is>
      </x:c>
      <x:c r="D234" s="9" t="inlineStr">
        <x:is>
          <x:t xml:space="preserve">Crafting components</x:t>
        </x:is>
      </x:c>
      <x:c r="E234" s="9" t="str">
        <x:v>Finished lubricant</x:v>
      </x:c>
      <x:c r="F234" s="9" t="str">
        <x:v>New proposal</x:v>
      </x:c>
      <x:c r="G234" s="9" t="inlineStr">
        <x:is>
          <x:t xml:space="preserve">Highly selected liquid lubricant candidate for small mechanisms and specialist workshop work. It is intended to reduce friction at a matched contact surface; dust behavior and material compatibility require qualification.</x:t>
        </x:is>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t="inlineStr">
        <x:is>
          <x:t xml:space="preserve">Rare</x:t>
        </x:is>
      </x:c>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crafting components; finished lubricant; chemical material; finished item; fauna; lubrication; biological chemical; liquid; proposal; grease; lubricant; fauna chemistry; equipment repair; t3; not applicable; material</x:v>
      </x:c>
      <x:c r="AF234"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status/completeness","No production route listed")</x:f>
        <x:v>Route listed; review status/completeness</x:v>
      </x:c>
      <x:c r="AN234" s="14">
        <x:f>IF(C234="T0",0,IF(C234="T1",1,IF(C234="T2",2,IF(C234="T3",3,IF(C234="T4",4,IF(C234="Unassigned",98,99))))))</x:f>
        <x:v>3</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inlineStr">
        <x:is>
          <x:t xml:space="preserve">T4</x:t>
        </x:is>
      </x:c>
      <x:c r="D235" s="9" t="inlineStr">
        <x:is>
          <x:t xml:space="preserve">Salvage</x:t>
        </x:is>
      </x:c>
      <x:c r="E235" s="9" t="str">
        <x:v>Wind machine</x:v>
      </x:c>
      <x:c r="F235" s="9" t="str">
        <x:v>User direction; not implemented</x:v>
      </x:c>
      <x:c r="G235" s="9" t="inlineStr">
        <x:is>
          <x:t xml:space="preserve">Wind turbine assembled from fallen/salvaged parts, as requested by author. It is intended to turn wind-driven motion into useful work for a compatible assembly, with its mounting, load and weather limits unresolved.</x:t>
        </x:is>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t="inlineStr">
        <x:is>
          <x:t xml:space="preserve">Epic</x:t>
        </x:is>
      </x:c>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t4;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inlineStr">
        <x:is>
          <x:t xml:space="preserve">Salvage value audit October 16, 2026: T4. A turbine assembly preserves major fitted machinery and potential wind-work utility. Output, mounting and operability remain unproven. Value tier is relative to this 200-item salvage roster; condition and crafting qualification remain separate.</x:t>
        </x:is>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x:f>IF(C235="T0",0,IF(C235="T1",1,IF(C235="T2",2,IF(C235="T3",3,IF(C235="T4",4,IF(C235="Unassigned",98,99))))))</x:f>
        <x:v>4</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inlineStr">
        <x:is>
          <x:t xml:space="preserve">T3</x:t>
        </x:is>
      </x:c>
      <x:c r="D236" s="9" t="inlineStr">
        <x:is>
          <x:t xml:space="preserve">Salvage</x:t>
        </x:is>
      </x:c>
      <x:c r="E236" s="9" t="str">
        <x:v>Wind sail material</x:v>
      </x:c>
      <x:c r="F236" s="9" t="str">
        <x:v>User direction; not implemented</x:v>
      </x:c>
      <x:c r="G236" s="9" t="inlineStr">
        <x:is>
          <x:t xml:space="preserve">Prepared delicate insectoid-wing membrane intended for a sail. It is intended to transmit wind force through a fitted sail or wing arrangement, with the support structure and control method designed together.</x:t>
        </x:is>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t="inlineStr">
        <x:is>
          <x:t xml:space="preserve">Rare</x:t>
        </x:is>
      </x:c>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t3;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inlineStr">
        <x:is>
          <x:t xml:space="preserve">Salvage value audit October 16, 2026: T3. Prepared sail membrane saves delicate-material selection and fabrication effort and can serve valuable propulsion repairs. Value tier is relative to this 200-item salvage roster; condition and crafting qualification remain separate.</x:t>
        </x:is>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x:f>IF(C236="T0",0,IF(C236="T1",1,IF(C236="T2",2,IF(C236="T3",3,IF(C236="T4",4,IF(C236="Unassigned",98,99))))))</x:f>
        <x:v>3</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inlineStr">
        <x:is>
          <x:t xml:space="preserve">T4</x:t>
        </x:is>
      </x:c>
      <x:c r="D237" s="9" t="inlineStr">
        <x:is>
          <x:t xml:space="preserve">Tools</x:t>
        </x:is>
      </x:c>
      <x:c r="E237" s="9" t="str">
        <x:v>Wind traversal gear</x:v>
      </x:c>
      <x:c r="F237" s="9" t="str">
        <x:v>User direction; not implemented</x:v>
      </x:c>
      <x:c r="G237" s="9" t="inlineStr">
        <x:is>
          <x:t xml:space="preserve">Booter handheld sail that collapses for carrying and opens for wind-driven dirtboard travel. It is intended to transmit wind force through a fitted sail or wing arrangement, with the support structure and control method designed together.</x:t>
        </x:is>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t="inlineStr">
        <x:is>
          <x:t xml:space="preserve">Epic</x:t>
        </x:is>
      </x:c>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t4;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status/completeness","No production route listed")</x:f>
        <x:v>Route listed; review status/completeness</x:v>
      </x:c>
      <x:c r="AN237" s="14">
        <x:f>IF(C237="T0",0,IF(C237="T1",1,IF(C237="T2",2,IF(C237="T3",3,IF(C237="T4",4,IF(C237="Unassigned",98,99))))))</x:f>
        <x:v>4</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inlineStr">
        <x:is>
          <x:t xml:space="preserve">T4</x:t>
        </x:is>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t="inlineStr">
        <x:is>
          <x:t xml:space="preserve">Epic</x:t>
        </x:is>
      </x:c>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t4;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status/completeness","No production route listed")</x:f>
        <x:v>Route listed; review status/completeness</x:v>
      </x:c>
      <x:c r="AN238" s="14">
        <x:f>IF(C238="T0",0,IF(C238="T1",1,IF(C238="T2",2,IF(C238="T3",3,IF(C238="T4",4,IF(C238="Unassigned",98,99))))))</x:f>
        <x:v>4</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Salvage</x:t>
        </x:is>
      </x:c>
      <x:c r="E239" s="9" t="str">
        <x:v>Wind sail component</x:v>
      </x:c>
      <x:c r="F239" s="9" t="str">
        <x:v>New proposal</x:v>
      </x:c>
      <x:c r="G239" s="9" t="inlineStr">
        <x:is>
          <x:t xml:space="preserve">Proposed folding spars, joints and retainers supporting a wing sail. It provides a candidate part for constructing equipment; matching interfaces and final assembly are still required.</x:t>
        </x:is>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t="inlineStr">
        <x:is>
          <x:t xml:space="preserve">Epic</x:t>
        </x:is>
      </x:c>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salvage;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9" s="4" t="inlineStr">
        <x:is>
          <x:t xml:space="preserve">Salvage value audit October 16, 2026: T4. A collapsible load-bearing frame concentrates fitted joints and alignment work that are costly to replace. Value tier is relative to this 200-item salvage roster; condition and crafting qualification remain separate.</x:t>
        </x:is>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Salvage</x:t>
        </x:is>
      </x:c>
      <x:c r="E240" s="9" t="str">
        <x:v>Wind sail component</x:v>
      </x:c>
      <x:c r="F240" s="9" t="str">
        <x:v>New proposal</x:v>
      </x:c>
      <x:c r="G240" s="9" t="inlineStr">
        <x:is>
          <x:t xml:space="preserve">Proposed hand interface and control attachment for the collapsible sail. It provides a candidate part for constructing equipment; matching interfaces and final assembly are still required.</x:t>
        </x:is>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t="inlineStr">
        <x:is>
          <x:t xml:space="preserve">Rare</x:t>
        </x:is>
      </x:c>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salvage;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0" s="4" t="inlineStr">
        <x:is>
          <x:t xml:space="preserve">Salvage value audit October 16, 2026: T3. A matched grip and control fitting preserves ergonomic and mechanical assembly work with direct sail-repair demand. Value tier is relative to this 200-item salvage roster; condition and crafting qualification remain separate.</x:t>
        </x:is>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Salvage</x:t>
        </x:is>
      </x:c>
      <x:c r="E241" s="9" t="str">
        <x:v>Dirtboard component</x:v>
      </x:c>
      <x:c r="F241" s="9" t="str">
        <x:v>New proposal</x:v>
      </x:c>
      <x:c r="G241" s="9" t="inlineStr">
        <x:is>
          <x:t xml:space="preserve">Replaceable wheel-and-bearing unit candidate for the four-wheel dirtboard. It provides a candidate part for constructing equipment; matching interfaces and final assembly are still required.</x:t>
        </x:is>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t="inlineStr">
        <x:is>
          <x:t xml:space="preserve">Epic</x:t>
        </x:is>
      </x:c>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salvage;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1" s="4" t="inlineStr">
        <x:is>
          <x:t xml:space="preserve">Salvage value audit October 16, 2026: T4. A complete wheel and bearing unit preserves precision moving parts needed for traversal, subject to condition and fit. Value tier is relative to this 200-item salvage roster; condition and crafting qualification remain separate.</x:t>
        </x:is>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inlineStr">
        <x:is>
          <x:t xml:space="preserve">Proposed mount joining wheels to the board and supporting a chosen steering method. It provides a candidate part for constructing equipment; matching interfaces and final assembly are still required.</x:t>
        </x:is>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t="inlineStr">
        <x:is>
          <x:t xml:space="preserve">Epic</x:t>
        </x:is>
      </x:c>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inlineStr">
        <x:is>
          <x:t xml:space="preserve">Salvage value audit October 16, 2026: T4. A steering and axle assembly concentrates load-bearing, alignment and moving-interface work essential to a compatible dirtboard. Value tier is relative to this 200-item salvage roster; condition and crafting qualification remain separate.</x:t>
        </x:is>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inlineStr">
        <x:is>
          <x:t xml:space="preserve">T4</x:t>
        </x:is>
      </x:c>
      <x:c r="D243" s="9" t="inlineStr">
        <x:is>
          <x:t xml:space="preserve">Salvage</x:t>
        </x:is>
      </x:c>
      <x:c r="E243" s="9" t="str">
        <x:v>Wind machine component</x:v>
      </x:c>
      <x:c r="F243" s="9" t="str">
        <x:v>New proposal</x:v>
      </x:c>
      <x:c r="G243" s="9" t="inlineStr">
        <x:is>
          <x:t xml:space="preserve">Recovered or reworked rotor components for a compatible wind turbine. It provides a candidate part for constructing equipment; matching interfaces and final assembly are still required.</x:t>
        </x:is>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t="inlineStr">
        <x:is>
          <x:t xml:space="preserve">Rare</x:t>
        </x:is>
      </x:c>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salvage; wind machine component; crafting component; processed intermediate; recovered machinery; equipment fabrication; mixed / unresolved; assembly; proposal; wind power; wind; sail; t4; not applicable; component</x:v>
      </x:c>
      <x:c r="AF243"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3" s="4" t="inlineStr">
        <x:is>
          <x:t xml:space="preserve">Salvage value audit October 16, 2026: T4. A matched rotor assembly preserves substantial fabricated machinery, although load suitability and remaining condition are unproven. Value tier is relative to this 200-item salvage roster; condition and crafting qualification remain separate.</x:t>
        </x:is>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x:f>IF(C243="T0",0,IF(C243="T1",1,IF(C243="T2",2,IF(C243="T3",3,IF(C243="T4",4,IF(C243="Unassigned",98,99))))))</x:f>
        <x:v>4</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inlineStr">
        <x:is>
          <x:t xml:space="preserve">T4</x:t>
        </x:is>
      </x:c>
      <x:c r="D244" s="9" t="inlineStr">
        <x:is>
          <x:t xml:space="preserve">Salvage</x:t>
        </x:is>
      </x:c>
      <x:c r="E244" s="9" t="str">
        <x:v>Wind machine component</x:v>
      </x:c>
      <x:c r="F244" s="9" t="str">
        <x:v>New proposal</x:v>
      </x:c>
      <x:c r="G244" s="9" t="inlineStr">
        <x:is>
          <x:t xml:space="preserve">Optional recovered electromechanical conversion unit for a future electrical-output turbine design. It is a feed or fitting for the recorded energy-processing chain; the energy source and receiving equipment remain distinct.</x:t>
        </x:is>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t="inlineStr">
        <x:is>
          <x:t xml:space="preserve">Epic</x:t>
        </x:is>
      </x:c>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salvage; wind machine component; crafting component; processed intermediate; recovered machinery; energy processing; mixed / unresolved; assembly; proposal; wind power; wind; sail; t4; not applicable; component</x:v>
      </x:c>
      <x:c r="AF244"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4" s="4" t="inlineStr">
        <x:is>
          <x:t xml:space="preserve">Salvage value audit October 16, 2026: T4. Electromechanical conversion hardware is difficult to replace and valuable to compatible machinery specialists. No output is guaranteed. Value tier is relative to this 200-item salvage roster; condition and crafting qualification remain separate.</x:t>
        </x:is>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x:f>IF(C244="T0",0,IF(C244="T1",1,IF(C244="T2",2,IF(C244="T3",3,IF(C244="T4",4,IF(C244="Unassigned",98,99))))))</x:f>
        <x:v>4</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inlineStr">
        <x:is>
          <x:t xml:space="preserve">T1</x:t>
        </x:is>
      </x:c>
      <x:c r="D245" s="9" t="inlineStr">
        <x:is>
          <x:t xml:space="preserve">Legger attachments</x:t>
        </x:is>
      </x:c>
      <x:c r="E245" s="9" t="str">
        <x:v>Legger cargo rigging</x:v>
      </x:c>
      <x:c r="F245" s="9" t="str">
        <x:v>New proposal</x:v>
      </x:c>
      <x:c r="G245" s="9" t="inlineStr">
        <x:is>
          <x:t xml:space="preserve">Flexible cradle carrying a physically supported load. It is intended to retain or separate physical cargo at its actual location; it does not create remote storage or extra carrying capacity.</x:t>
        </x:is>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t="inlineStr">
        <x:is>
          <x:t xml:space="preserve">Common</x:t>
        </x:is>
      </x:c>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t1;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status/completeness","No production route listed")</x:f>
        <x:v>Route listed; review status/completeness</x:v>
      </x:c>
      <x:c r="AN245" s="14">
        <x:f>IF(C245="T0",0,IF(C245="T1",1,IF(C245="T2",2,IF(C245="T3",3,IF(C245="T4",4,IF(C245="Unassigned",98,99))))))</x:f>
        <x:v>1</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inlineStr">
        <x:is>
          <x:t xml:space="preserve">T2</x:t>
        </x:is>
      </x:c>
      <x:c r="D246" s="9" t="inlineStr">
        <x:is>
          <x:t xml:space="preserve">Legger attachments</x:t>
        </x:is>
      </x:c>
      <x:c r="E246" s="9" t="str">
        <x:v>Legger cargo rigging</x:v>
      </x:c>
      <x:c r="F246" s="9" t="str">
        <x:v>New proposal</x:v>
      </x:c>
      <x:c r="G246" s="9" t="inlineStr">
        <x:is>
          <x:t xml:space="preserve">Fitted frame for an awkward piece of salvage or a compatible container. It is intended to retain or separate physical cargo at its actual location; it does not create remote storage or extra carrying capacity.</x:t>
        </x:is>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t="inlineStr">
        <x:is>
          <x:t xml:space="preserve">Uncommon</x:t>
        </x:is>
      </x:c>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t2;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status/completeness","No production route listed")</x:f>
        <x:v>Route listed; review status/completeness</x:v>
      </x:c>
      <x:c r="AN246" s="14">
        <x:f>IF(C246="T0",0,IF(C246="T1",1,IF(C246="T2",2,IF(C246="T3",3,IF(C246="T4",4,IF(C246="Unassigned",98,99))))))</x:f>
        <x:v>2</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inlineStr">
        <x:is>
          <x:t xml:space="preserve">T0</x:t>
        </x:is>
      </x:c>
      <x:c r="D247" s="9" t="str">
        <x:v>Crafting components</x:v>
      </x:c>
      <x:c r="E247" s="9" t="str">
        <x:v>Legger cargo rigging</x:v>
      </x:c>
      <x:c r="F247" s="9" t="str">
        <x:v>New proposal</x:v>
      </x:c>
      <x:c r="G247" s="9" t="inlineStr">
        <x:is>
          <x:t xml:space="preserve">Attachment eyes and retainers for a chosen cargo rig. It locates or retains a fitted item on a matching structure; mounting geometry and loads must be chosen together.</x:t>
        </x:is>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t="inlineStr">
        <x:is>
          <x:t xml:space="preserve">Junk</x:t>
        </x:is>
      </x:c>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t0; not applicable; component</x:v>
      </x:c>
      <x:c r="AF247" s="4" t="str">
        <x:v>Specific parts and protective properties remain proposals; ancient-material scarcity is established author direction.</x:v>
      </x:c>
      <x:c r="AG2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status/completeness","No production route listed")</x:f>
        <x:v>Route listed; review status/completeness</x:v>
      </x:c>
      <x:c r="AN247" s="14">
        <x:f>IF(C247="T0",0,IF(C247="T1",1,IF(C247="T2",2,IF(C247="T3",3,IF(C247="T4",4,IF(C247="Unassigned",98,99))))))</x:f>
        <x:v>0</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inlineStr">
        <x:is>
          <x:t xml:space="preserve">T2</x:t>
        </x:is>
      </x:c>
      <x:c r="D248" s="9" t="str">
        <x:v>Crafting components</x:v>
      </x:c>
      <x:c r="E248" s="9" t="str">
        <x:v>Legger cargo rigging</x:v>
      </x:c>
      <x:c r="F248" s="9" t="str">
        <x:v>New proposal</x:v>
      </x:c>
      <x:c r="G248" s="9" t="inlineStr">
        <x:is>
          <x:t xml:space="preserve">Mechanical linkage candidate to distribute a supported cargo load. It is intended to retain or separate physical cargo at its actual location; it does not create remote storage or extra carrying capacity.</x:t>
        </x:is>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t="inlineStr">
        <x:is>
          <x:t xml:space="preserve">Uncommon</x:t>
        </x:is>
      </x:c>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t2; not applicable; component</x:v>
      </x:c>
      <x:c r="AF248" s="4" t="str">
        <x:v>Specific parts and protective properties remain proposals; ancient-material scarcity is established author direction.</x:v>
      </x:c>
      <x:c r="AG24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status/completeness","No production route listed")</x:f>
        <x:v>Route listed; review status/completeness</x:v>
      </x:c>
      <x:c r="AN248" s="14">
        <x:f>IF(C248="T0",0,IF(C248="T1",1,IF(C248="T2",2,IF(C248="T3",3,IF(C248="T4",4,IF(C248="Unassigned",98,99))))))</x:f>
        <x:v>2</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inlineStr">
        <x:is>
          <x:t xml:space="preserve">T1</x:t>
        </x:is>
      </x:c>
      <x:c r="D249" s="9" t="str">
        <x:v>Crafting components</x:v>
      </x:c>
      <x:c r="E249" s="9" t="str">
        <x:v>Legger chassis</x:v>
      </x:c>
      <x:c r="F249" s="9" t="str">
        <x:v>New proposal</x:v>
      </x:c>
      <x:c r="G249" s="9" t="inlineStr">
        <x:is>
          <x:t xml:space="preserve">Locally worked iron replacement for a selected damaged chassis member. It supports replacement, refitting or maintenance of a compatible item; ownership alone does not restore the equipment’s condition.</x:t>
        </x:is>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t="inlineStr">
        <x:is>
          <x:t xml:space="preserve">Common</x:t>
        </x:is>
      </x:c>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t1; not applicable; component</x:v>
      </x:c>
      <x:c r="AF249" s="4" t="str">
        <x:v>Specific parts and protective properties remain proposals; ancient-material scarcity is established author direction.</x:v>
      </x:c>
      <x:c r="AG24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status/completeness","No production route listed")</x:f>
        <x:v>Route listed; review status/completeness</x:v>
      </x:c>
      <x:c r="AN249" s="14">
        <x:f>IF(C249="T0",0,IF(C249="T1",1,IF(C249="T2",2,IF(C249="T3",3,IF(C249="T4",4,IF(C249="Unassigned",98,99))))))</x:f>
        <x:v>1</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inlineStr">
        <x:is>
          <x:t xml:space="preserve">T0</x:t>
        </x:is>
      </x:c>
      <x:c r="D250" s="9" t="str">
        <x:v>Crafting components</x:v>
      </x:c>
      <x:c r="E250" s="9" t="str">
        <x:v>Legger chassis</x:v>
      </x:c>
      <x:c r="F250" s="9" t="str">
        <x:v>New proposal</x:v>
      </x:c>
      <x:c r="G250" s="9" t="inlineStr">
        <x:is>
          <x:t xml:space="preserve">Brace joining selected chassis members. It supports replacement, refitting or maintenance of a compatible item; ownership alone does not restore the equipment’s condition.</x:t>
        </x:is>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t="inlineStr">
        <x:is>
          <x:t xml:space="preserve">Junk</x:t>
        </x:is>
      </x:c>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t0; not applicable; component</x:v>
      </x:c>
      <x:c r="AF250" s="4" t="str">
        <x:v>Specific parts and protective properties remain proposals; ancient-material scarcity is established author direction.</x:v>
      </x:c>
      <x:c r="AG25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status/completeness","No production route listed")</x:f>
        <x:v>Route listed; review status/completeness</x:v>
      </x:c>
      <x:c r="AN250" s="14">
        <x:f>IF(C250="T0",0,IF(C250="T1",1,IF(C250="T2",2,IF(C250="T3",3,IF(C250="T4",4,IF(C250="Unassigned",98,99))))))</x:f>
        <x:v>0</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inlineStr">
        <x:is>
          <x:t xml:space="preserve">T1</x:t>
        </x:is>
      </x:c>
      <x:c r="D251" s="9" t="inlineStr">
        <x:is>
          <x:t xml:space="preserve">Legger armor</x:t>
        </x:is>
      </x:c>
      <x:c r="E251" s="9" t="str">
        <x:v>Legger chassis</x:v>
      </x:c>
      <x:c r="F251" s="9" t="str">
        <x:v>New proposal</x:v>
      </x:c>
      <x:c r="G251" s="9" t="inlineStr">
        <x:is>
          <x:t xml:space="preserve">Lower chassis cover candidate for debris and contact exposure. It is intended to cover or guard the recorded area, with fit, coverage and protective performance still requiring qualification.</x:t>
        </x:is>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t="inlineStr">
        <x:is>
          <x:t xml:space="preserve">Common</x:t>
        </x:is>
      </x:c>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armor; finished item; manufactured / unresolved; protection; metal; assembly; proposal; dust exclusion; legger; leger; companion replacement part; t1;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status/completeness","No production route listed")</x:f>
        <x:v>Route listed; review status/completeness</x:v>
      </x:c>
      <x:c r="AN251" s="14">
        <x:f>IF(C251="T0",0,IF(C251="T1",1,IF(C251="T2",2,IF(C251="T3",3,IF(C251="T4",4,IF(C251="Unassigned",98,99))))))</x:f>
        <x:v>1</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inlineStr">
        <x:is>
          <x:t xml:space="preserve">T1</x:t>
        </x:is>
      </x:c>
      <x:c r="D252" s="9" t="str">
        <x:v>Crafting components</x:v>
      </x:c>
      <x:c r="E252" s="9" t="str">
        <x:v>Legger chassis</x:v>
      </x:c>
      <x:c r="F252" s="9" t="str">
        <x:v>New proposal</x:v>
      </x:c>
      <x:c r="G252" s="9" t="inlineStr">
        <x:is>
          <x:t xml:space="preserve">Standardized mounting surface candidate for selected Legger attachments. It locates or retains a fitted item on a matching structure; mounting geometry and loads must be chosen together.</x:t>
        </x:is>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t="inlineStr">
        <x:is>
          <x:t xml:space="preserve">Common</x:t>
        </x:is>
      </x:c>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t1; not applicable; component</x:v>
      </x:c>
      <x:c r="AF252" s="4" t="str">
        <x:v>Specific parts and protective properties remain proposals; ancient-material scarcity is established author direction.</x:v>
      </x:c>
      <x:c r="AG252"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status/completeness","No production route listed")</x:f>
        <x:v>Route listed; review status/completeness</x:v>
      </x:c>
      <x:c r="AN252" s="14">
        <x:f>IF(C252="T0",0,IF(C252="T1",1,IF(C252="T2",2,IF(C252="T3",3,IF(C252="T4",4,IF(C252="Unassigned",98,99))))))</x:f>
        <x:v>1</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inlineStr">
        <x:is>
          <x:t xml:space="preserve">T2</x:t>
        </x:is>
      </x:c>
      <x:c r="D253" s="9" t="str">
        <x:v>Crafting components</x:v>
      </x:c>
      <x:c r="E253" s="9" t="str">
        <x:v>Legger mechanical parts</x:v>
      </x:c>
      <x:c r="F253" s="9" t="str">
        <x:v>New proposal</x:v>
      </x:c>
      <x:c r="G253" s="9" t="inlineStr">
        <x:is>
          <x:t xml:space="preserve">Replaceable wear sleeve in a specifically matched joint. It supports replacement, refitting or maintenance of a compatible item; ownership alone does not restore the equipment’s condition.</x:t>
        </x:is>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t="inlineStr">
        <x:is>
          <x:t xml:space="preserve">Uncommon</x:t>
        </x:is>
      </x:c>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t2; not applicable; component</x:v>
      </x:c>
      <x:c r="AF253" s="4" t="str">
        <x:v>Specific parts and protective properties remain proposals; ancient-material scarcity is established author direction.</x:v>
      </x:c>
      <x:c r="AG25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status/completeness","No production route listed")</x:f>
        <x:v>Route listed; review status/completeness</x:v>
      </x:c>
      <x:c r="AN253" s="14">
        <x:f>IF(C253="T0",0,IF(C253="T1",1,IF(C253="T2",2,IF(C253="T3",3,IF(C253="T4",4,IF(C253="Unassigned",98,99))))))</x:f>
        <x:v>2</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inlineStr">
        <x:is>
          <x:t xml:space="preserve">T3</x:t>
        </x:is>
      </x:c>
      <x:c r="D254" s="9" t="str">
        <x:v>Crafting components</x:v>
      </x:c>
      <x:c r="E254" s="9" t="str">
        <x:v>Legger mechanical parts</x:v>
      </x:c>
      <x:c r="F254" s="9" t="str">
        <x:v>New proposal</x:v>
      </x:c>
      <x:c r="G254" s="9" t="inlineStr">
        <x:is>
          <x:t xml:space="preserve">Locally serviceable bearing assembly for a selected mechanical joint. It supports replacement, refitting or maintenance of a compatible item; ownership alone does not restore the equipment’s condition.</x:t>
        </x:is>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t="inlineStr">
        <x:is>
          <x:t xml:space="preserve">Rare</x:t>
        </x:is>
      </x:c>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t3; not applicable; component</x:v>
      </x:c>
      <x:c r="AF254" s="4" t="str">
        <x:v>Specific parts and protective properties remain proposals; ancient-material scarcity is established author direction.</x:v>
      </x:c>
      <x:c r="AG25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status/completeness","No production route listed")</x:f>
        <x:v>Route listed; review status/completeness</x:v>
      </x:c>
      <x:c r="AN254" s="14">
        <x:f>IF(C254="T0",0,IF(C254="T1",1,IF(C254="T2",2,IF(C254="T3",3,IF(C254="T4",4,IF(C254="Unassigned",98,99))))))</x:f>
        <x:v>3</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inlineStr">
        <x:is>
          <x:t xml:space="preserve">T1</x:t>
        </x:is>
      </x:c>
      <x:c r="D255" s="9" t="str">
        <x:v>Crafting components</x:v>
      </x:c>
      <x:c r="E255" s="9" t="str">
        <x:v>Legger mechanical parts</x:v>
      </x:c>
      <x:c r="F255" s="9" t="str">
        <x:v>New proposal</x:v>
      </x:c>
      <x:c r="G255" s="9" t="inlineStr">
        <x:is>
          <x:t xml:space="preserve">Wear plate at an existing foot-ground contact surface. It supports replacement, refitting or maintenance of a compatible item; ownership alone does not restore the equipment’s condition.</x:t>
        </x:is>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t="inlineStr">
        <x:is>
          <x:t xml:space="preserve">Common</x:t>
        </x:is>
      </x:c>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t1; not applicable; component</x:v>
      </x:c>
      <x:c r="AF255" s="4" t="str">
        <x:v>Specific parts and protective properties remain proposals; ancient-material scarcity is established author direction.</x:v>
      </x:c>
      <x:c r="AG25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status/completeness","No production route listed")</x:f>
        <x:v>Route listed; review status/completeness</x:v>
      </x:c>
      <x:c r="AN255" s="14">
        <x:f>IF(C255="T0",0,IF(C255="T1",1,IF(C255="T2",2,IF(C255="T3",3,IF(C255="T4",4,IF(C255="Unassigned",98,99))))))</x:f>
        <x:v>1</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inlineStr">
        <x:is>
          <x:t xml:space="preserve">T2</x:t>
        </x:is>
      </x:c>
      <x:c r="D256" s="9" t="str">
        <x:v>Crafting components</x:v>
      </x:c>
      <x:c r="E256" s="9" t="str">
        <x:v>Legger mechanical parts</x:v>
      </x:c>
      <x:c r="F256" s="9" t="str">
        <x:v>New proposal</x:v>
      </x:c>
      <x:c r="G256" s="9" t="inlineStr">
        <x:is>
          <x:t xml:space="preserve">Mechanical link candidate within a compatible existing movement assembly. It supports replacement, refitting or maintenance of a compatible item; ownership alone does not restore the equipment’s condition.</x:t>
        </x:is>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t="inlineStr">
        <x:is>
          <x:t xml:space="preserve">Uncommon</x:t>
        </x:is>
      </x:c>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t2; not applicable; component</x:v>
      </x:c>
      <x:c r="AF256" s="4" t="str">
        <x:v>Specific parts and protective properties remain proposals; ancient-material scarcity is established author direction.</x:v>
      </x:c>
      <x:c r="AG25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status/completeness","No production route listed")</x:f>
        <x:v>Route listed; review status/completeness</x:v>
      </x:c>
      <x:c r="AN256" s="14">
        <x:f>IF(C256="T0",0,IF(C256="T1",1,IF(C256="T2",2,IF(C256="T3",3,IF(C256="T4",4,IF(C256="Unassigned",98,99))))))</x:f>
        <x:v>2</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inlineStr">
        <x:is>
          <x:t xml:space="preserve">T0</x:t>
        </x:is>
      </x:c>
      <x:c r="D257" s="9" t="str">
        <x:v>Crafting components</x:v>
      </x:c>
      <x:c r="E257" s="9" t="str">
        <x:v>Legger service parts</x:v>
      </x:c>
      <x:c r="F257" s="9" t="str">
        <x:v>New proposal</x:v>
      </x:c>
      <x:c r="G257" s="9" t="inlineStr">
        <x:is>
          <x:t xml:space="preserve">Protective cover candidate around a moving joint. It is intended to obstruct grit at an opening or moving interface. Its fit and wear must be qualified before any exclusion or filtration performance is assigned.</x:t>
        </x:is>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t="inlineStr">
        <x:is>
          <x:t xml:space="preserve">Junk</x:t>
        </x:is>
      </x:c>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t0; not applicable; component</x:v>
      </x:c>
      <x:c r="AF257" s="4" t="str">
        <x:v>Specific parts and protective properties remain proposals; ancient-material scarcity is established author direction.</x:v>
      </x:c>
      <x:c r="AG25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status/completeness","No production route listed")</x:f>
        <x:v>Route listed; review status/completeness</x:v>
      </x:c>
      <x:c r="AN257" s="14">
        <x:f>IF(C257="T0",0,IF(C257="T1",1,IF(C257="T2",2,IF(C257="T3",3,IF(C257="T4",4,IF(C257="Unassigned",98,99))))))</x:f>
        <x:v>0</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inlineStr">
        <x:is>
          <x:t xml:space="preserve">T0</x:t>
        </x:is>
      </x:c>
      <x:c r="D258" s="9" t="str">
        <x:v>Crafting components</x:v>
      </x:c>
      <x:c r="E258" s="9" t="str">
        <x:v>Legger service parts</x:v>
      </x:c>
      <x:c r="F258" s="9" t="str">
        <x:v>New proposal</x:v>
      </x:c>
      <x:c r="G258" s="9" t="inlineStr">
        <x:is>
          <x:t xml:space="preserve">Small fitted reservoir candidate for a selected joint lubricant. It is intended to reduce friction at a matched contact surface; dust behavior and material compatibility require qualification.</x:t>
        </x:is>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t="inlineStr">
        <x:is>
          <x:t xml:space="preserve">Junk</x:t>
        </x:is>
      </x:c>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t0; not applicable; component</x:v>
      </x:c>
      <x:c r="AF258" s="4" t="str">
        <x:v>Specific parts and protective properties remain proposals; ancient-material scarcity is established author direction.</x:v>
      </x:c>
      <x:c r="AG25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status/completeness","No production route listed")</x:f>
        <x:v>Route listed; review status/completeness</x:v>
      </x:c>
      <x:c r="AN258" s="14">
        <x:f>IF(C258="T0",0,IF(C258="T1",1,IF(C258="T2",2,IF(C258="T3",3,IF(C258="T4",4,IF(C258="Unassigned",98,99))))))</x:f>
        <x:v>0</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inlineStr">
        <x:is>
          <x:t xml:space="preserve">T3</x:t>
        </x:is>
      </x:c>
      <x:c r="D259" s="9" t="str">
        <x:v>Crafting components</x:v>
      </x:c>
      <x:c r="E259" s="9" t="str">
        <x:v>Legger service parts</x:v>
      </x:c>
      <x:c r="F259" s="9" t="str">
        <x:v>New proposal</x:v>
      </x:c>
      <x:c r="G259" s="9" t="inlineStr">
        <x:is>
          <x:t xml:space="preserve">Serviceable dust/lubricant retention unit for a specific joint. It is intended to close a selected joint or patch an interface. Contents compatibility, movement and service conditions must be checked before a seal is relied on.</x:t>
        </x:is>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t="inlineStr">
        <x:is>
          <x:t xml:space="preserve">Rare</x:t>
        </x:is>
      </x:c>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t3; not applicable; component</x:v>
      </x:c>
      <x:c r="AF259" s="4" t="str">
        <x:v>Specific parts and protective properties remain proposals; ancient-material scarcity is established author direction.</x:v>
      </x:c>
      <x:c r="AG25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status/completeness","No production route listed")</x:f>
        <x:v>Route listed; review status/completeness</x:v>
      </x:c>
      <x:c r="AN259" s="14">
        <x:f>IF(C259="T0",0,IF(C259="T1",1,IF(C259="T2",2,IF(C259="T3",3,IF(C259="T4",4,IF(C259="Unassigned",98,99))))))</x:f>
        <x:v>3</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inlineStr">
        <x:is>
          <x:t xml:space="preserve">T0</x:t>
        </x:is>
      </x:c>
      <x:c r="D260" s="9" t="inlineStr">
        <x:is>
          <x:t xml:space="preserve">Crafting components</x:t>
        </x:is>
      </x:c>
      <x:c r="E260" s="9" t="str">
        <x:v>Legger service parts</x:v>
      </x:c>
      <x:c r="F260" s="9" t="str">
        <x:v>New proposal</x:v>
      </x:c>
      <x:c r="G260" s="9" t="inlineStr">
        <x:is>
          <x:t xml:space="preserve">Selected matching pins, retainers and fasteners for a bounded repair job. It supports replacement, refitting or maintenance of a compatible item; ownership alone does not restore the equipment’s condition.</x:t>
        </x:is>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t="inlineStr">
        <x:is>
          <x:t xml:space="preserve">Junk</x:t>
        </x:is>
      </x:c>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crafting components; legger service parts; service kit; finished item; manufactured / unresolved; equipment repair; metal; assembly; proposal; legger; leger; companion replacement part; t0; t3; finished item</x:v>
      </x:c>
      <x:c r="AF260" s="4" t="inlineStr">
        <x:is>
          <x:t xml:space="preserve">Specific parts and protective properties remain proposals; ancient-material scarcity is established author direction. Author direction October 15: all remaining Field supplies are Crafting components; retire Field supplies as an active category.</x:t>
        </x:is>
      </x:c>
      <x:c r="AG26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status/completeness","No production route listed")</x:f>
        <x:v>Route listed; review status/completeness</x:v>
      </x:c>
      <x:c r="AN260" s="14">
        <x:f>IF(C260="T0",0,IF(C260="T1",1,IF(C260="T2",2,IF(C260="T3",3,IF(C260="T4",4,IF(C260="Unassigned",98,99))))))</x:f>
        <x:v>0</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inlineStr">
        <x:is>
          <x:t xml:space="preserve">T0</x:t>
        </x:is>
      </x:c>
      <x:c r="D261" s="9" t="inlineStr">
        <x:is>
          <x:t xml:space="preserve">Legger armor</x:t>
        </x:is>
      </x:c>
      <x:c r="E261" s="9" t="str">
        <x:v>Legger armor</x:v>
      </x:c>
      <x:c r="F261" s="9" t="str">
        <x:v>New proposal</x:v>
      </x:c>
      <x:c r="G261" s="9" t="inlineStr">
        <x:is>
          <x:t xml:space="preserve">Worked shell panel candidate covering a selected exposed surface. It is intended to cover or guard the recorded area, with fit, coverage and protective performance still requiring qualification.</x:t>
        </x:is>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t="inlineStr">
        <x:is>
          <x:t xml:space="preserve">Junk</x:t>
        </x:is>
      </x:c>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armor; finished item; manufactured / unresolved; protection; shell / chitin; panel; proposal; legger; leger; companion replacement part; t0;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inlineStr">
        <x:is>
          <x:t xml:space="preserve">October 16 catalog value audit: T0. Abundant shell or a narrow simple guard has modest material and forming value; actual fit and protection remain unqualified. Value is separate from crafting readiness, rarity, condition and demonstrated performance.</x:t>
        </x:is>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status/completeness","No production route listed")</x:f>
        <x:v>Route listed; review status/completeness</x:v>
      </x:c>
      <x:c r="AN261" s="14">
        <x:f>IF(C261="T0",0,IF(C261="T1",1,IF(C261="T2",2,IF(C261="T3",3,IF(C261="T4",4,IF(C261="Unassigned",98,99))))))</x:f>
        <x:v>0</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inlineStr">
        <x:is>
          <x:t xml:space="preserve">T1</x:t>
        </x:is>
      </x:c>
      <x:c r="D262" s="9" t="inlineStr">
        <x:is>
          <x:t xml:space="preserve">Legger armor</x:t>
        </x:is>
      </x:c>
      <x:c r="E262" s="9" t="str">
        <x:v>Legger armor</x:v>
      </x:c>
      <x:c r="F262" s="9" t="str">
        <x:v>New proposal</x:v>
      </x:c>
      <x:c r="G262" s="9" t="inlineStr">
        <x:is>
          <x:t xml:space="preserve">Worked iron panel candidate for a selected Legger mount. It is intended to cover or guard the recorded area, with fit, coverage and protective performance still requiring qualification.</x:t>
        </x:is>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t="inlineStr">
        <x:is>
          <x:t xml:space="preserve">Common</x:t>
        </x:is>
      </x:c>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armor; finished item; manufactured / unresolved; protection; metal; panel; proposal; legger; leger; companion replacement part; t1;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status/completeness","No production route listed")</x:f>
        <x:v>Route listed; review status/completeness</x:v>
      </x:c>
      <x:c r="AN262" s="14">
        <x:f>IF(C262="T0",0,IF(C262="T1",1,IF(C262="T2",2,IF(C262="T3",3,IF(C262="T4",4,IF(C262="Unassigned",98,99))))))</x:f>
        <x:v>1</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x:c r="A263" s="4" t="inlineStr">
        <x:is>
          <x:t xml:space="preserve">proposal.salvage.rusted_iron_u_bolt_clamp</x:t>
        </x:is>
      </x:c>
      <x:c r="B263" s="4" t="inlineStr">
        <x:is>
          <x:t xml:space="preserve">Rusted iron U-bolt clamp</x:t>
        </x:is>
      </x:c>
      <x:c r="C263" s="4" t="inlineStr">
        <x:is>
          <x:t xml:space="preserve">T1</x:t>
        </x:is>
      </x:c>
      <x:c r="D263" s="4" t="inlineStr">
        <x:is>
          <x:t xml:space="preserve">Salvage</x:t>
        </x:is>
      </x:c>
      <x:c r="E263" s="4" t="inlineStr">
        <x:is>
          <x:t xml:space="preserve">Rusted metal salvage</x:t>
        </x:is>
      </x:c>
      <x:c r="F263" s="4" t="inlineStr">
        <x:is>
          <x:t xml:space="preserve">New proposal</x:t>
        </x:is>
      </x:c>
      <x:c r="G263" s="4" t="inlineStr">
        <x:is>
          <x:t xml:space="preserve">A U-shaped iron clamp recovered with its crossbar and one stubborn nut. Rust covers the curve and the exposed threads are bruised, but the broad shape and surviving clamp hardware offer a modest donor candidate after cleaning and inspection.</x:t>
        </x:is>
      </x:c>
      <x:c r="H263" s="4" t="inlineStr">
        <x:is>
          <x:t xml:space="preserve">None; recovered scrap</x:t>
        </x:is>
      </x:c>
      <x:c r="I263" s="4" t="inlineStr">
        <x:is>
          <x:t xml:space="preserve">Recovered metal cargo; dimensions, carrying mass and packing remain undefined.</x:t>
        </x:is>
      </x:c>
      <x:c r="J263" s="4"/>
      <x:c r="K263" s="4"/>
      <x:c r="L263" s="4" t="inlineStr">
        <x:is>
          <x:t xml:space="preserve">Recover from discarded contemporary workshop fittings, frames or machinery. Exact sites, encounter frequency and collection requirements remain design work.</x:t>
        </x:is>
      </x:c>
      <x:c r="M263" s="4" t="inlineStr">
        <x:is>
          <x:t xml:space="preserve">Inspect, clean and sort the recovered piece before assessing surviving metal or possible donor use. No recovery quantity, repair recipe or working replacement part is established.</x:t>
        </x:is>
      </x:c>
      <x:c r="N263" s="4" t="inlineStr">
        <x:is>
          <x:t xml:space="preserve">Not implemented</x:t>
        </x:is>
      </x:c>
      <x:c r="O263" s="4" t="inlineStr">
        <x:is>
          <x:t xml:space="preserve">As-found salvage with uncertain integrity. No qualified replacement fit, load rating, crafting readiness, guaranteed metal yield or automatic processing result.</x:t>
        </x:is>
      </x:c>
      <x:c r="P263" s="4" t="inlineStr">
        <x:is>
          <x:t xml:space="preserve">Common</x:t>
        </x:is>
      </x:c>
      <x:c r="Q263" s="4"/>
      <x:c r="R263" s="4"/>
      <x:c r="S263" s="4"/>
      <x:c r="T263" s="4"/>
      <x:c r="U263" s="4" t="inlineStr">
        <x:is>
          <x:t xml:space="preserve">Common rarity: ordinary frame and pipe hardware. Assess thread damage, metal loss, span and fatigue; no safe clamping load or working replacement is granted.</x:t>
        </x:is>
      </x:c>
      <x:c r="V263" s="4" t="inlineStr">
        <x:is>
          <x:t xml:space="preserve">u bolt clamp; rusty pipe saddle clamp; recovered iron fastener; threaded clamp</x:t>
        </x:is>
      </x:c>
      <x:c r="W263"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63" s="4" t="inlineStr">
        <x:is>
          <x:t xml:space="preserve">Raw material</x:t>
        </x:is>
      </x:c>
      <x:c r="Y263" s="4" t="inlineStr">
        <x:is>
          <x:t xml:space="preserve">Recovered part</x:t>
        </x:is>
      </x:c>
      <x:c r="Z263" s="4" t="inlineStr">
        <x:is>
          <x:t xml:space="preserve">Industrial salvage</x:t>
        </x:is>
      </x:c>
      <x:c r="AA263" s="4" t="inlineStr">
        <x:is>
          <x:t xml:space="preserve">Equipment mounting</x:t>
        </x:is>
      </x:c>
      <x:c r="AB263" s="4" t="inlineStr">
        <x:is>
          <x:t xml:space="preserve">Metal</x:t>
        </x:is>
      </x:c>
      <x:c r="AC263" s="4" t="inlineStr">
        <x:is>
          <x:t xml:space="preserve">Assembly</x:t>
        </x:is>
      </x:c>
      <x:c r="AD263" s="4" t="inlineStr">
        <x:is>
          <x:t xml:space="preserve">Proposal</x:t>
        </x:is>
      </x:c>
      <x:c r="AE263" s="4" t="str">
        <x:f>LOWER(A263&amp;"; "&amp;B263&amp;"; "&amp;D263&amp;"; "&amp;E263&amp;"; "&amp;X263&amp;"; "&amp;Y263&amp;"; "&amp;Z263&amp;"; "&amp;AA263&amp;"; "&amp;AB263&amp;"; "&amp;AC263&amp;"; "&amp;AD263&amp;"; "&amp;V263&amp;"; "&amp;C263&amp;"; "&amp;AH263&amp;"; "&amp;AI263)</x:f>
        <x:v>proposal.salvage.rusted_iron_u_bolt_clamp; rusted iron u-bolt clamp; salvage; rusted metal salvage; raw material; recovered part; industrial salvage; equipment mounting; metal; assembly; proposal; u bolt clamp; rusty pipe saddle clamp; recovered iron fastener; threaded clamp; t1; unassigned; material</x:v>
      </x:c>
      <x:c r="AF263" s="4" t="inlineStr">
        <x:is>
          <x:t xml:space="preserve">Contemporary recovered metal pieces, cataloged as salvage for condition assessment and possible material or donor-part recovery.</x:t>
        </x:is>
      </x:c>
      <x:c r="AG263" s="4" t="inlineStr">
        <x:is>
          <x:t xml:space="preserve">T1: a substantial surviving clamp shape and retained crossbar offer more potential reuse than fractured or crushed fragments.</x:t>
        </x:is>
      </x:c>
      <x:c r="AH263" s="4" t="inlineStr">
        <x:is>
          <x:t xml:space="preserve">Unassigned</x:t>
        </x:is>
      </x:c>
      <x:c r="AI263" s="4" t="inlineStr">
        <x:is>
          <x:t xml:space="preserve">Material</x:t>
        </x:is>
      </x:c>
      <x:c r="AJ263" s="4">
        <x:f>COUNTIFS('Material routes'!$D$6:$D$2205,A263,'Material routes'!$C$6:$C$2205,"Output")</x:f>
        <x:v>0</x:v>
      </x:c>
      <x:c r="AK263" s="4">
        <x:f>SUM(COUNTIFS('Material routes'!$D$6:$D$2205,A263,'Material routes'!$C$6:$C$2205,"Ingredient candidate"),COUNTIFS('Material routes'!$D$6:$D$2205,A263,'Material routes'!$C$6:$C$2205,"Consumed input"),COUNTIFS('Material routes'!$D$6:$D$2205,A263,'Material routes'!$C$6:$C$2205,"Contained input"),COUNTIFS('Material routes'!$D$6:$D$2205,A263,'Material routes'!$C$6:$C$2205,"Transform input"))</x:f>
        <x:v>0</x:v>
      </x:c>
      <x:c r="AL263" s="4">
        <x:f>COUNTIFS('Material routes'!$D$6:$D$2205,A263,'Material routes'!$C$6:$C$2205,"Tool candidate")</x:f>
        <x:v>0</x:v>
      </x:c>
      <x:c r="AM263" s="4" t="str">
        <x:f>IF(AJ263&gt;0,"Route listed; review status/completeness",IF(C263="T0","Raw entry feed; no production route","No production route listed"))</x:f>
        <x:v>No production route listed</x:v>
      </x:c>
      <x:c r="AN263" s="4">
        <x:f>IF(C263="T0",0,IF(C263="T1",1,IF(C263="T2",2,IF(C263="T3",3,IF(C263="T4",4,IF(C263="Unassigned",98,99))))))</x:f>
        <x:v>1</x:v>
      </x:c>
    </x:row>
    <x:row r="264" ht="115" customHeight="1">
      <x:c r="A264" s="9" t="str">
        <x:v>proposal.legger.ceramic_backing</x:v>
      </x:c>
      <x:c r="B264" s="9" t="str">
        <x:v>Ceramic armor backing insert</x:v>
      </x:c>
      <x:c r="C264" s="4" t="inlineStr">
        <x:is>
          <x:t xml:space="preserve">T2</x:t>
        </x:is>
      </x:c>
      <x:c r="D264" s="9" t="inlineStr">
        <x:is>
          <x:t xml:space="preserve">Legger attachments</x:t>
        </x:is>
      </x:c>
      <x:c r="E264" s="9" t="str">
        <x:v>Legger armor</x:v>
      </x:c>
      <x:c r="F264" s="9" t="str">
        <x:v>New proposal</x:v>
      </x:c>
      <x:c r="G264" s="9" t="inlineStr">
        <x:is>
          <x:t xml:space="preserve">Fitted ceramic backing candidate within a selected composite guard assembly. It is intended to cover or guard the recorded area, with fit, coverage and protective performance still requiring qualification.</x:t>
        </x:is>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t="inlineStr">
        <x:is>
          <x:t xml:space="preserve">Uncommon</x:t>
        </x:is>
      </x:c>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t2;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status/completeness","No production route listed")</x:f>
        <x:v>Route listed; review status/completeness</x:v>
      </x:c>
      <x:c r="AN264" s="14">
        <x:f>IF(C264="T0",0,IF(C264="T1",1,IF(C264="T2",2,IF(C264="T3",3,IF(C264="T4",4,IF(C264="Unassigned",98,99))))))</x:f>
        <x:v>2</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inlineStr">
        <x:is>
          <x:t xml:space="preserve">Recovered plasteel structural piece considered for a compatible chassis replacement. It is an extremely rare ancient recovery whose original function remains a working hypothesis. Condition, compatibility and safe operation are unknown; no contemporary reproduction is implied.</x:t>
        </x:is>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inlineStr">
        <x:is>
          <x:t xml:space="preserve">Epic</x:t>
        </x:is>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inlineStr">
        <x:is>
          <x:t xml:space="preserve">T4</x:t>
        </x:is>
      </x:c>
      <x:c r="D266" s="9" t="inlineStr">
        <x:is>
          <x:t xml:space="preserve">Legger armor</x:t>
        </x:is>
      </x:c>
      <x:c r="E266" s="9" t="str">
        <x:v>Legger ancient replacement</x:v>
      </x:c>
      <x:c r="F266" s="9" t="str">
        <x:v>New proposal</x:v>
      </x:c>
      <x:c r="G266" s="9" t="inlineStr">
        <x:is>
          <x:t xml:space="preserve">Recovered nanotube/nanocarbon composite protective panel candidate. It is intended to cover or guard the recorded area, with fit, coverage and protective performance still requiring qualification.</x:t>
        </x:is>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inlineStr">
        <x:is>
          <x:t xml:space="preserve">Epic</x:t>
        </x:is>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armor; finished item; ancient technology; protection; ancient composite; panel; proposal; legger; leger; companion replacement part; ancient salvage plasteel nanotube ballistic; t4;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inlineStr">
        <x:is>
          <x:t xml:space="preserve">October 16 catalog value audit: T4. Extremely rare recovered ancient protective material has exceptional replacement difficulty without a guaranteed protection rating. Value is separate from crafting readiness, rarity, condition and demonstrated performance.</x:t>
        </x:is>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status/completeness","No production route listed")</x:f>
        <x:v>No production route listed</x:v>
      </x:c>
      <x:c r="AN266" s="14">
        <x:f>IF(C266="T0",0,IF(C266="T1",1,IF(C266="T2",2,IF(C266="T3",3,IF(C266="T4",4,IF(C266="Unassigned",98,99))))))</x:f>
        <x:v>4</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inlineStr">
        <x:is>
          <x:t xml:space="preserve">Recovered precision bearing module considered for an appropriate joint. It is an extremely rare ancient recovery whose original function remains a working hypothesis. Condition, compatibility and safe operation are unknown; no contemporary reproduction is implied.</x:t>
        </x:is>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inlineStr">
        <x:is>
          <x:t xml:space="preserve">Epic</x:t>
        </x:is>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inlineStr">
        <x:is>
          <x:t xml:space="preserve">T4</x:t>
        </x:is>
      </x:c>
      <x:c r="D268" s="9" t="inlineStr">
        <x:is>
          <x:t xml:space="preserve">Legger armor</x:t>
        </x:is>
      </x:c>
      <x:c r="E268" s="9" t="str">
        <x:v>Legger ancient replacement</x:v>
      </x:c>
      <x:c r="F268" s="9" t="str">
        <x:v>New proposal</x:v>
      </x:c>
      <x:c r="G268" s="9" t="inlineStr">
        <x:is>
          <x:t xml:space="preserve">Working concept for plasteel/nanocarbon armor intended to resist or deflect projectiles. It is intended to cover or guard the recorded area, with fit, coverage and protective performance still requiring qualification.</x:t>
        </x:is>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inlineStr">
        <x:is>
          <x:t xml:space="preserve">Epic</x:t>
        </x:is>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armor; finished item; ancient technology; protection; ancient composite; panel; proposal; legger; leger; companion replacement part; ancient salvage plasteel nanotube ballistic; t4;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inlineStr">
        <x:is>
          <x:t xml:space="preserve">October 16 catalog value audit: T4. Extremely rare recovered ancient protective material has exceptional replacement difficulty without a guaranteed protection rating. Value is separate from crafting readiness, rarity, condition and demonstrated performance.</x:t>
        </x:is>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status/completeness","No production route listed")</x:f>
        <x:v>No production route listed</x:v>
      </x:c>
      <x:c r="AN268" s="14">
        <x:f>IF(C268="T0",0,IF(C268="T1",1,IF(C268="T2",2,IF(C268="T3",3,IF(C268="T4",4,IF(C268="Unassigned",98,99))))))</x:f>
        <x:v>4</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inlineStr">
        <x:is>
          <x:t xml:space="preserve">T1</x:t>
        </x:is>
      </x:c>
      <x:c r="D269" s="9" t="inlineStr">
        <x:is>
          <x:t xml:space="preserve">Legger attachments</x:t>
        </x:is>
      </x:c>
      <x:c r="E269" s="9" t="str">
        <x:v>Legger cargo rigging</x:v>
      </x:c>
      <x:c r="F269" s="9" t="str">
        <x:v>New proposal</x:v>
      </x:c>
      <x:c r="G269" s="9" t="inlineStr">
        <x:is>
          <x:t xml:space="preserve">Side-mounted support for a matched bounded cargo container. It is intended to retain or separate physical cargo at its actual location; it does not create remote storage or extra carrying capacity.</x:t>
        </x:is>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t="inlineStr">
        <x:is>
          <x:t xml:space="preserve">Common</x:t>
        </x:is>
      </x:c>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t1;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status/completeness","No production route listed")</x:f>
        <x:v>Route listed; review status/completeness</x:v>
      </x:c>
      <x:c r="AN269" s="14">
        <x:f>IF(C269="T0",0,IF(C269="T1",1,IF(C269="T2",2,IF(C269="T3",3,IF(C269="T4",4,IF(C269="Unassigned",98,99))))))</x:f>
        <x:v>1</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inlineStr">
        <x:is>
          <x:t xml:space="preserve">T1</x:t>
        </x:is>
      </x:c>
      <x:c r="D270" s="9" t="inlineStr">
        <x:is>
          <x:t xml:space="preserve">Legger attachments</x:t>
        </x:is>
      </x:c>
      <x:c r="E270" s="9" t="str">
        <x:v>Legger cargo rigging</x:v>
      </x:c>
      <x:c r="F270" s="9" t="str">
        <x:v>New proposal</x:v>
      </x:c>
      <x:c r="G270" s="9" t="inlineStr">
        <x:is>
          <x:t xml:space="preserve">Fitted rack holding existing separately sealed sample vessels. It is intended to retain or separate physical cargo at its actual location; it does not create remote storage or extra carrying capacity.</x:t>
        </x:is>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t="inlineStr">
        <x:is>
          <x:t xml:space="preserve">Common</x:t>
        </x:is>
      </x:c>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t1;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status/completeness","No production route listed")</x:f>
        <x:v>Route listed; review status/completeness</x:v>
      </x:c>
      <x:c r="AN270" s="14">
        <x:f>IF(C270="T0",0,IF(C270="T1",1,IF(C270="T2",2,IF(C270="T3",3,IF(C270="T4",4,IF(C270="Unassigned",98,99))))))</x:f>
        <x:v>1</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inlineStr">
        <x:is>
          <x:t xml:space="preserve">T1</x:t>
        </x:is>
      </x:c>
      <x:c r="D271" s="9" t="inlineStr">
        <x:is>
          <x:t xml:space="preserve">Legger attachments</x:t>
        </x:is>
      </x:c>
      <x:c r="E271" s="9" t="str">
        <x:v>Legger cargo rigging</x:v>
      </x:c>
      <x:c r="F271" s="9" t="str">
        <x:v>New proposal</x:v>
      </x:c>
      <x:c r="G271" s="9" t="inlineStr">
        <x:is>
          <x:t xml:space="preserve">Removable rigid bin for selected bulk mineral cargo. It is intended to retain or separate physical cargo at its actual location; it does not create remote storage or extra carrying capacity.</x:t>
        </x:is>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t="inlineStr">
        <x:is>
          <x:t xml:space="preserve">Common</x:t>
        </x:is>
      </x:c>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t1;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status/completeness","No production route listed")</x:f>
        <x:v>Route listed; review status/completeness</x:v>
      </x:c>
      <x:c r="AN271" s="14">
        <x:f>IF(C271="T0",0,IF(C271="T1",1,IF(C271="T2",2,IF(C271="T3",3,IF(C271="T4",4,IF(C271="Unassigned",98,99))))))</x:f>
        <x:v>1</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inlineStr">
        <x:is>
          <x:t xml:space="preserve">T1</x:t>
        </x:is>
      </x:c>
      <x:c r="D272" s="9" t="str">
        <x:v>Crafting components</x:v>
      </x:c>
      <x:c r="E272" s="9" t="str">
        <x:v>Legger cargo rigging</x:v>
      </x:c>
      <x:c r="F272" s="9" t="str">
        <x:v>New proposal</x:v>
      </x:c>
      <x:c r="G272" s="9" t="inlineStr">
        <x:is>
          <x:t xml:space="preserve">A matched clamp for carrying a long salvage member. It locates or retains a fitted item on a matching structure; mounting geometry and loads must be chosen together.</x:t>
        </x:is>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t="inlineStr">
        <x:is>
          <x:t xml:space="preserve">Common</x:t>
        </x:is>
      </x:c>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t1; not applicable; component</x:v>
      </x:c>
      <x:c r="AF272" s="4" t="str">
        <x:v>Specific parts and protective properties remain proposals; ancient-material scarcity is established author direction.</x:v>
      </x:c>
      <x:c r="AG272"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status/completeness","No production route listed")</x:f>
        <x:v>Route listed; review status/completeness</x:v>
      </x:c>
      <x:c r="AN272" s="14">
        <x:f>IF(C272="T0",0,IF(C272="T1",1,IF(C272="T2",2,IF(C272="T3",3,IF(C272="T4",4,IF(C272="Unassigned",98,99))))))</x:f>
        <x:v>1</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x:c r="A273" s="4" t="inlineStr">
        <x:is>
          <x:t xml:space="preserve">proposal.salvage.pitted_iron_spacer_sleeve</x:t>
        </x:is>
      </x:c>
      <x:c r="B273" s="4" t="inlineStr">
        <x:is>
          <x:t xml:space="preserve">Pitted iron spacer sleeve</x:t>
        </x:is>
      </x:c>
      <x:c r="C273" s="4" t="inlineStr">
        <x:is>
          <x:t xml:space="preserve">T1</x:t>
        </x:is>
      </x:c>
      <x:c r="D273" s="4" t="inlineStr">
        <x:is>
          <x:t xml:space="preserve">Salvage</x:t>
        </x:is>
      </x:c>
      <x:c r="E273" s="4" t="inlineStr">
        <x:is>
          <x:t xml:space="preserve">Rusted metal salvage</x:t>
        </x:is>
      </x:c>
      <x:c r="F273" s="4" t="inlineStr">
        <x:is>
          <x:t xml:space="preserve">New proposal</x:t>
        </x:is>
      </x:c>
      <x:c r="G273" s="4" t="inlineStr">
        <x:is>
          <x:t xml:space="preserve">A short thick-walled iron spacer with rust pits along its outer surface and wear on both end faces. Its open central bore and substantial ring section survive, offering a possible donor blank or packing spacer once its dimensions and remaining metal have been checked.</x:t>
        </x:is>
      </x:c>
      <x:c r="H273" s="4" t="inlineStr">
        <x:is>
          <x:t xml:space="preserve">None; recovered scrap</x:t>
        </x:is>
      </x:c>
      <x:c r="I273" s="4" t="inlineStr">
        <x:is>
          <x:t xml:space="preserve">Recovered metal cargo; dimensions, carrying mass and packing remain undefined.</x:t>
        </x:is>
      </x:c>
      <x:c r="J273" s="4"/>
      <x:c r="K273" s="4"/>
      <x:c r="L273" s="4" t="inlineStr">
        <x:is>
          <x:t xml:space="preserve">Recover from discarded contemporary workshop fittings, frames or machinery. Exact sites, encounter frequency and collection requirements remain design work.</x:t>
        </x:is>
      </x:c>
      <x:c r="M273" s="4" t="inlineStr">
        <x:is>
          <x:t xml:space="preserve">Inspect, clean and sort the recovered piece before assessing surviving metal or possible donor use. No recovery quantity, repair recipe or working replacement part is established.</x:t>
        </x:is>
      </x:c>
      <x:c r="N273" s="4" t="inlineStr">
        <x:is>
          <x:t xml:space="preserve">Not implemented</x:t>
        </x:is>
      </x:c>
      <x:c r="O273" s="4" t="inlineStr">
        <x:is>
          <x:t xml:space="preserve">As-found salvage with uncertain integrity. No qualified replacement fit, load rating, crafting readiness, guaranteed metal yield or automatic processing result.</x:t>
        </x:is>
      </x:c>
      <x:c r="P273" s="4" t="inlineStr">
        <x:is>
          <x:t xml:space="preserve">Common</x:t>
        </x:is>
      </x:c>
      <x:c r="Q273" s="4"/>
      <x:c r="R273" s="4"/>
      <x:c r="S273" s="4"/>
      <x:c r="T273" s="4"/>
      <x:c r="U273" s="4" t="inlineStr">
        <x:is>
          <x:t xml:space="preserve">Common rarity: standard machinery spacing hardware. Resolve bore, length, wall loss and end-face condition; no bearing fit or precision alignment is implied.</x:t>
        </x:is>
      </x:c>
      <x:c r="V273" s="4" t="inlineStr">
        <x:is>
          <x:t xml:space="preserve">iron spacer tube; pitted distance sleeve; thick metal spacer; rusty ring blank</x:t>
        </x:is>
      </x:c>
      <x:c r="W273"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73" s="4" t="inlineStr">
        <x:is>
          <x:t xml:space="preserve">Raw material</x:t>
        </x:is>
      </x:c>
      <x:c r="Y273" s="4" t="inlineStr">
        <x:is>
          <x:t xml:space="preserve">Recovered part</x:t>
        </x:is>
      </x:c>
      <x:c r="Z273" s="4" t="inlineStr">
        <x:is>
          <x:t xml:space="preserve">Industrial salvage</x:t>
        </x:is>
      </x:c>
      <x:c r="AA273" s="4" t="inlineStr">
        <x:is>
          <x:t xml:space="preserve">Machinery repair</x:t>
        </x:is>
      </x:c>
      <x:c r="AB273" s="4" t="inlineStr">
        <x:is>
          <x:t xml:space="preserve">Metal</x:t>
        </x:is>
      </x:c>
      <x:c r="AC273" s="4" t="inlineStr">
        <x:is>
          <x:t xml:space="preserve">Solid part</x:t>
        </x:is>
      </x:c>
      <x:c r="AD273" s="4" t="inlineStr">
        <x:is>
          <x:t xml:space="preserve">Proposal</x:t>
        </x:is>
      </x:c>
      <x:c r="AE273" s="4" t="str">
        <x:f>LOWER(A273&amp;"; "&amp;B273&amp;"; "&amp;D273&amp;"; "&amp;E273&amp;"; "&amp;X273&amp;"; "&amp;Y273&amp;"; "&amp;Z273&amp;"; "&amp;AA273&amp;"; "&amp;AB273&amp;"; "&amp;AC273&amp;"; "&amp;AD273&amp;"; "&amp;V273&amp;"; "&amp;C273&amp;"; "&amp;AH273&amp;"; "&amp;AI273)</x:f>
        <x:v>proposal.salvage.pitted_iron_spacer_sleeve; pitted iron spacer sleeve; salvage; rusted metal salvage; raw material; recovered part; industrial salvage; machinery repair; metal; solid part; proposal; iron spacer tube; pitted distance sleeve; thick metal spacer; rusty ring blank; t1; unassigned; material</x:v>
      </x:c>
      <x:c r="AF273" s="4" t="inlineStr">
        <x:is>
          <x:t xml:space="preserve">Contemporary recovered metal pieces, cataloged as salvage for condition assessment and possible material or donor-part recovery.</x:t>
        </x:is>
      </x:c>
      <x:c r="AG273" s="4" t="inlineStr">
        <x:is>
          <x:t xml:space="preserve">T1: a largely continuous thick section retains ordinary donor geometry and useful metal despite worn faces.</x:t>
        </x:is>
      </x:c>
      <x:c r="AH273" s="4" t="inlineStr">
        <x:is>
          <x:t xml:space="preserve">Unassigned</x:t>
        </x:is>
      </x:c>
      <x:c r="AI273" s="4" t="inlineStr">
        <x:is>
          <x:t xml:space="preserve">Material</x:t>
        </x:is>
      </x:c>
      <x:c r="AJ273" s="4">
        <x:f>COUNTIFS('Material routes'!$D$6:$D$2205,A273,'Material routes'!$C$6:$C$2205,"Output")</x:f>
        <x:v>0</x:v>
      </x:c>
      <x:c r="AK273" s="4">
        <x:f>SUM(COUNTIFS('Material routes'!$D$6:$D$2205,A273,'Material routes'!$C$6:$C$2205,"Ingredient candidate"),COUNTIFS('Material routes'!$D$6:$D$2205,A273,'Material routes'!$C$6:$C$2205,"Consumed input"),COUNTIFS('Material routes'!$D$6:$D$2205,A273,'Material routes'!$C$6:$C$2205,"Contained input"),COUNTIFS('Material routes'!$D$6:$D$2205,A273,'Material routes'!$C$6:$C$2205,"Transform input"))</x:f>
        <x:v>0</x:v>
      </x:c>
      <x:c r="AL273" s="4">
        <x:f>COUNTIFS('Material routes'!$D$6:$D$2205,A273,'Material routes'!$C$6:$C$2205,"Tool candidate")</x:f>
        <x:v>0</x:v>
      </x:c>
      <x:c r="AM273" s="4" t="str">
        <x:f>IF(AJ273&gt;0,"Route listed; review status/completeness",IF(C273="T0","Raw entry feed; no production route","No production route listed"))</x:f>
        <x:v>No production route listed</x:v>
      </x:c>
      <x:c r="AN273" s="4">
        <x:f>IF(C273="T0",0,IF(C273="T1",1,IF(C273="T2",2,IF(C273="T3",3,IF(C273="T4",4,IF(C273="Unassigned",98,99))))))</x:f>
        <x:v>1</x:v>
      </x:c>
    </x:row>
    <x:row r="274" ht="115" customHeight="1">
      <x:c r="A274" s="9" t="str">
        <x:v>proposal.legger.board_bracket</x:v>
      </x:c>
      <x:c r="B274" s="9" t="str">
        <x:v>Legger dirtboard carrying bracket</x:v>
      </x:c>
      <x:c r="C274" s="4" t="inlineStr">
        <x:is>
          <x:t xml:space="preserve">T2</x:t>
        </x:is>
      </x:c>
      <x:c r="D274" s="9" t="inlineStr">
        <x:is>
          <x:t xml:space="preserve">Salvage</x:t>
        </x:is>
      </x:c>
      <x:c r="E274" s="9" t="str">
        <x:v>Legger cargo rigging</x:v>
      </x:c>
      <x:c r="F274" s="9" t="str">
        <x:v>New proposal</x:v>
      </x:c>
      <x:c r="G274" s="9" t="inlineStr">
        <x:is>
          <x:t xml:space="preserve">Proposed stowage bracket for Booter four-wheel dirtboard. It is intended to retain or separate physical cargo at its actual location; it does not create remote storage or extra carrying capacity.</x:t>
        </x:is>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t="inlineStr">
        <x:is>
          <x:t xml:space="preserve">Junk</x:t>
        </x:is>
      </x:c>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salvage; legger cargo rigging; carrier; finished item; manufactured / unresolved; cargo organization; metal; assembly; proposal; equipment mounting; legger; leger; companion replacement part; t2;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inlineStr">
        <x:is>
          <x:t xml:space="preserve">Salvage value audit October 16, 2026: T2. A fitted carrying bracket offers useful fabricated hardware but no added cargo capacity or remote access. Value tier is relative to this 200-item salvage roster; condition and crafting qualification remain separate.</x:t>
        </x:is>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x:f>IF(C274="T0",0,IF(C274="T1",1,IF(C274="T2",2,IF(C274="T3",3,IF(C274="T4",4,IF(C274="Unassigned",98,99))))))</x:f>
        <x:v>2</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inlineStr">
        <x:is>
          <x:t xml:space="preserve">T1</x:t>
        </x:is>
      </x:c>
      <x:c r="D275" s="9" t="str">
        <x:v>Crafting components</x:v>
      </x:c>
      <x:c r="E275" s="9" t="str">
        <x:v>Legger chassis</x:v>
      </x:c>
      <x:c r="F275" s="9" t="str">
        <x:v>New proposal</x:v>
      </x:c>
      <x:c r="G275" s="9" t="inlineStr">
        <x:is>
          <x:t xml:space="preserve">Replaceable mounting face for a compatible hinged chassis assembly. It supports replacement, refitting or maintenance of a compatible item; ownership alone does not restore the equipment’s condition.</x:t>
        </x:is>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t="inlineStr">
        <x:is>
          <x:t xml:space="preserve">Common</x:t>
        </x:is>
      </x:c>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t1; not applicable; component</x:v>
      </x:c>
      <x:c r="AF275" s="4" t="str">
        <x:v>Specific parts and protective properties remain proposals; ancient-material scarcity is established author direction.</x:v>
      </x:c>
      <x:c r="AG27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status/completeness","No production route listed")</x:f>
        <x:v>Route listed; review status/completeness</x:v>
      </x:c>
      <x:c r="AN275" s="14">
        <x:f>IF(C275="T0",0,IF(C275="T1",1,IF(C275="T2",2,IF(C275="T3",3,IF(C275="T4",4,IF(C275="Unassigned",98,99))))))</x:f>
        <x:v>1</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inlineStr">
        <x:is>
          <x:t xml:space="preserve">T1</x:t>
        </x:is>
      </x:c>
      <x:c r="D276" s="9" t="str">
        <x:v>Crafting components</x:v>
      </x:c>
      <x:c r="E276" s="9" t="str">
        <x:v>Legger chassis</x:v>
      </x:c>
      <x:c r="F276" s="9" t="str">
        <x:v>New proposal</x:v>
      </x:c>
      <x:c r="G276" s="9" t="inlineStr">
        <x:is>
          <x:t xml:space="preserve">Removable chassis access cover for selected service points. It supports looking at or examining a workpiece, with the useful view determined by its optical and mechanical arrangement.</x:t>
        </x:is>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t="inlineStr">
        <x:is>
          <x:t xml:space="preserve">Common</x:t>
        </x:is>
      </x:c>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t1; not applicable; component</x:v>
      </x:c>
      <x:c r="AF276" s="4" t="str">
        <x:v>Specific parts and protective properties remain proposals; ancient-material scarcity is established author direction.</x:v>
      </x:c>
      <x:c r="AG27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status/completeness","No production route listed")</x:f>
        <x:v>Route listed; review status/completeness</x:v>
      </x:c>
      <x:c r="AN276" s="14">
        <x:f>IF(C276="T0",0,IF(C276="T1",1,IF(C276="T2",2,IF(C276="T3",3,IF(C276="T4",4,IF(C276="Unassigned",98,99))))))</x:f>
        <x:v>1</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inlineStr">
        <x:is>
          <x:t xml:space="preserve">T0</x:t>
        </x:is>
      </x:c>
      <x:c r="D277" s="9" t="str">
        <x:v>Crafting components</x:v>
      </x:c>
      <x:c r="E277" s="9" t="str">
        <x:v>Legger chassis</x:v>
      </x:c>
      <x:c r="F277" s="9" t="str">
        <x:v>New proposal</x:v>
      </x:c>
      <x:c r="G277" s="9" t="inlineStr">
        <x:is>
          <x:t xml:space="preserve">Shaped bridging piece for a particular damaged frame location. It supports replacement, refitting or maintenance of a compatible item; ownership alone does not restore the equipment’s condition.</x:t>
        </x:is>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t="inlineStr">
        <x:is>
          <x:t xml:space="preserve">Junk</x:t>
        </x:is>
      </x:c>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t0; not applicable; component</x:v>
      </x:c>
      <x:c r="AF277" s="4" t="str">
        <x:v>Specific parts and protective properties remain proposals; ancient-material scarcity is established author direction.</x:v>
      </x:c>
      <x:c r="AG27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status/completeness","No production route listed")</x:f>
        <x:v>Route listed; review status/completeness</x:v>
      </x:c>
      <x:c r="AN277" s="14">
        <x:f>IF(C277="T0",0,IF(C277="T1",1,IF(C277="T2",2,IF(C277="T3",3,IF(C277="T4",4,IF(C277="Unassigned",98,99))))))</x:f>
        <x:v>0</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inlineStr">
        <x:is>
          <x:t xml:space="preserve">T0</x:t>
        </x:is>
      </x:c>
      <x:c r="D278" s="9" t="str">
        <x:v>Crafting components</x:v>
      </x:c>
      <x:c r="E278" s="9" t="str">
        <x:v>Legger chassis</x:v>
      </x:c>
      <x:c r="F278" s="9" t="str">
        <x:v>New proposal</x:v>
      </x:c>
      <x:c r="G278" s="9" t="inlineStr">
        <x:is>
          <x:t xml:space="preserve">Replaceable mount proposed to localize damage at an attachment. It locates or retains a fitted item on a matching structure; mounting geometry and loads must be chosen together.</x:t>
        </x:is>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t="inlineStr">
        <x:is>
          <x:t xml:space="preserve">Junk</x:t>
        </x:is>
      </x:c>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t0; not applicable; component</x:v>
      </x:c>
      <x:c r="AF278" s="4" t="str">
        <x:v>Specific parts and protective properties remain proposals; ancient-material scarcity is established author direction.</x:v>
      </x:c>
      <x:c r="AG27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status/completeness","No production route listed")</x:f>
        <x:v>Route listed; review status/completeness</x:v>
      </x:c>
      <x:c r="AN278" s="14">
        <x:f>IF(C278="T0",0,IF(C278="T1",1,IF(C278="T2",2,IF(C278="T3",3,IF(C278="T4",4,IF(C278="Unassigned",98,99))))))</x:f>
        <x:v>0</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inlineStr">
        <x:is>
          <x:t xml:space="preserve">T1</x:t>
        </x:is>
      </x:c>
      <x:c r="D279" s="9" t="str">
        <x:v>Crafting components</x:v>
      </x:c>
      <x:c r="E279" s="9" t="str">
        <x:v>Legger chassis</x:v>
      </x:c>
      <x:c r="F279" s="9" t="str">
        <x:v>New proposal</x:v>
      </x:c>
      <x:c r="G279" s="9" t="inlineStr">
        <x:is>
          <x:t xml:space="preserve">Shaped reinforcement around a selected chassis opening. It provides a candidate part for constructing equipment; matching interfaces and final assembly are still required.</x:t>
        </x:is>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t="inlineStr">
        <x:is>
          <x:t xml:space="preserve">Common</x:t>
        </x:is>
      </x:c>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t1; not applicable; component</x:v>
      </x:c>
      <x:c r="AF279" s="4" t="str">
        <x:v>Specific parts and protective properties remain proposals; ancient-material scarcity is established author direction.</x:v>
      </x:c>
      <x:c r="AG27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status/completeness","No production route listed")</x:f>
        <x:v>Route listed; review status/completeness</x:v>
      </x:c>
      <x:c r="AN279" s="14">
        <x:f>IF(C279="T0",0,IF(C279="T1",1,IF(C279="T2",2,IF(C279="T3",3,IF(C279="T4",4,IF(C279="Unassigned",98,99))))))</x:f>
        <x:v>1</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inlineStr">
        <x:is>
          <x:t xml:space="preserve">T0</x:t>
        </x:is>
      </x:c>
      <x:c r="D280" s="9" t="str">
        <x:v>Crafting components</x:v>
      </x:c>
      <x:c r="E280" s="9" t="str">
        <x:v>Legger chassis</x:v>
      </x:c>
      <x:c r="F280" s="9" t="str">
        <x:v>New proposal</x:v>
      </x:c>
      <x:c r="G280" s="9" t="inlineStr">
        <x:is>
          <x:t xml:space="preserve">Selected thin inserts for matching fitted structural faces. It supports replacement, refitting or maintenance of a compatible item; ownership alone does not restore the equipment’s condition.</x:t>
        </x:is>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t="inlineStr">
        <x:is>
          <x:t xml:space="preserve">Junk</x:t>
        </x:is>
      </x:c>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t0; not applicable; component</x:v>
      </x:c>
      <x:c r="AF280" s="4" t="str">
        <x:v>Specific parts and protective properties remain proposals; ancient-material scarcity is established author direction.</x:v>
      </x:c>
      <x:c r="AG28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status/completeness","No production route listed")</x:f>
        <x:v>Route listed; review status/completeness</x:v>
      </x:c>
      <x:c r="AN280" s="14">
        <x:f>IF(C280="T0",0,IF(C280="T1",1,IF(C280="T2",2,IF(C280="T3",3,IF(C280="T4",4,IF(C280="Unassigned",98,99))))))</x:f>
        <x:v>0</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inlineStr">
        <x:is>
          <x:t xml:space="preserve">T0</x:t>
        </x:is>
      </x:c>
      <x:c r="D281" s="9" t="str">
        <x:v>Crafting components</x:v>
      </x:c>
      <x:c r="E281" s="9" t="str">
        <x:v>Legger mechanical parts</x:v>
      </x:c>
      <x:c r="F281" s="9" t="str">
        <x:v>New proposal</x:v>
      </x:c>
      <x:c r="G281" s="9" t="inlineStr">
        <x:is>
          <x:t xml:space="preserve">Matched pivot pin within a selected Legger joint. It supports replacement, refitting or maintenance of a compatible item; ownership alone does not restore the equipment’s condition.</x:t>
        </x:is>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t="inlineStr">
        <x:is>
          <x:t xml:space="preserve">Junk</x:t>
        </x:is>
      </x:c>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t0; not applicable; component</x:v>
      </x:c>
      <x:c r="AF281" s="4" t="str">
        <x:v>Specific parts and protective properties remain proposals; ancient-material scarcity is established author direction.</x:v>
      </x:c>
      <x:c r="AG28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status/completeness","No production route listed")</x:f>
        <x:v>Route listed; review status/completeness</x:v>
      </x:c>
      <x:c r="AN281" s="14">
        <x:f>IF(C281="T0",0,IF(C281="T1",1,IF(C281="T2",2,IF(C281="T3",3,IF(C281="T4",4,IF(C281="Unassigned",98,99))))))</x:f>
        <x:v>0</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inlineStr">
        <x:is>
          <x:t xml:space="preserve">T0</x:t>
        </x:is>
      </x:c>
      <x:c r="D282" s="9" t="str">
        <x:v>Crafting components</x:v>
      </x:c>
      <x:c r="E282" s="9" t="str">
        <x:v>Legger mechanical parts</x:v>
      </x:c>
      <x:c r="F282" s="9" t="str">
        <x:v>New proposal</x:v>
      </x:c>
      <x:c r="G282" s="9" t="inlineStr">
        <x:is>
          <x:t xml:space="preserve">Wear-interface insert proposed for a selected axial contact. It supports replacement, refitting or maintenance of a compatible item; ownership alone does not restore the equipment’s condition.</x:t>
        </x:is>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t="inlineStr">
        <x:is>
          <x:t xml:space="preserve">Junk</x:t>
        </x:is>
      </x:c>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t0; not applicable; component</x:v>
      </x:c>
      <x:c r="AF282" s="4" t="str">
        <x:v>Specific parts and protective properties remain proposals; ancient-material scarcity is established author direction.</x:v>
      </x:c>
      <x:c r="AG28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status/completeness","No production route listed")</x:f>
        <x:v>Route listed; review status/completeness</x:v>
      </x:c>
      <x:c r="AN282" s="14">
        <x:f>IF(C282="T0",0,IF(C282="T1",1,IF(C282="T2",2,IF(C282="T3",3,IF(C282="T4",4,IF(C282="Unassigned",98,99))))))</x:f>
        <x:v>0</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inlineStr">
        <x:is>
          <x:t xml:space="preserve">T3</x:t>
        </x:is>
      </x:c>
      <x:c r="D283" s="9" t="str">
        <x:v>Crafting components</x:v>
      </x:c>
      <x:c r="E283" s="9" t="str">
        <x:v>Legger mechanical parts</x:v>
      </x:c>
      <x:c r="F283" s="9" t="str">
        <x:v>New proposal</x:v>
      </x:c>
      <x:c r="G283" s="9" t="inlineStr">
        <x:is>
          <x:t xml:space="preserve">Matched gears for a compatible drive assembly. It is intended to pass or transform motion within a matched mechanism, with the input, supports and driven load designed together.</x:t>
        </x:is>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t="inlineStr">
        <x:is>
          <x:t xml:space="preserve">Rare</x:t>
        </x:is>
      </x:c>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t3; not applicable; component</x:v>
      </x:c>
      <x:c r="AF283" s="4" t="str">
        <x:v>Specific parts and protective properties remain proposals; ancient-material scarcity is established author direction.</x:v>
      </x:c>
      <x:c r="AG283"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status/completeness","No production route listed")</x:f>
        <x:v>Route listed; review status/completeness</x:v>
      </x:c>
      <x:c r="AN283" s="14">
        <x:f>IF(C283="T0",0,IF(C283="T1",1,IF(C283="T2",2,IF(C283="T3",3,IF(C283="T4",4,IF(C283="Unassigned",98,99))))))</x:f>
        <x:v>3</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inlineStr">
        <x:is>
          <x:t xml:space="preserve">T2</x:t>
        </x:is>
      </x:c>
      <x:c r="D284" s="9" t="str">
        <x:v>Crafting components</x:v>
      </x:c>
      <x:c r="E284" s="9" t="str">
        <x:v>Legger mechanical parts</x:v>
      </x:c>
      <x:c r="F284" s="9" t="str">
        <x:v>New proposal</x:v>
      </x:c>
      <x:c r="G284" s="9" t="inlineStr">
        <x:is>
          <x:t xml:space="preserve">End connector joining a selected movement link to its mount. It supports replacement, refitting or maintenance of a compatible item; ownership alone does not restore the equipment’s condition.</x:t>
        </x:is>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t="inlineStr">
        <x:is>
          <x:t xml:space="preserve">Uncommon</x:t>
        </x:is>
      </x:c>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t2; not applicable; component</x:v>
      </x:c>
      <x:c r="AF284" s="4" t="str">
        <x:v>Specific parts and protective properties remain proposals; ancient-material scarcity is established author direction.</x:v>
      </x:c>
      <x:c r="AG28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status/completeness","No production route listed")</x:f>
        <x:v>Route listed; review status/completeness</x:v>
      </x:c>
      <x:c r="AN284" s="14">
        <x:f>IF(C284="T0",0,IF(C284="T1",1,IF(C284="T2",2,IF(C284="T3",3,IF(C284="T4",4,IF(C284="Unassigned",98,99))))))</x:f>
        <x:v>2</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inlineStr">
        <x:is>
          <x:t xml:space="preserve">T3</x:t>
        </x:is>
      </x:c>
      <x:c r="D285" s="9" t="str">
        <x:v>Crafting components</x:v>
      </x:c>
      <x:c r="E285" s="9" t="str">
        <x:v>Legger mechanical parts</x:v>
      </x:c>
      <x:c r="F285" s="9" t="str">
        <x:v>New proposal</x:v>
      </x:c>
      <x:c r="G285" s="9" t="inlineStr">
        <x:is>
          <x:t xml:space="preserve">Adjustment assembly candidate for a selected mechanical drive path. It is intended to pass or transform motion within a matched mechanism, with the input, supports and driven load designed together.</x:t>
        </x:is>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t="inlineStr">
        <x:is>
          <x:t xml:space="preserve">Rare</x:t>
        </x:is>
      </x:c>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t3; not applicable; component</x:v>
      </x:c>
      <x:c r="AF285" s="4" t="str">
        <x:v>Specific parts and protective properties remain proposals; ancient-material scarcity is established author direction.</x:v>
      </x:c>
      <x:c r="AG285"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status/completeness","No production route listed")</x:f>
        <x:v>Route listed; review status/completeness</x:v>
      </x:c>
      <x:c r="AN285" s="14">
        <x:f>IF(C285="T0",0,IF(C285="T1",1,IF(C285="T2",2,IF(C285="T3",3,IF(C285="T4",4,IF(C285="Unassigned",98,99))))))</x:f>
        <x:v>3</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inlineStr">
        <x:is>
          <x:t xml:space="preserve">T0</x:t>
        </x:is>
      </x:c>
      <x:c r="D286" s="9" t="str">
        <x:v>Crafting components</x:v>
      </x:c>
      <x:c r="E286" s="9" t="str">
        <x:v>Legger mechanical parts</x:v>
      </x:c>
      <x:c r="F286" s="9" t="str">
        <x:v>New proposal</x:v>
      </x:c>
      <x:c r="G286" s="9" t="inlineStr">
        <x:is>
          <x:t xml:space="preserve">Replaceable contact ring proposed to clear grit from a matched moving surface. It is intended to obstruct grit at an opening or moving interface. Its fit and wear must be qualified before any exclusion or filtration performance is assigned.</x:t>
        </x:is>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t="inlineStr">
        <x:is>
          <x:t xml:space="preserve">Junk</x:t>
        </x:is>
      </x:c>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t0; not applicable; component</x:v>
      </x:c>
      <x:c r="AF286" s="4" t="str">
        <x:v>Specific parts and protective properties remain proposals; ancient-material scarcity is established author direction.</x:v>
      </x:c>
      <x:c r="AG28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status/completeness","No production route listed")</x:f>
        <x:v>Route listed; review status/completeness</x:v>
      </x:c>
      <x:c r="AN286" s="14">
        <x:f>IF(C286="T0",0,IF(C286="T1",1,IF(C286="T2",2,IF(C286="T3",3,IF(C286="T4",4,IF(C286="Unassigned",98,99))))))</x:f>
        <x:v>0</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inlineStr">
        <x:is>
          <x:t xml:space="preserve">T3</x:t>
        </x:is>
      </x:c>
      <x:c r="D287" s="9" t="inlineStr">
        <x:is>
          <x:t xml:space="preserve">Salvage</x:t>
        </x:is>
      </x:c>
      <x:c r="E287" s="9" t="str">
        <x:v>Legger service parts</x:v>
      </x:c>
      <x:c r="F287" s="9" t="str">
        <x:v>New proposal</x:v>
      </x:c>
      <x:c r="G287" s="9" t="inlineStr">
        <x:is>
          <x:t xml:space="preserve">Hand-operated tool candidate for placing selected faunal grease at a service point. It is intended to reduce friction at a matched contact surface; dust behavior and material compatibility require qualification.</x:t>
        </x:is>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t="inlineStr">
        <x:is>
          <x:t xml:space="preserve">Rare</x:t>
        </x:is>
      </x:c>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t3;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inlineStr">
        <x:is>
          <x:t xml:space="preserve">Salvage value audit October 16, 2026: T3. A controlled grease applicator preserves a service mechanism and useful maintenance labor. No grease supply is included. Value tier is relative to this 200-item salvage roster; condition and crafting qualification remain separate.</x:t>
        </x:is>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x:f>IF(C287="T0",0,IF(C287="T1",1,IF(C287="T2",2,IF(C287="T3",3,IF(C287="T4",4,IF(C287="Unassigned",98,99))))))</x:f>
        <x:v>3</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inlineStr">
        <x:is>
          <x:t xml:space="preserve">T0</x:t>
        </x:is>
      </x:c>
      <x:c r="D288" s="9" t="str">
        <x:v>Crafting components</x:v>
      </x:c>
      <x:c r="E288" s="9" t="str">
        <x:v>Legger service parts</x:v>
      </x:c>
      <x:c r="F288" s="9" t="str">
        <x:v>New proposal</x:v>
      </x:c>
      <x:c r="G288" s="9" t="inlineStr">
        <x:is>
          <x:t xml:space="preserve">Matched connection between a lubricant tool and a selected service port. It provides a proposed means of moving material between compatible parts or vessels while keeping the physical contents accounted for.</x:t>
        </x:is>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t="inlineStr">
        <x:is>
          <x:t xml:space="preserve">Junk</x:t>
        </x:is>
      </x:c>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t0; not applicable; component</x:v>
      </x:c>
      <x:c r="AF288" s="4" t="str">
        <x:v>Specific parts and protective properties remain proposals; ancient-material scarcity is established author direction.</x:v>
      </x:c>
      <x:c r="AG2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status/completeness","No production route listed")</x:f>
        <x:v>Route listed; review status/completeness</x:v>
      </x:c>
      <x:c r="AN288" s="14">
        <x:f>IF(C288="T0",0,IF(C288="T1",1,IF(C288="T2",2,IF(C288="T3",3,IF(C288="T4",4,IF(C288="Unassigned",98,99))))))</x:f>
        <x:v>0</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inlineStr">
        <x:is>
          <x:t xml:space="preserve">T0</x:t>
        </x:is>
      </x:c>
      <x:c r="D289" s="9" t="inlineStr">
        <x:is>
          <x:t xml:space="preserve">Salvage</x:t>
        </x:is>
      </x:c>
      <x:c r="E289" s="9" t="str">
        <x:v>Legger service parts</x:v>
      </x:c>
      <x:c r="F289" s="9" t="str">
        <x:v>New proposal</x:v>
      </x:c>
      <x:c r="G289" s="9" t="inlineStr">
        <x:is>
          <x:t xml:space="preserve">Shaped tool for removing residue from an accessible service recess. It is intended to dislodge or collect dirt from a suitable surface using its recorded physical form.</x:t>
        </x:is>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t="inlineStr">
        <x:is>
          <x:t xml:space="preserve">Junk</x:t>
        </x:is>
      </x:c>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t0;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inlineStr">
        <x:is>
          <x:t xml:space="preserve">Salvage value audit October 16, 2026: T0. A simple cleaning pick needs little material or precision assembly and is readily replaced. Value tier is relative to this 200-item salvage roster; condition and crafting qualification remain separate.</x:t>
        </x:is>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x:f>IF(C289="T0",0,IF(C289="T1",1,IF(C289="T2",2,IF(C289="T3",3,IF(C289="T4",4,IF(C289="Unassigned",98,99))))))</x:f>
        <x:v>0</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inlineStr">
        <x:is>
          <x:t xml:space="preserve">T4</x:t>
        </x:is>
      </x:c>
      <x:c r="D290" s="9" t="inlineStr">
        <x:is>
          <x:t xml:space="preserve">Salvage</x:t>
        </x:is>
      </x:c>
      <x:c r="E290" s="9" t="str">
        <x:v>Legger service parts</x:v>
      </x:c>
      <x:c r="F290" s="9" t="str">
        <x:v>New proposal</x:v>
      </x:c>
      <x:c r="G290" s="9" t="inlineStr">
        <x:is>
          <x:t xml:space="preserve">Workshop tool candidate for removing a selected bearing assembly. It supports replacement, refitting or maintenance of a compatible item; ownership alone does not restore the equipment’s condition.</x:t>
        </x:is>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t="inlineStr">
        <x:is>
          <x:t xml:space="preserve">Common</x:t>
        </x:is>
      </x:c>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t4;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inlineStr">
        <x:is>
          <x:t xml:space="preserve">Salvage value audit October 16, 2026: T4. A matched bearing-removal tool can preserve specialist service capability and costly precision fit, subject to compatibility. Value tier is relative to this 200-item salvage roster; condition and crafting qualification remain separate.</x:t>
        </x:is>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x:f>IF(C290="T0",0,IF(C290="T1",1,IF(C290="T2",2,IF(C290="T3",3,IF(C290="T4",4,IF(C290="Unassigned",98,99))))))</x:f>
        <x:v>4</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inlineStr">
        <x:is>
          <x:t xml:space="preserve">T4</x:t>
        </x:is>
      </x:c>
      <x:c r="D291" s="9" t="inlineStr">
        <x:is>
          <x:t xml:space="preserve">Salvage</x:t>
        </x:is>
      </x:c>
      <x:c r="E291" s="9" t="str">
        <x:v>Legger service parts</x:v>
      </x:c>
      <x:c r="F291" s="9" t="str">
        <x:v>New proposal</x:v>
      </x:c>
      <x:c r="G291" s="9" t="inlineStr">
        <x:is>
          <x:t xml:space="preserve">Template or gauge for checking a defined fitted relationship. It supports looking at or examining a workpiece, with the useful view determined by its optical and mechanical arrangement.</x:t>
        </x:is>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t="inlineStr">
        <x:is>
          <x:t xml:space="preserve">Common</x:t>
        </x:is>
      </x:c>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t4;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inlineStr">
        <x:is>
          <x:t xml:space="preserve">Salvage value audit October 16, 2026: T4. An alignment gauge preserves specialist dimensional reference work. Actual accuracy and matched equipment must be checked. Value tier is relative to this 200-item salvage roster; condition and crafting qualification remain separate.</x:t>
        </x:is>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x:f>IF(C291="T0",0,IF(C291="T1",1,IF(C291="T2",2,IF(C291="T3",3,IF(C291="T4",4,IF(C291="Unassigned",98,99))))))</x:f>
        <x:v>4</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inlineStr">
        <x:is>
          <x:t xml:space="preserve">T2</x:t>
        </x:is>
      </x:c>
      <x:c r="D292" s="9" t="inlineStr">
        <x:is>
          <x:t xml:space="preserve">Legger attachments</x:t>
        </x:is>
      </x:c>
      <x:c r="E292" s="9" t="str">
        <x:v>Legger service parts</x:v>
      </x:c>
      <x:c r="F292" s="9" t="str">
        <x:v>New proposal</x:v>
      </x:c>
      <x:c r="G292" s="9" t="inlineStr">
        <x:is>
          <x:t xml:space="preserve">Partitioned case for selected small replacement parts and service tools. It is intended to retain or separate physical cargo at its actual location; it does not create remote storage or extra carrying capacity.</x:t>
        </x:is>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t="inlineStr">
        <x:is>
          <x:t xml:space="preserve">Uncommon</x:t>
        </x:is>
      </x:c>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t2;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status/completeness","No production route listed")</x:f>
        <x:v>Route listed; review status/completeness</x:v>
      </x:c>
      <x:c r="AN292" s="14">
        <x:f>IF(C292="T0",0,IF(C292="T1",1,IF(C292="T2",2,IF(C292="T3",3,IF(C292="T4",4,IF(C292="Unassigned",98,99))))))</x:f>
        <x:v>2</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inlineStr">
        <x:is>
          <x:t xml:space="preserve">T0</x:t>
        </x:is>
      </x:c>
      <x:c r="D293" s="9" t="inlineStr">
        <x:is>
          <x:t xml:space="preserve">Legger armor</x:t>
        </x:is>
      </x:c>
      <x:c r="E293" s="9" t="str">
        <x:v>Legger armor</x:v>
      </x:c>
      <x:c r="F293" s="9" t="str">
        <x:v>New proposal</x:v>
      </x:c>
      <x:c r="G293" s="9" t="inlineStr">
        <x:is>
          <x:t xml:space="preserve">Replaceable narrow guard on a selected exposed frame edge. It is intended to cover or guard the recorded area, with fit, coverage and protective performance still requiring qualification.</x:t>
        </x:is>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t="inlineStr">
        <x:is>
          <x:t xml:space="preserve">Junk</x:t>
        </x:is>
      </x:c>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armor; finished item; manufactured / unresolved; protection; metal; panel; proposal; legger; leger; companion replacement part; t0;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inlineStr">
        <x:is>
          <x:t xml:space="preserve">October 16 catalog value audit: T0. Abundant shell or a narrow simple guard has modest material and forming value; actual fit and protection remain unqualified. Value is separate from crafting readiness, rarity, condition and demonstrated performance.</x:t>
        </x:is>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status/completeness","No production route listed")</x:f>
        <x:v>Route listed; review status/completeness</x:v>
      </x:c>
      <x:c r="AN293" s="14">
        <x:f>IF(C293="T0",0,IF(C293="T1",1,IF(C293="T2",2,IF(C293="T3",3,IF(C293="T4",4,IF(C293="Unassigned",98,99))))))</x:f>
        <x:v>0</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inlineStr">
        <x:is>
          <x:t xml:space="preserve">T1</x:t>
        </x:is>
      </x:c>
      <x:c r="D294" s="9" t="inlineStr">
        <x:is>
          <x:t xml:space="preserve">Legger armor</x:t>
        </x:is>
      </x:c>
      <x:c r="E294" s="9" t="str">
        <x:v>Legger armor</x:v>
      </x:c>
      <x:c r="F294" s="9" t="str">
        <x:v>New proposal</x:v>
      </x:c>
      <x:c r="G294" s="9" t="inlineStr">
        <x:is>
          <x:t xml:space="preserve">Protective cage candidate around a selected exposed instrument face. It is intended to cover or guard the recorded area, with fit, coverage and protective performance still requiring qualification.</x:t>
        </x:is>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t="inlineStr">
        <x:is>
          <x:t xml:space="preserve">Common</x:t>
        </x:is>
      </x:c>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armor; finished item; manufactured / unresolved; protection; mixed / unresolved; assembly; proposal; legger; leger; companion replacement part; t1;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status/completeness","No production route listed")</x:f>
        <x:v>Route listed; review status/completeness</x:v>
      </x:c>
      <x:c r="AN294" s="14">
        <x:f>IF(C294="T0",0,IF(C294="T1",1,IF(C294="T2",2,IF(C294="T3",3,IF(C294="T4",4,IF(C294="Unassigned",98,99))))))</x:f>
        <x:v>1</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inlineStr">
        <x:is>
          <x:t xml:space="preserve">T1</x:t>
        </x:is>
      </x:c>
      <x:c r="D295" s="9" t="inlineStr">
        <x:is>
          <x:t xml:space="preserve">Legger attachments</x:t>
        </x:is>
      </x:c>
      <x:c r="E295" s="9" t="str">
        <x:v>Legger armor</x:v>
      </x:c>
      <x:c r="F295" s="9" t="str">
        <x:v>New proposal</x:v>
      </x:c>
      <x:c r="G295" s="9" t="inlineStr">
        <x:is>
          <x:t xml:space="preserve">Overlap piece covering a selected gap between fitted guards. It is intended to cover or guard the recorded area, with fit, coverage and protective performance still requiring qualification.</x:t>
        </x:is>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t="inlineStr">
        <x:is>
          <x:t xml:space="preserve">Common</x:t>
        </x:is>
      </x:c>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t1;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status/completeness","No production route listed")</x:f>
        <x:v>Route listed; review status/completeness</x:v>
      </x:c>
      <x:c r="AN295" s="14">
        <x:f>IF(C295="T0",0,IF(C295="T1",1,IF(C295="T2",2,IF(C295="T3",3,IF(C295="T4",4,IF(C295="Unassigned",98,99))))))</x:f>
        <x:v>1</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inlineStr">
        <x:is>
          <x:t xml:space="preserve">T0</x:t>
        </x:is>
      </x:c>
      <x:c r="D296" s="9" t="inlineStr">
        <x:is>
          <x:t xml:space="preserve">Salvage</x:t>
        </x:is>
      </x:c>
      <x:c r="E296" s="9" t="str">
        <x:v>Legger armor</x:v>
      </x:c>
      <x:c r="F296" s="9" t="str">
        <x:v>New proposal</x:v>
      </x:c>
      <x:c r="G296" s="9" t="inlineStr">
        <x:is>
          <x:t xml:space="preserve">Replaceable cap candidate over a selected protruding part. It is intended to cover or guard the recorded area, with fit, coverage and protective performance still requiring qualification.</x:t>
        </x:is>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t="inlineStr">
        <x:is>
          <x:t xml:space="preserve">Junk</x:t>
        </x:is>
      </x:c>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salvage; legger armor; armor; finished item; manufactured / unresolved; protection; shell / chitin; solid part; proposal; legger; leger; companion replacement part; t0;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inlineStr">
        <x:is>
          <x:t xml:space="preserve">Salvage value audit October 16, 2026: T0. A simple replaceable impact cap offers modest scrap and fitting value without a complete protective assembly. Value tier is relative to this 200-item salvage roster; condition and crafting qualification remain separate.</x:t>
        </x:is>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x:f>IF(C296="T0",0,IF(C296="T1",1,IF(C296="T2",2,IF(C296="T3",3,IF(C296="T4",4,IF(C296="Unassigned",98,99))))))</x:f>
        <x:v>0</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inlineStr">
        <x:is>
          <x:t xml:space="preserve">T2</x:t>
        </x:is>
      </x:c>
      <x:c r="D297" s="9" t="inlineStr">
        <x:is>
          <x:t xml:space="preserve">Legger attachments</x:t>
        </x:is>
      </x:c>
      <x:c r="E297" s="9" t="str">
        <x:v>Legger armor</x:v>
      </x:c>
      <x:c r="F297" s="9" t="str">
        <x:v>New proposal</x:v>
      </x:c>
      <x:c r="G297" s="9" t="inlineStr">
        <x:is>
          <x:t xml:space="preserve">Scarce pressed-fiber backing proposed inside a selected guard. It is intended to cover or guard the recorded area, with fit, coverage and protective performance still requiring qualification.</x:t>
        </x:is>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t="inlineStr">
        <x:is>
          <x:t xml:space="preserve">Uncommon</x:t>
        </x:is>
      </x:c>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t2;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inlineStr">
        <x:is>
          <x:t xml:space="preserve">October 16 catalog value audit: T2. Difficult pressed-fiber backing preserves more preparation and material loss than an ordinary rigid support. Value is separate from crafting readiness, rarity, condition and demonstrated performance.</x:t>
        </x:is>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status/completeness","No production route listed")</x:f>
        <x:v>Route listed; review status/completeness</x:v>
      </x:c>
      <x:c r="AN297" s="14">
        <x:f>IF(C297="T0",0,IF(C297="T1",1,IF(C297="T2",2,IF(C297="T3",3,IF(C297="T4",4,IF(C297="Unassigned",98,99))))))</x:f>
        <x:v>2</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inlineStr">
        <x:is>
          <x:t xml:space="preserve">T2</x:t>
        </x:is>
      </x:c>
      <x:c r="D298" s="9" t="str">
        <x:v>Crafting components</x:v>
      </x:c>
      <x:c r="E298" s="9" t="str">
        <x:v>Legger armor</x:v>
      </x:c>
      <x:c r="F298" s="9" t="str">
        <x:v>New proposal</x:v>
      </x:c>
      <x:c r="G298" s="9" t="inlineStr">
        <x:is>
          <x:t xml:space="preserve">Hinge/retainer unit candidate for an articulated protective panel. It locates or retains a fitted item on a matching structure; mounting geometry and loads must be chosen together.</x:t>
        </x:is>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t="inlineStr">
        <x:is>
          <x:t xml:space="preserve">Uncommon</x:t>
        </x:is>
      </x:c>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t2; not applicable; component</x:v>
      </x:c>
      <x:c r="AF298" s="4" t="str">
        <x:v>Specific parts and protective properties remain proposals; ancient-material scarcity is established author direction.</x:v>
      </x:c>
      <x:c r="AG29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status/completeness","No production route listed")</x:f>
        <x:v>Route listed; review status/completeness</x:v>
      </x:c>
      <x:c r="AN298" s="14">
        <x:f>IF(C298="T0",0,IF(C298="T1",1,IF(C298="T2",2,IF(C298="T3",3,IF(C298="T4",4,IF(C298="Unassigned",98,99))))))</x:f>
        <x:v>2</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inlineStr">
        <x:is>
          <x:t xml:space="preserve">Recovered shaped collar considered for an appropriate joint housing. It is an extremely rare ancient recovery whose original function remains a working hypothesis. Condition, compatibility and safe operation are unknown; no contemporary reproduction is implied.</x:t>
        </x:is>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inlineStr">
        <x:is>
          <x:t xml:space="preserve">Epic</x:t>
        </x:is>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inlineStr">
        <x:is>
          <x:t xml:space="preserve">Recovered fiber/composite member considered for a selected tensile linkage. It is an extremely rare ancient recovery whose original function remains a working hypothesis. Condition, compatibility and safe operation are unknown; no contemporary reproduction is implied.</x:t>
        </x:is>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inlineStr">
        <x:is>
          <x:t xml:space="preserve">Epic</x:t>
        </x:is>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inlineStr">
        <x:is>
          <x:t xml:space="preserve">Recovered contact insert considered for a matched wear interface. It is an extremely rare ancient recovery whose original function remains a working hypothesis. Condition, compatibility and safe operation are unknown; no contemporary reproduction is implied.</x:t>
        </x:is>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inlineStr">
        <x:is>
          <x:t xml:space="preserve">Epic</x:t>
        </x:is>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inlineStr">
        <x:is>
          <x:t xml:space="preserve">Recovered high-precision ceramic race candidate within a compatible bearing. It is an extremely rare ancient recovery whose original function remains a working hypothesis. Condition, compatibility and safe operation are unknown; no contemporary reproduction is implied.</x:t>
        </x:is>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inlineStr">
        <x:is>
          <x:t xml:space="preserve">Epic</x:t>
        </x:is>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inlineStr">
        <x:is>
          <x:t xml:space="preserve">T4</x:t>
        </x:is>
      </x:c>
      <x:c r="D303" s="9" t="inlineStr">
        <x:is>
          <x:t xml:space="preserve">Legger attachments</x:t>
        </x:is>
      </x:c>
      <x:c r="E303" s="9" t="str">
        <x:v>Legger ancient replacement</x:v>
      </x:c>
      <x:c r="F303" s="9" t="str">
        <x:v>New proposal</x:v>
      </x:c>
      <x:c r="G303" s="9" t="inlineStr">
        <x:is>
          <x:t xml:space="preserve">Recovered structured backing considered for a composite guard. It is intended to cover or guard the recorded area, with fit, coverage and protective performance still requiring qualification.</x:t>
        </x:is>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inlineStr">
        <x:is>
          <x:t xml:space="preserve">Epic</x:t>
        </x:is>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t4;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inlineStr">
        <x:is>
          <x:t xml:space="preserve">October 16 catalog value audit: T4. Extremely rare ancient structured backing is difficult to substitute; recovered condition and compatibility still require qualification. Value is separate from crafting readiness, rarity, condition and demonstrated performance.</x:t>
        </x:is>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status/completeness","No production route listed")</x:f>
        <x:v>No production route listed</x:v>
      </x:c>
      <x:c r="AN303" s="14">
        <x:f>IF(C303="T0",0,IF(C303="T1",1,IF(C303="T2",2,IF(C303="T3",3,IF(C303="T4",4,IF(C303="Unassigned",98,99))))))</x:f>
        <x:v>4</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inlineStr">
        <x:is>
          <x:t xml:space="preserve">Recovered adapter candidate joining one identified ancient module to a matching host. It is an extremely rare ancient recovery whose original function remains a working hypothesis. Condition, compatibility and safe operation are unknown; no contemporary reproduction is implied.</x:t>
        </x:is>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inlineStr">
        <x:is>
          <x:t xml:space="preserve">Epic</x:t>
        </x:is>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x:c r="A305" s="4" t="inlineStr">
        <x:is>
          <x:t xml:space="preserve">proposal.salvage.seized_bronze_flanged_bushing</x:t>
        </x:is>
      </x:c>
      <x:c r="B305" s="4" t="inlineStr">
        <x:is>
          <x:t xml:space="preserve">Seized bronze flanged bushing</x:t>
        </x:is>
      </x:c>
      <x:c r="C305" s="4" t="inlineStr">
        <x:is>
          <x:t xml:space="preserve">T1</x:t>
        </x:is>
      </x:c>
      <x:c r="D305" s="4" t="inlineStr">
        <x:is>
          <x:t xml:space="preserve">Salvage</x:t>
        </x:is>
      </x:c>
      <x:c r="E305" s="4" t="inlineStr">
        <x:is>
          <x:t xml:space="preserve">Rusted metal salvage</x:t>
        </x:is>
      </x:c>
      <x:c r="F305" s="4" t="inlineStr">
        <x:is>
          <x:t xml:space="preserve">New proposal</x:t>
        </x:is>
      </x:c>
      <x:c r="G305" s="4" t="inlineStr">
        <x:is>
          <x:t xml:space="preserve">A bronze sleeve bushing with a green-brown patina, a worn flange and a scored bore holding a short rusted iron shaft stub. Its recoverable bronze and surviving worked section make a modestly useful find, while the seized mixed-metal core prevents immediate bearing reuse.</x:t>
        </x:is>
      </x:c>
      <x:c r="H305" s="4" t="inlineStr">
        <x:is>
          <x:t xml:space="preserve">None; recovered scrap</x:t>
        </x:is>
      </x:c>
      <x:c r="I305" s="4" t="inlineStr">
        <x:is>
          <x:t xml:space="preserve">Recovered metal cargo; dimensions, carrying mass and packing remain undefined.</x:t>
        </x:is>
      </x:c>
      <x:c r="J305" s="4"/>
      <x:c r="K305" s="4"/>
      <x:c r="L305" s="4" t="inlineStr">
        <x:is>
          <x:t xml:space="preserve">Recover from discarded contemporary workshop fittings, frames or machinery. Exact sites, encounter frequency and collection requirements remain design work.</x:t>
        </x:is>
      </x:c>
      <x:c r="M305" s="4" t="inlineStr">
        <x:is>
          <x:t xml:space="preserve">Inspect, clean and sort the recovered piece before assessing surviving metal or possible donor use. No recovery quantity, repair recipe or working replacement part is established.</x:t>
        </x:is>
      </x:c>
      <x:c r="N305" s="4" t="inlineStr">
        <x:is>
          <x:t xml:space="preserve">Not implemented</x:t>
        </x:is>
      </x:c>
      <x:c r="O305" s="4" t="inlineStr">
        <x:is>
          <x:t xml:space="preserve">As-found salvage with uncertain integrity. No qualified replacement fit, load rating, crafting readiness, guaranteed metal yield or automatic processing result.</x:t>
        </x:is>
      </x:c>
      <x:c r="P305" s="4" t="inlineStr">
        <x:is>
          <x:t xml:space="preserve">Uncommon</x:t>
        </x:is>
      </x:c>
      <x:c r="Q305" s="4"/>
      <x:c r="R305" s="4"/>
      <x:c r="S305" s="4"/>
      <x:c r="T305" s="4"/>
      <x:c r="U305" s="4" t="inlineStr">
        <x:is>
          <x:t xml:space="preserve">Uncommon rarity: a recognizable bronze donor is less routine than ferrous scrap. Resolve alloy, shaft separation, recoverable quantity and bore wear; no usable bearing surface or guaranteed bronze yield.</x:t>
        </x:is>
      </x:c>
      <x:c r="V305" s="4" t="inlineStr">
        <x:is>
          <x:t xml:space="preserve">bronze bush; flanged bronze sleeve; seized bearing bush; mixed metal scrap</x:t>
        </x:is>
      </x:c>
      <x:c r="W305"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305" s="4" t="inlineStr">
        <x:is>
          <x:t xml:space="preserve">Raw material</x:t>
        </x:is>
      </x:c>
      <x:c r="Y305" s="4" t="inlineStr">
        <x:is>
          <x:t xml:space="preserve">Recovered part</x:t>
        </x:is>
      </x:c>
      <x:c r="Z305" s="4" t="inlineStr">
        <x:is>
          <x:t xml:space="preserve">Industrial salvage</x:t>
        </x:is>
      </x:c>
      <x:c r="AA305" s="4" t="inlineStr">
        <x:is>
          <x:t xml:space="preserve">Machinery repair</x:t>
        </x:is>
      </x:c>
      <x:c r="AB305" s="4" t="inlineStr">
        <x:is>
          <x:t xml:space="preserve">Metal</x:t>
        </x:is>
      </x:c>
      <x:c r="AC305" s="4" t="inlineStr">
        <x:is>
          <x:t xml:space="preserve">Assembly</x:t>
        </x:is>
      </x:c>
      <x:c r="AD305" s="4" t="inlineStr">
        <x:is>
          <x:t xml:space="preserve">Proposal</x:t>
        </x:is>
      </x:c>
      <x:c r="AE305" s="4" t="str">
        <x:f>LOWER(A305&amp;"; "&amp;B305&amp;"; "&amp;D305&amp;"; "&amp;E305&amp;"; "&amp;X305&amp;"; "&amp;Y305&amp;"; "&amp;Z305&amp;"; "&amp;AA305&amp;"; "&amp;AB305&amp;"; "&amp;AC305&amp;"; "&amp;AD305&amp;"; "&amp;V305&amp;"; "&amp;C305&amp;"; "&amp;AH305&amp;"; "&amp;AI305)</x:f>
        <x:v>proposal.salvage.seized_bronze_flanged_bushing; seized bronze flanged bushing; salvage; rusted metal salvage; raw material; recovered part; industrial salvage; machinery repair; metal; assembly; proposal; bronze bush; flanged bronze sleeve; seized bearing bush; mixed metal scrap; t1; unassigned; material</x:v>
      </x:c>
      <x:c r="AF305" s="4" t="inlineStr">
        <x:is>
          <x:t xml:space="preserve">Contemporary recovered metal pieces, cataloged as salvage for condition assessment and possible material or donor-part recovery.</x:t>
        </x:is>
      </x:c>
      <x:c r="AG305" s="4" t="inlineStr">
        <x:is>
          <x:t xml:space="preserve">T1: nonferrous recovery potential and a surviving flange give modest worth, reduced by seizure, scoring and separation work.</x:t>
        </x:is>
      </x:c>
      <x:c r="AH305" s="4" t="inlineStr">
        <x:is>
          <x:t xml:space="preserve">Unassigned</x:t>
        </x:is>
      </x:c>
      <x:c r="AI305" s="4" t="inlineStr">
        <x:is>
          <x:t xml:space="preserve">Material</x:t>
        </x:is>
      </x:c>
      <x:c r="AJ305" s="4">
        <x:f>COUNTIFS('Material routes'!$D$6:$D$2205,A305,'Material routes'!$C$6:$C$2205,"Output")</x:f>
        <x:v>0</x:v>
      </x:c>
      <x:c r="AK305" s="4">
        <x:f>SUM(COUNTIFS('Material routes'!$D$6:$D$2205,A305,'Material routes'!$C$6:$C$2205,"Ingredient candidate"),COUNTIFS('Material routes'!$D$6:$D$2205,A305,'Material routes'!$C$6:$C$2205,"Consumed input"),COUNTIFS('Material routes'!$D$6:$D$2205,A305,'Material routes'!$C$6:$C$2205,"Contained input"),COUNTIFS('Material routes'!$D$6:$D$2205,A305,'Material routes'!$C$6:$C$2205,"Transform input"))</x:f>
        <x:v>0</x:v>
      </x:c>
      <x:c r="AL305" s="4">
        <x:f>COUNTIFS('Material routes'!$D$6:$D$2205,A305,'Material routes'!$C$6:$C$2205,"Tool candidate")</x:f>
        <x:v>0</x:v>
      </x:c>
      <x:c r="AM305" s="4" t="str">
        <x:f>IF(AJ305&gt;0,"Route listed; review status/completeness",IF(C305="T0","Raw entry feed; no production route","No production route listed"))</x:f>
        <x:v>No production route listed</x:v>
      </x:c>
      <x:c r="AN305" s="4">
        <x:f>IF(C305="T0",0,IF(C305="T1",1,IF(C305="T2",2,IF(C305="T3",3,IF(C305="T4",4,IF(C305="Unassigned",98,99))))))</x:f>
        <x:v>1</x:v>
      </x:c>
    </x:row>
    <x:row r="306" ht="115" customHeight="1">
      <x:c r="A306" s="9" t="str">
        <x:v>proposal.food.dense_drink</x:v>
      </x:c>
      <x:c r="B306" s="9" t="inlineStr">
        <x:is>
          <x:t xml:space="preserve">Concentrated Phagia drink</x:t>
        </x:is>
      </x:c>
      <x:c r="C306" s="4" t="inlineStr">
        <x:is>
          <x:t xml:space="preserve">T1</x:t>
        </x:is>
      </x:c>
      <x:c r="D306" s="9" t="str">
        <x:v>Consumables</x:v>
      </x:c>
      <x:c r="E306" s="9" t="str">
        <x:v>Phagia drink</x:v>
      </x:c>
      <x:c r="F306" s="9" t="str">
        <x:v>New proposal</x:v>
      </x:c>
      <x:c r="G306" s="9" t="inlineStr">
        <x:is>
          <x:t xml:space="preserve">Candidate concentrated drink preparation for a compact food-and-drink serving. It is intended for the recorded food or feeding role. Human edibility and useful nutrition require the selected source and preparation rather than assumptions about all fauna.</x:t>
        </x:is>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t="inlineStr">
        <x:is>
          <x:t xml:space="preserve">Common</x:t>
        </x:is>
      </x:c>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inlineStr">
        <x:is>
          <x:t xml:space="preserve">hydration; phagea; algae; Dense Phagia nutrient drink</x:t>
        </x:is>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concentrated phagia drink; consumables; phagia drink; drink consumable; finished item; living culture; nutrition; phagia preparation; liquid; proposal; hydration; phagea; algae; dense phagia nutrient drink; t1; t2; finished item</x:v>
      </x:c>
      <x:c r="AF306" s="4" t="str">
        <x:v>Accepted direction for processed-food families; individual recipes, ingredient qualification and effects remain design proposals.</x:v>
      </x:c>
      <x:c r="AG306"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status/completeness","No production route listed")</x:f>
        <x:v>Route listed; review status/completeness</x:v>
      </x:c>
      <x:c r="AN306" s="14">
        <x:f>IF(C306="T0",0,IF(C306="T1",1,IF(C306="T2",2,IF(C306="T3",3,IF(C306="T4",4,IF(C306="Unassigned",98,99))))))</x:f>
        <x:v>1</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inlineStr">
        <x:is>
          <x:t xml:space="preserve">T0</x:t>
        </x:is>
      </x:c>
      <x:c r="D307" s="9" t="str">
        <x:v>Consumables</x:v>
      </x:c>
      <x:c r="E307" s="9" t="str">
        <x:v>Phagia bar</x:v>
      </x:c>
      <x:c r="F307" s="9" t="str">
        <x:v>User direction; not implemented</x:v>
      </x:c>
      <x:c r="G307" s="9" t="inlineStr">
        <x:is>
          <x:t xml:space="preserve">Prepared algae bar comparable in use to a protein/meal bar. It is intended for the recorded food or feeding role. Human edibility and useful nutrition require the selected source and preparation rather than assumptions about all fauna.</x:t>
        </x:is>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t="inlineStr">
        <x:is>
          <x:t xml:space="preserve">Junk</x:t>
        </x:is>
      </x:c>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t0; t1; finished item</x:v>
      </x:c>
      <x:c r="AF307" s="4" t="str">
        <x:v>Accepted direction for processed-food families; individual recipes, ingredient qualification and effects remain design proposals.</x:v>
      </x:c>
      <x:c r="AG307"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status/completeness","No production route listed")</x:f>
        <x:v>Route listed; review status/completeness</x:v>
      </x:c>
      <x:c r="AN307" s="14">
        <x:f>IF(C307="T0",0,IF(C307="T1",1,IF(C307="T2",2,IF(C307="T3",3,IF(C307="T4",4,IF(C307="Unassigned",98,99))))))</x:f>
        <x:v>0</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inlineStr">
        <x:is>
          <x:t xml:space="preserve">T1</x:t>
        </x:is>
      </x:c>
      <x:c r="D308" s="9" t="str">
        <x:v>Consumables</x:v>
      </x:c>
      <x:c r="E308" s="9" t="str">
        <x:v>Phagia bar</x:v>
      </x:c>
      <x:c r="F308" s="9" t="str">
        <x:v>User direction; not implemented</x:v>
      </x:c>
      <x:c r="G308" s="9" t="inlineStr">
        <x:is>
          <x:t xml:space="preserve">Dried algae bar proposed as a processed travel consumable. It is intended for the recorded food or feeding role. Human edibility and useful nutrition require the selected source and preparation rather than assumptions about all fauna.</x:t>
        </x:is>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t="inlineStr">
        <x:is>
          <x:t xml:space="preserve">Common</x:t>
        </x:is>
      </x:c>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t1; t1; finished item</x:v>
      </x:c>
      <x:c r="AF308" s="4" t="str">
        <x:v>Accepted direction for processed-food families; individual recipes, ingredient qualification and effects remain design proposals.</x:v>
      </x:c>
      <x:c r="AG308"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status/completeness","No production route listed")</x:f>
        <x:v>Route listed; review status/completeness</x:v>
      </x:c>
      <x:c r="AN308" s="14">
        <x:f>IF(C308="T0",0,IF(C308="T1",1,IF(C308="T2",2,IF(C308="T3",3,IF(C308="T4",4,IF(C308="Unassigned",98,99))))))</x:f>
        <x:v>1</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inlineStr">
        <x:is>
          <x:t xml:space="preserve">T0</x:t>
        </x:is>
      </x:c>
      <x:c r="D309" s="9" t="str">
        <x:v>Consumables</x:v>
      </x:c>
      <x:c r="E309" s="9" t="str">
        <x:v>Phagia prepared meal</x:v>
      </x:c>
      <x:c r="F309" s="9" t="str">
        <x:v>New proposal</x:v>
      </x:c>
      <x:c r="G309" s="9" t="inlineStr">
        <x:is>
          <x:t xml:space="preserve">Smooth prepared algae meal candidate portioned for consumption. It is intended for the recorded food or feeding role. Human edibility and useful nutrition require the selected source and preparation rather than assumptions about all fauna.</x:t>
        </x:is>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t="inlineStr">
        <x:is>
          <x:t xml:space="preserve">Junk</x:t>
        </x:is>
      </x:c>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t0; t1; finished item</x:v>
      </x:c>
      <x:c r="AF309" s="4" t="str">
        <x:v>Accepted direction for processed-food families; individual recipes, ingredient qualification and effects remain design proposals.</x:v>
      </x:c>
      <x:c r="AG309"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status/completeness","No production route listed")</x:f>
        <x:v>Route listed; review status/completeness</x:v>
      </x:c>
      <x:c r="AN309" s="14">
        <x:f>IF(C309="T0",0,IF(C309="T1",1,IF(C309="T2",2,IF(C309="T3",3,IF(C309="T4",4,IF(C309="Unassigned",98,99))))))</x:f>
        <x:v>0</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inlineStr">
        <x:is>
          <x:t xml:space="preserve">T0</x:t>
        </x:is>
      </x:c>
      <x:c r="D310" s="9" t="str">
        <x:v>Consumables</x:v>
      </x:c>
      <x:c r="E310" s="9" t="str">
        <x:v>Phagia prepared meal</x:v>
      </x:c>
      <x:c r="F310" s="9" t="str">
        <x:v>User direction; not implemented</x:v>
      </x:c>
      <x:c r="G310" s="9" t="inlineStr">
        <x:is>
          <x:t xml:space="preserve">Prepared consumable meal based on the survival algae. It is intended for the recorded food or feeding role. Human edibility and useful nutrition require the selected source and preparation rather than assumptions about all fauna.</x:t>
        </x:is>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t="inlineStr">
        <x:is>
          <x:t xml:space="preserve">Junk</x:t>
        </x:is>
      </x:c>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t0; t2; finished item</x:v>
      </x:c>
      <x:c r="AF310" s="4" t="str">
        <x:v>Accepted direction for processed-food families; individual recipes, ingredient qualification and effects remain design proposals.</x:v>
      </x:c>
      <x:c r="AG310"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status/completeness","No production route listed")</x:f>
        <x:v>Route listed; review status/completeness</x:v>
      </x:c>
      <x:c r="AN310" s="14">
        <x:f>IF(C310="T0",0,IF(C310="T1",1,IF(C310="T2",2,IF(C310="T3",3,IF(C310="T4",4,IF(C310="Unassigned",98,99))))))</x:f>
        <x:v>0</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inlineStr">
        <x:is>
          <x:t xml:space="preserve">T2</x:t>
        </x:is>
      </x:c>
      <x:c r="D311" s="9" t="str">
        <x:v>Consumables</x:v>
      </x:c>
      <x:c r="E311" s="9" t="str">
        <x:v>Phagia delicacy</x:v>
      </x:c>
      <x:c r="F311" s="9" t="str">
        <x:v>New proposal</x:v>
      </x:c>
      <x:c r="G311" s="9" t="inlineStr">
        <x:is>
          <x:t xml:space="preserve">Candidate fine meal combining algae with selected prepared edible fauna flakes. It is intended for the recorded food or feeding role. Human edibility and useful nutrition require the selected source and preparation rather than assumptions about all fauna.</x:t>
        </x:is>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t="inlineStr">
        <x:is>
          <x:t xml:space="preserve">Uncommon</x:t>
        </x:is>
      </x:c>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t2; t1; finished item</x:v>
      </x:c>
      <x:c r="AF311" s="4" t="str">
        <x:v>Accepted direction for processed-food families; individual recipes, ingredient qualification and effects remain design proposals.</x:v>
      </x:c>
      <x:c r="AG311"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status/completeness","No production route listed")</x:f>
        <x:v>Route listed; review status/completeness</x:v>
      </x:c>
      <x:c r="AN311" s="14">
        <x:f>IF(C311="T0",0,IF(C311="T1",1,IF(C311="T2",2,IF(C311="T3",3,IF(C311="T4",4,IF(C311="Unassigned",98,99))))))</x:f>
        <x:v>2</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inlineStr">
        <x:is>
          <x:t xml:space="preserve">T3</x:t>
        </x:is>
      </x:c>
      <x:c r="D312" s="9" t="str">
        <x:v>Consumables</x:v>
      </x:c>
      <x:c r="E312" s="9" t="str">
        <x:v>Phagia delicacy</x:v>
      </x:c>
      <x:c r="F312" s="9" t="str">
        <x:v>New proposal</x:v>
      </x:c>
      <x:c r="G312" s="9" t="inlineStr">
        <x:is>
          <x:t xml:space="preserve">Candidate composed meal using distinct prepared algae and edible-fauna layers. It is intended for the recorded food or feeding role. Human edibility and useful nutrition require the selected source and preparation rather than assumptions about all fauna.</x:t>
        </x:is>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t="inlineStr">
        <x:is>
          <x:t xml:space="preserve">Rare</x:t>
        </x:is>
      </x:c>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t3; t2; finished item</x:v>
      </x:c>
      <x:c r="AF312" s="4" t="str">
        <x:v>Accepted direction for processed-food families; individual recipes, ingredient qualification and effects remain design proposals.</x:v>
      </x:c>
      <x:c r="AG312" s="4" t="inlineStr">
        <x:is>
          <x:t xml:space="preserve">October 16 catalog value audit: T3. Multiple prepared layers or a coordinated tasting selection concentrate culinary labor and specialist demand. Serving size and numeric benefits remain unassigned. Value is separate from crafting readiness, rarity, condition and demonstrated performance.</x:t>
        </x:is>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status/completeness","No production route listed")</x:f>
        <x:v>Route listed; review status/completeness</x:v>
      </x:c>
      <x:c r="AN312" s="14">
        <x:f>IF(C312="T0",0,IF(C312="T1",1,IF(C312="T2",2,IF(C312="T3",3,IF(C312="T4",4,IF(C312="Unassigned",98,99))))))</x:f>
        <x:v>3</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inlineStr">
        <x:is>
          <x:t xml:space="preserve">T2</x:t>
        </x:is>
      </x:c>
      <x:c r="D313" s="9" t="str">
        <x:v>Consumables</x:v>
      </x:c>
      <x:c r="E313" s="9" t="str">
        <x:v>Phagia delicacy</x:v>
      </x:c>
      <x:c r="F313" s="9" t="str">
        <x:v>New proposal</x:v>
      </x:c>
      <x:c r="G313" s="9" t="inlineStr">
        <x:is>
          <x:t xml:space="preserve">Candidate delicate crisp combining processed algae and a selected edible fauna ingredient. It is intended for the recorded food or feeding role. Human edibility and useful nutrition require the selected source and preparation rather than assumptions about all fauna.</x:t>
        </x:is>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t="inlineStr">
        <x:is>
          <x:t xml:space="preserve">Uncommon</x:t>
        </x:is>
      </x:c>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t2; t1; finished item</x:v>
      </x:c>
      <x:c r="AF313" s="4" t="str">
        <x:v>Accepted direction for processed-food families; individual recipes, ingredient qualification and effects remain design proposals.</x:v>
      </x:c>
      <x:c r="AG313"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status/completeness","No production route listed")</x:f>
        <x:v>Route listed; review status/completeness</x:v>
      </x:c>
      <x:c r="AN313" s="14">
        <x:f>IF(C313="T0",0,IF(C313="T1",1,IF(C313="T2",2,IF(C313="T3",3,IF(C313="T4",4,IF(C313="Unassigned",98,99))))))</x:f>
        <x:v>2</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inlineStr">
        <x:is>
          <x:t xml:space="preserve">Selected known-edible fauna fraction prepared as a possible Phagia meal ingredient. It supports a food-designated preparation process. Industrial chemicals and unverified biological fractions cannot substitute for selected culinary inputs.</x:t>
        </x:is>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t="inlineStr">
        <x:is>
          <x:t xml:space="preserve">Common</x:t>
        </x:is>
      </x:c>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inlineStr">
        <x:is>
          <x:t xml:space="preserve">Selected edible fauna fraction prepared for mixing or layering with algae. It supports a food-designated preparation process. Industrial chemicals and unverified biological fractions cannot substitute for selected culinary inputs.</x:t>
        </x:is>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t="inlineStr">
        <x:is>
          <x:t xml:space="preserve">Common</x:t>
        </x:is>
      </x:c>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inlineStr">
        <x:is>
          <x:t xml:space="preserve">T1</x:t>
        </x:is>
      </x:c>
      <x:c r="D316" s="9" t="inlineStr">
        <x:is>
          <x:t xml:space="preserve">Salvage</x:t>
        </x:is>
      </x:c>
      <x:c r="E316" s="9" t="inlineStr">
        <x:is>
          <x:t xml:space="preserve">Food service &amp; storage</x:t>
        </x:is>
      </x:c>
      <x:c r="F316" s="9" t="str">
        <x:v>New proposal</x:v>
      </x:c>
      <x:c r="G316" s="9" t="inlineStr">
        <x:is>
          <x:t xml:space="preserve">Dedicated food-contact vessel for a prepared Phagia drink portion. It is intended to portion, hold or serve the recorded food or drink. Food-contact preparation and the contents remain separate design requirements.</x:t>
        </x:is>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t="inlineStr">
        <x:is>
          <x:t xml:space="preserve">Common</x:t>
        </x:is>
      </x:c>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salvage; food service &amp; storage; container; finished item; manufactured / unresolved; food service; glass or ceramic; assembly; proposal; cargo organization; phagea; algae; food packaging; camp goods; food service &amp; storage; t1;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6" s="4" t="inlineStr">
        <x:is>
          <x:t xml:space="preserve">Salvage value audit October 16, 2026: T1. A reusable food-contact flask has ordinary survival-kit demand but supplies no Phagia or automatic safe seal. Value tier is relative to this 200-item salvage roster; condition and crafting qualification remain separate.</x:t>
        </x:is>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x:f>IF(C316="T0",0,IF(C316="T1",1,IF(C316="T2",2,IF(C316="T3",3,IF(C316="T4",4,IF(C316="Unassigned",98,99))))))</x:f>
        <x:v>1</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inlineStr">
        <x:is>
          <x:t xml:space="preserve">T1</x:t>
        </x:is>
      </x:c>
      <x:c r="D317" s="9" t="inlineStr">
        <x:is>
          <x:t xml:space="preserve">Salvage</x:t>
        </x:is>
      </x:c>
      <x:c r="E317" s="9" t="inlineStr">
        <x:is>
          <x:t xml:space="preserve">Food service &amp; storage</x:t>
        </x:is>
      </x:c>
      <x:c r="F317" s="9" t="str">
        <x:v>New proposal</x:v>
      </x:c>
      <x:c r="G317" s="9" t="inlineStr">
        <x:is>
          <x:t xml:space="preserve">Reusable fitted carrier protecting selected prepared bars from dust and damage. It is intended to portion, hold or serve the recorded food or drink. Food-contact preparation and the contents remain separate design requirements.</x:t>
        </x:is>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t="inlineStr">
        <x:is>
          <x:t xml:space="preserve">Common</x:t>
        </x:is>
      </x:c>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salvage; food service &amp; storage; carrier; finished item; manufactured / unresolved; food service; metal or shell; assembly; proposal; cargo organization; phagea; algae; food packaging; camp goods; food service &amp; storage; t1;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7" s="4" t="inlineStr">
        <x:is>
          <x:t xml:space="preserve">Salvage value audit October 16, 2026: T1. A simple ration case offers modest body and closure value. No rations are included. Value tier is relative to this 200-item salvage roster; condition and crafting qualification remain separate.</x:t>
        </x:is>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x:f>IF(C317="T0",0,IF(C317="T1",1,IF(C317="T2",2,IF(C317="T3",3,IF(C317="T4",4,IF(C317="Unassigned",98,99))))))</x:f>
        <x:v>1</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x:c r="A318" s="4" t="inlineStr">
        <x:is>
          <x:t xml:space="preserve">proposal.salvage.left_thread_iron_turnbuckle_barrel</x:t>
        </x:is>
      </x:c>
      <x:c r="B318" s="4" t="inlineStr">
        <x:is>
          <x:t xml:space="preserve">Left-thread iron turnbuckle barrel</x:t>
        </x:is>
      </x:c>
      <x:c r="C318" s="4" t="inlineStr">
        <x:is>
          <x:t xml:space="preserve">T1</x:t>
        </x:is>
      </x:c>
      <x:c r="D318" s="4" t="inlineStr">
        <x:is>
          <x:t xml:space="preserve">Salvage</x:t>
        </x:is>
      </x:c>
      <x:c r="E318" s="4" t="inlineStr">
        <x:is>
          <x:t xml:space="preserve">Rusted metal salvage</x:t>
        </x:is>
      </x:c>
      <x:c r="F318" s="4" t="inlineStr">
        <x:is>
          <x:t xml:space="preserve">New proposal</x:t>
        </x:is>
      </x:c>
      <x:c r="G318" s="4" t="inlineStr">
        <x:is>
          <x:t xml:space="preserve">A rusted iron tensioning barrel with one left-hand and one right-hand threaded socket. Both matching end rods are missing. The central body retains useful worked metal and unusual opposing threads, but practical reuse depends on compatible fittings and condition checks.</x:t>
        </x:is>
      </x:c>
      <x:c r="H318" s="4" t="inlineStr">
        <x:is>
          <x:t xml:space="preserve">None; recovered scrap</x:t>
        </x:is>
      </x:c>
      <x:c r="I318" s="4" t="inlineStr">
        <x:is>
          <x:t xml:space="preserve">Recovered metal cargo; dimensions, carrying mass and packing remain undefined.</x:t>
        </x:is>
      </x:c>
      <x:c r="J318" s="4"/>
      <x:c r="K318" s="4"/>
      <x:c r="L318" s="4" t="inlineStr">
        <x:is>
          <x:t xml:space="preserve">Recover from discarded contemporary workshop fittings, frames or machinery. Exact sites, encounter frequency and collection requirements remain design work.</x:t>
        </x:is>
      </x:c>
      <x:c r="M318" s="4" t="inlineStr">
        <x:is>
          <x:t xml:space="preserve">Inspect, clean and sort the recovered piece before assessing surviving metal or possible donor use. No recovery quantity, repair recipe or working replacement part is established.</x:t>
        </x:is>
      </x:c>
      <x:c r="N318" s="4" t="inlineStr">
        <x:is>
          <x:t xml:space="preserve">Not implemented</x:t>
        </x:is>
      </x:c>
      <x:c r="O318" s="4" t="inlineStr">
        <x:is>
          <x:t xml:space="preserve">As-found salvage with uncertain integrity. No qualified replacement fit, load rating, crafting readiness, guaranteed metal yield or automatic processing result.</x:t>
        </x:is>
      </x:c>
      <x:c r="P318" s="4" t="inlineStr">
        <x:is>
          <x:t xml:space="preserve">Rare</x:t>
        </x:is>
      </x:c>
      <x:c r="Q318" s="4"/>
      <x:c r="R318" s="4"/>
      <x:c r="S318" s="4"/>
      <x:c r="T318" s="4"/>
      <x:c r="U318" s="4" t="inlineStr">
        <x:is>
          <x:t xml:space="preserve">Rare rarity: this particular opposing-thread fitting is an unusual salvage find. Resolve thread pitch, internal corrosion and compatible ends; no universal fitting compatibility or safe tensioning load is established.</x:t>
        </x:is>
      </x:c>
      <x:c r="V318" s="4" t="inlineStr">
        <x:is>
          <x:t xml:space="preserve">reverse thread tensioner; left hand threaded barrel; rusty turnbuckle body; opposing thread fitting</x:t>
        </x:is>
      </x:c>
      <x:c r="W318"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318" s="4" t="inlineStr">
        <x:is>
          <x:t xml:space="preserve">Raw material</x:t>
        </x:is>
      </x:c>
      <x:c r="Y318" s="4" t="inlineStr">
        <x:is>
          <x:t xml:space="preserve">Recovered part</x:t>
        </x:is>
      </x:c>
      <x:c r="Z318" s="4" t="inlineStr">
        <x:is>
          <x:t xml:space="preserve">Industrial salvage</x:t>
        </x:is>
      </x:c>
      <x:c r="AA318" s="4" t="inlineStr">
        <x:is>
          <x:t xml:space="preserve">Equipment repair</x:t>
        </x:is>
      </x:c>
      <x:c r="AB318" s="4" t="inlineStr">
        <x:is>
          <x:t xml:space="preserve">Metal</x:t>
        </x:is>
      </x:c>
      <x:c r="AC318" s="4" t="inlineStr">
        <x:is>
          <x:t xml:space="preserve">Solid part</x:t>
        </x:is>
      </x:c>
      <x:c r="AD318" s="4" t="inlineStr">
        <x:is>
          <x:t xml:space="preserve">Proposal</x:t>
        </x:is>
      </x:c>
      <x:c r="AE318" s="4" t="str">
        <x:f>LOWER(A318&amp;"; "&amp;B318&amp;"; "&amp;D318&amp;"; "&amp;E318&amp;"; "&amp;X318&amp;"; "&amp;Y318&amp;"; "&amp;Z318&amp;"; "&amp;AA318&amp;"; "&amp;AB318&amp;"; "&amp;AC318&amp;"; "&amp;AD318&amp;"; "&amp;V318&amp;"; "&amp;C318&amp;"; "&amp;AH318&amp;"; "&amp;AI318)</x:f>
        <x:v>proposal.salvage.left_thread_iron_turnbuckle_barrel; left-thread iron turnbuckle barrel; salvage; rusted metal salvage; raw material; recovered part; industrial salvage; equipment repair; metal; solid part; proposal; reverse thread tensioner; left hand threaded barrel; rusty turnbuckle body; opposing thread fitting; t1; unassigned; material</x:v>
      </x:c>
      <x:c r="AF318" s="4" t="inlineStr">
        <x:is>
          <x:t xml:space="preserve">Contemporary recovered metal pieces, cataloged as salvage for condition assessment and possible material or donor-part recovery.</x:t>
        </x:is>
      </x:c>
      <x:c r="AG318" s="4" t="inlineStr">
        <x:is>
          <x:t xml:space="preserve">T1: surviving worked threads offer limited donor utility, constrained by small size, corrosion and missing matched rods.</x:t>
        </x:is>
      </x:c>
      <x:c r="AH318" s="4" t="inlineStr">
        <x:is>
          <x:t xml:space="preserve">Unassigned</x:t>
        </x:is>
      </x:c>
      <x:c r="AI318" s="4" t="inlineStr">
        <x:is>
          <x:t xml:space="preserve">Material</x:t>
        </x:is>
      </x:c>
      <x:c r="AJ318" s="4">
        <x:f>COUNTIFS('Material routes'!$D$6:$D$2205,A318,'Material routes'!$C$6:$C$2205,"Output")</x:f>
        <x:v>0</x:v>
      </x:c>
      <x:c r="AK318" s="4">
        <x:f>SUM(COUNTIFS('Material routes'!$D$6:$D$2205,A318,'Material routes'!$C$6:$C$2205,"Ingredient candidate"),COUNTIFS('Material routes'!$D$6:$D$2205,A318,'Material routes'!$C$6:$C$2205,"Consumed input"),COUNTIFS('Material routes'!$D$6:$D$2205,A318,'Material routes'!$C$6:$C$2205,"Contained input"),COUNTIFS('Material routes'!$D$6:$D$2205,A318,'Material routes'!$C$6:$C$2205,"Transform input"))</x:f>
        <x:v>0</x:v>
      </x:c>
      <x:c r="AL318" s="4">
        <x:f>COUNTIFS('Material routes'!$D$6:$D$2205,A318,'Material routes'!$C$6:$C$2205,"Tool candidate")</x:f>
        <x:v>0</x:v>
      </x:c>
      <x:c r="AM318" s="4" t="str">
        <x:f>IF(AJ318&gt;0,"Route listed; review status/completeness",IF(C318="T0","Raw entry feed; no production route","No production route listed"))</x:f>
        <x:v>No production route listed</x:v>
      </x:c>
      <x:c r="AN318" s="4">
        <x:f>IF(C318="T0",0,IF(C318="T1",1,IF(C318="T2",2,IF(C318="T3",3,IF(C318="T4",4,IF(C318="Unassigned",98,99))))))</x:f>
        <x:v>1</x:v>
      </x:c>
    </x:row>
    <x:row r="319">
      <x:c r="A319" s="4" t="inlineStr">
        <x:is>
          <x:t xml:space="preserve">proposal.megafauna.thorax_scutes</x:t>
        </x:is>
      </x:c>
      <x:c r="B319" s="4" t="inlineStr">
        <x:is>
          <x:t xml:space="preserve">Megafauna thorax scute set</x:t>
        </x:is>
      </x:c>
      <x:c r="C319" s="4" t="inlineStr">
        <x:is>
          <x:t xml:space="preserve">T2</x:t>
        </x:is>
      </x:c>
      <x:c r="D319" s="4" t="inlineStr">
        <x:is>
          <x:t xml:space="preserve">Biological resources</x:t>
        </x:is>
      </x:c>
      <x:c r="E319" s="4" t="inlineStr">
        <x:is>
          <x:t xml:space="preserve">Megafauna hunt material</x:t>
        </x:is>
      </x:c>
      <x:c r="F319" s="4" t="inlineStr">
        <x:is>
          <x:t xml:space="preserve">New proposal</x:t>
        </x:is>
      </x:c>
      <x:c r="G319" s="4" t="inlineStr">
        <x:is>
          <x:t xml:space="preserve">A matched set of interlocking thorax scutes with their overlap geometry intact. Candidate facing for segmented guards, distinct from loose bulk shell husks.</x:t>
        </x:is>
      </x:c>
      <x:c r="H319" s="4" t="inlineStr">
        <x:is>
          <x:t xml:space="preserve">None</x:t>
        </x:is>
      </x:c>
      <x:c r="I319" s="4" t="inlineStr">
        <x:is>
          <x:t xml:space="preserve">Physical hunt cargo; compatible packing, containment, mass and handling remain unresolved.</x:t>
        </x:is>
      </x:c>
      <x:c r="J319" s="4"/>
      <x:c r="K319" s="4"/>
      <x:c r="L319" s="4" t="inlineStr">
        <x:is>
          <x:t xml:space="preserve">Great-hunt harvest proposal. Armored thorax; retain overlapping edges as a matched set. Specific creature, extraction method, encounter frequency and yield remain design work.</x:t>
        </x:is>
      </x:c>
      <x:c r="M319" s="4" t="inlineStr">
        <x:is>
          <x:t xml:space="preserve">Select and preserve the anatomical specimen for later qualification. No recipe, usable yield or operating performance established.</x:t>
        </x:is>
      </x:c>
      <x:c r="N319" s="4" t="inlineStr">
        <x:is>
          <x:t xml:space="preserve">Not implemented</x:t>
        </x:is>
      </x:c>
      <x:c r="O319" s="4" t="inlineStr">
        <x:is>
          <x:t xml:space="preserve">Potentially toxic or contaminated biological cargo. No edibility, human filtration, medical use, rated protection, live-organ function or stored usable energy is established.</x:t>
        </x:is>
      </x:c>
      <x:c r="P319" s="4" t="inlineStr">
        <x:is>
          <x:t xml:space="preserve">Uncommon</x:t>
        </x:is>
      </x:c>
      <x:c r="Q319" s="4"/>
      <x:c r="R319" s="4"/>
      <x:c r="S319" s="4"/>
      <x:c r="T319" s="4"/>
      <x:c r="U319" s="4" t="inlineStr">
        <x:is>
          <x:t xml:space="preserve">Source species and exact anatomy, intact-yield conditions, preservation, compatibility and receiving recipes remain open. Artwork direction: thorax scute set.</x:t>
        </x:is>
      </x:c>
      <x:c r="V319" s="4" t="inlineStr">
        <x:is>
          <x:t xml:space="preserve">megafauna; giant fauna; great hunt; rare creature harvest; thorax scutes</x:t>
        </x:is>
      </x:c>
      <x:c r="W31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19" s="4" t="inlineStr">
        <x:is>
          <x:t xml:space="preserve">Raw material</x:t>
        </x:is>
      </x:c>
      <x:c r="Y319" s="4" t="inlineStr">
        <x:is>
          <x:t xml:space="preserve">Raw</x:t>
        </x:is>
      </x:c>
      <x:c r="Z319" s="4" t="inlineStr">
        <x:is>
          <x:t xml:space="preserve">Fauna</x:t>
        </x:is>
      </x:c>
      <x:c r="AA319" s="4" t="inlineStr">
        <x:is>
          <x:t xml:space="preserve">Protective fabrication</x:t>
        </x:is>
      </x:c>
      <x:c r="AB319" s="4" t="inlineStr">
        <x:is>
          <x:t xml:space="preserve">Shell / chitin</x:t>
        </x:is>
      </x:c>
      <x:c r="AC319" s="4" t="inlineStr">
        <x:is>
          <x:t xml:space="preserve">Shell plate</x:t>
        </x:is>
      </x:c>
      <x:c r="AD319" s="4" t="inlineStr">
        <x:is>
          <x:t xml:space="preserve">Proposal</x:t>
        </x:is>
      </x:c>
      <x:c r="AE319" s="4" t="str">
        <x:f>LOWER(A319&amp;"; "&amp;B319&amp;"; "&amp;D319&amp;"; "&amp;E319&amp;"; "&amp;X319&amp;"; "&amp;Y319&amp;"; "&amp;Z319&amp;"; "&amp;AA319&amp;"; "&amp;AB319&amp;"; "&amp;AC319&amp;"; "&amp;AD319&amp;"; "&amp;V319&amp;"; "&amp;C319&amp;"; "&amp;AH319&amp;"; "&amp;AI319)</x:f>
        <x:v>proposal.megafauna.thorax_scutes; megafauna thorax scute set; biological resources; megafauna hunt material; raw material; raw; fauna; protective fabrication; shell / chitin; shell plate; proposal; megafauna; giant fauna; great hunt; rare creature harvest; thorax scutes; t2; unassigned; material</x:v>
      </x:c>
      <x:c r="AF319" s="4" t="inlineStr">
        <x:is>
          <x:t xml:space="preserve">Author-requested great-hunt biological material brainstorm. Specific anatomy and receiving designs remain proposals.</x:t>
        </x:is>
      </x:c>
      <x:c r="AG319" s="4" t="inlineStr">
        <x:is>
          <x:t xml:space="preserve">T2 practical-worth proposal. Matched curvature and intact overlap edges are scarce specialist blanks; ordinary broken shell remains low-value bulk. This is harvested material value, not a refinement stage or crafting qualification.</x:t>
        </x:is>
      </x:c>
      <x:c r="AH319" s="4" t="inlineStr">
        <x:is>
          <x:t xml:space="preserve">Unassigned</x:t>
        </x:is>
      </x:c>
      <x:c r="AI319" s="4" t="inlineStr">
        <x:is>
          <x:t xml:space="preserve">Material</x:t>
        </x:is>
      </x:c>
      <x:c r="AJ319" s="4">
        <x:f>COUNTIFS('Material routes'!$D$6:$D$2205,A319,'Material routes'!$C$6:$C$2205,"Output")</x:f>
        <x:v>0</x:v>
      </x:c>
      <x:c r="AK319" s="4">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0</x:v>
      </x:c>
      <x:c r="AL319" s="4">
        <x:f>COUNTIFS('Material routes'!$D$6:$D$2205,A319,'Material routes'!$C$6:$C$2205,"Tool candidate")</x:f>
        <x:v>0</x:v>
      </x:c>
      <x:c r="AM319" s="4" t="str">
        <x:f>IF(AJ319&gt;0,"Route listed; review status/completeness",IF(C319="T0","Raw entry feed; no production route","No production route listed"))</x:f>
        <x:v>No production route listed</x:v>
      </x:c>
      <x:c r="AN319" s="4">
        <x:f>IF(C319="T0",0,IF(C319="T1",1,IF(C319="T2",2,IF(C319="T3",3,IF(C319="T4",4,IF(C319="Unassigned",98,99))))))</x:f>
        <x:v>2</x:v>
      </x:c>
    </x:row>
    <x:row r="320">
      <x:c r="A320" s="4" t="inlineStr">
        <x:is>
          <x:t xml:space="preserve">proposal.megafauna.shoulder_buttress</x:t>
        </x:is>
      </x:c>
      <x:c r="B320" s="4" t="inlineStr">
        <x:is>
          <x:t xml:space="preserve">Megafauna shoulder buttress</x:t>
        </x:is>
      </x:c>
      <x:c r="C320" s="4" t="inlineStr">
        <x:is>
          <x:t xml:space="preserve">T2</x:t>
        </x:is>
      </x:c>
      <x:c r="D320" s="4" t="inlineStr">
        <x:is>
          <x:t xml:space="preserve">Biological resources</x:t>
        </x:is>
      </x:c>
      <x:c r="E320" s="4" t="inlineStr">
        <x:is>
          <x:t xml:space="preserve">Megafauna hunt material</x:t>
        </x:is>
      </x:c>
      <x:c r="F320" s="4" t="inlineStr">
        <x:is>
          <x:t xml:space="preserve">New proposal</x:t>
        </x:is>
      </x:c>
      <x:c r="G320" s="4" t="inlineStr">
        <x:is>
          <x:t xml:space="preserve">A branching internal support from a heavy forelimb attachment. Its broad roots offer candidate load-spreading mounting blanks rather than flat armor plates.</x:t>
        </x:is>
      </x:c>
      <x:c r="H320" s="4" t="inlineStr">
        <x:is>
          <x:t xml:space="preserve">None</x:t>
        </x:is>
      </x:c>
      <x:c r="I320" s="4" t="inlineStr">
        <x:is>
          <x:t xml:space="preserve">Physical hunt cargo; compatible packing, containment, mass and handling remain unresolved.</x:t>
        </x:is>
      </x:c>
      <x:c r="J320" s="4"/>
      <x:c r="K320" s="4"/>
      <x:c r="L320" s="4" t="inlineStr">
        <x:is>
          <x:t xml:space="preserve">Great-hunt harvest proposal. Forelimb shoulder junction; recover the internal branching support. Specific creature, extraction method, encounter frequency and yield remain design work.</x:t>
        </x:is>
      </x:c>
      <x:c r="M320" s="4" t="inlineStr">
        <x:is>
          <x:t xml:space="preserve">Select and preserve the anatomical specimen for later qualification. No recipe, usable yield or operating performance established.</x:t>
        </x:is>
      </x:c>
      <x:c r="N320" s="4" t="inlineStr">
        <x:is>
          <x:t xml:space="preserve">Not implemented</x:t>
        </x:is>
      </x:c>
      <x:c r="O320" s="4" t="inlineStr">
        <x:is>
          <x:t xml:space="preserve">Potentially toxic or contaminated biological cargo. No edibility, human filtration, medical use, rated protection, live-organ function or stored usable energy is established.</x:t>
        </x:is>
      </x:c>
      <x:c r="P320" s="4" t="inlineStr">
        <x:is>
          <x:t xml:space="preserve">Uncommon</x:t>
        </x:is>
      </x:c>
      <x:c r="Q320" s="4"/>
      <x:c r="R320" s="4"/>
      <x:c r="S320" s="4"/>
      <x:c r="T320" s="4"/>
      <x:c r="U320" s="4" t="inlineStr">
        <x:is>
          <x:t xml:space="preserve">Source species and exact anatomy, intact-yield conditions, preservation, compatibility and receiving recipes remain open. Artwork direction: shoulder buttress.</x:t>
        </x:is>
      </x:c>
      <x:c r="V320" s="4" t="inlineStr">
        <x:is>
          <x:t xml:space="preserve">megafauna; giant fauna; great hunt; rare creature harvest; shoulder buttress</x:t>
        </x:is>
      </x:c>
      <x:c r="W32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20" s="4" t="inlineStr">
        <x:is>
          <x:t xml:space="preserve">Raw material</x:t>
        </x:is>
      </x:c>
      <x:c r="Y320" s="4" t="inlineStr">
        <x:is>
          <x:t xml:space="preserve">Raw</x:t>
        </x:is>
      </x:c>
      <x:c r="Z320" s="4" t="inlineStr">
        <x:is>
          <x:t xml:space="preserve">Fauna</x:t>
        </x:is>
      </x:c>
      <x:c r="AA320" s="4" t="inlineStr">
        <x:is>
          <x:t xml:space="preserve">Binding and construction</x:t>
        </x:is>
      </x:c>
      <x:c r="AB320" s="4" t="inlineStr">
        <x:is>
          <x:t xml:space="preserve">Faunal hard tissue</x:t>
        </x:is>
      </x:c>
      <x:c r="AC320" s="4" t="inlineStr">
        <x:is>
          <x:t xml:space="preserve">Solid piece</x:t>
        </x:is>
      </x:c>
      <x:c r="AD320" s="4" t="inlineStr">
        <x:is>
          <x:t xml:space="preserve">Proposal</x:t>
        </x:is>
      </x:c>
      <x:c r="AE320" s="4" t="str">
        <x:f>LOWER(A320&amp;"; "&amp;B320&amp;"; "&amp;D320&amp;"; "&amp;E320&amp;"; "&amp;X320&amp;"; "&amp;Y320&amp;"; "&amp;Z320&amp;"; "&amp;AA320&amp;"; "&amp;AB320&amp;"; "&amp;AC320&amp;"; "&amp;AD320&amp;"; "&amp;V320&amp;"; "&amp;C320&amp;"; "&amp;AH320&amp;"; "&amp;AI320)</x:f>
        <x:v>proposal.megafauna.shoulder_buttress; megafauna shoulder buttress; biological resources; megafauna hunt material; raw material; raw; fauna; binding and construction; faunal hard tissue; solid piece; proposal; megafauna; giant fauna; great hunt; rare creature harvest; shoulder buttress; t2; unassigned; material</x:v>
      </x:c>
      <x:c r="AF320" s="4" t="inlineStr">
        <x:is>
          <x:t xml:space="preserve">Author-requested great-hunt biological material brainstorm. Specific anatomy and receiving designs remain proposals.</x:t>
        </x:is>
      </x:c>
      <x:c r="AG320" s="4" t="inlineStr">
        <x:is>
          <x:t xml:space="preserve">T2 practical-worth proposal. Deep extraction and retaining the branched load path make this more valuable than surface shell. This is harvested material value, not a refinement stage or crafting qualification.</x:t>
        </x:is>
      </x:c>
      <x:c r="AH320" s="4" t="inlineStr">
        <x:is>
          <x:t xml:space="preserve">Unassigned</x:t>
        </x:is>
      </x:c>
      <x:c r="AI320" s="4" t="inlineStr">
        <x:is>
          <x:t xml:space="preserve">Material</x:t>
        </x:is>
      </x:c>
      <x:c r="AJ320" s="4">
        <x:f>COUNTIFS('Material routes'!$D$6:$D$2205,A320,'Material routes'!$C$6:$C$2205,"Output")</x:f>
        <x:v>0</x:v>
      </x:c>
      <x:c r="AK320" s="4">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0</x:v>
      </x:c>
      <x:c r="AL320" s="4">
        <x:f>COUNTIFS('Material routes'!$D$6:$D$2205,A320,'Material routes'!$C$6:$C$2205,"Tool candidate")</x:f>
        <x:v>0</x:v>
      </x:c>
      <x:c r="AM320" s="4" t="str">
        <x:f>IF(AJ320&gt;0,"Route listed; review status/completeness",IF(C320="T0","Raw entry feed; no production route","No production route listed"))</x:f>
        <x:v>No production route listed</x:v>
      </x:c>
      <x:c r="AN320" s="4">
        <x:f>IF(C320="T0",0,IF(C320="T1",1,IF(C320="T2",2,IF(C320="T3",3,IF(C320="T4",4,IF(C320="Unassigned",98,99))))))</x:f>
        <x:v>2</x:v>
      </x:c>
    </x:row>
    <x:row r="321" ht="110" customHeight="1">
      <x:c r="A321" s="9" t="str">
        <x:v>proposal.raw.pumice</x:v>
      </x:c>
      <x:c r="B321" s="9" t="str">
        <x:v>Pumice lumps</x:v>
      </x:c>
      <x:c r="C321" s="4" t="str">
        <x:v>T0</x:v>
      </x:c>
      <x:c r="D321" s="9" t="inlineStr">
        <x:is>
          <x:t xml:space="preserve">Salvage</x:t>
        </x:is>
      </x:c>
      <x:c r="E321" s="9" t="str">
        <x:v>Stone feedstock</x:v>
      </x:c>
      <x:c r="F321" s="9" t="str">
        <x:v>New proposal</x:v>
      </x:c>
      <x:c r="G321" s="9" t="inlineStr">
        <x:is>
          <x:t xml:space="preserve">Porous mineral lumps proposed as abrasive feed for rubbing and surface preparation. Selection and grading determine which pieces could become useful finishing material.</x:t>
        </x:is>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t="inlineStr">
        <x:is>
          <x:t xml:space="preserve">Junk</x:t>
        </x:is>
      </x:c>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salvage;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inlineStr">
        <x:is>
          <x:t xml:space="preserve">Salvage value audit October 16, 2026: T0. Common abrasive mineral lumps have low fabrication labor and low value before selection. Value tier is relative to this 200-item salvage roster; condition and crafting qualification remain separate.</x:t>
        </x:is>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No production route listed</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inlineStr">
        <x:is>
          <x:t xml:space="preserve">T1</x:t>
        </x:is>
      </x:c>
      <x:c r="D322" s="9" t="str">
        <x:v>Mineral resources</x:v>
      </x:c>
      <x:c r="E322" s="9" t="str">
        <x:v>Stone feedstock</x:v>
      </x:c>
      <x:c r="F322" s="9" t="str">
        <x:v>New proposal</x:v>
      </x:c>
      <x:c r="G322" s="9" t="inlineStr">
        <x:is>
          <x:t xml:space="preserve">Fragments of feldspar-bearing mineral proposed for glass and ceramic batches. They must be selected and prepared as a controlled mineral feed rather than treated as a finished glass or ceramic material.</x:t>
        </x:is>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t="inlineStr">
        <x:is>
          <x:t xml:space="preserve">Common</x:t>
        </x:is>
      </x:c>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t1;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inlineStr">
        <x:is>
          <x:t xml:space="preserve">October 16 mineral value review: T1. Useful glass and ceramic batch feed has routine kiln demand; no exceptional purity or deep-crystal grade is specified. Evidence: WLD-0132, existing-item; specific mineral occurrence and grade remain proposals. Rarity default: Common from T1, independently editable. Value does not certify purity, processing readiness, recipe eligibility, performance or a price.</x:t>
        </x:is>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status/completeness","No production route listed")</x:f>
        <x:v>No production route listed</x:v>
      </x:c>
      <x:c r="AN322" s="14">
        <x:f>IF(C322="T0",0,IF(C322="T1",1,IF(C322="T2",2,IF(C322="T3",3,IF(C322="T4",4,IF(C322="Unassigned",98,99))))))</x:f>
        <x:v>1</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inlineStr">
        <x:is>
          <x:t xml:space="preserve">Loose hard faunal spines proposed as small pointed blanks for tools and fittings. Their shape offers a starting point for fitting, while source anatomy and usable strength remain unverified.</x:t>
        </x:is>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t="inlineStr">
        <x:is>
          <x:t xml:space="preserve">Junk</x:t>
        </x:is>
      </x:c>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status/completeness","No production route listed")</x:f>
        <x:v>No production route listed</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inlineStr">
        <x:is>
          <x:t xml:space="preserve">Hard claw tips proposed as cutting or scraping blanks. A usable tip would need selection and a secure mounting before it could become part of a tool.</x:t>
        </x:is>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t="inlineStr">
        <x:is>
          <x:t xml:space="preserve">Junk</x:t>
        </x:is>
      </x:c>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status/completeness","No production route listed")</x:f>
        <x:v>No production route listed</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inlineStr">
        <x:is>
          <x:t xml:space="preserve">Empty faunal brood casings proposed as lightweight hard-part feed. Their shells could be inspected for reusable sections or processed material; species, dimensions and strength remain unresolved.</x:t>
        </x:is>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t="inlineStr">
        <x:is>
          <x:t xml:space="preserve">Junk</x:t>
        </x:is>
      </x:c>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status/completeness","No production route listed")</x:f>
        <x:v>No production route listed</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inlineStr">
        <x:is>
          <x:t xml:space="preserve">Empty antenna sheaths proposed as small hollow hard-part blanks. Their form suggests sleeves or fitted covers, subject to source anatomy, condition and useful dimensions.</x:t>
        </x:is>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t="inlineStr">
        <x:is>
          <x:t xml:space="preserve">Junk</x:t>
        </x:is>
      </x:c>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status/completeness","No production route listed")</x:f>
        <x:v>No production route listed</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inlineStr">
        <x:is>
          <x:t xml:space="preserve">Rigid insectoid wing supports proposed as slender fabrication blanks. Their existing shape may reduce shaping work for a matched part, but species, size and load-bearing suitability remain open.</x:t>
        </x:is>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t="inlineStr">
        <x:is>
          <x:t xml:space="preserve">Junk</x:t>
        </x:is>
      </x:c>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status/completeness","No production route listed")</x:f>
        <x:v>No production route listed</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inlineStr">
        <x:is>
          <x:t xml:space="preserve">Broken ceramic pieces collected as secondary mineral feed. Sorting separates useful fragments for possible ceramic processing or material recovery; a broken vessel is not restored by collecting its shards.</x:t>
        </x:is>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t="inlineStr">
        <x:is>
          <x:t xml:space="preserve">Junk</x:t>
        </x:is>
      </x:c>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inlineStr">
        <x:is>
          <x:t xml:space="preserve">Salvage value audit October 16, 2026: T0. Broken ceramic feed requires sorting and reprocessing and retains little finished-object labor. Value tier is relative to this 200-item salvage roster; condition and crafting qualification remain separate.</x:t>
        </x:is>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No production route listed</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inlineStr">
        <x:is>
          <x:t xml:space="preserve">Broken glass pieces collected for selection and possible glassworking feed. Color, composition and contamination must be checked before pieces can be combined into a controlled remelt batch.</x:t>
        </x:is>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t="inlineStr">
        <x:is>
          <x:t xml:space="preserve">Junk</x:t>
        </x:is>
      </x:c>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inlineStr">
        <x:is>
          <x:t xml:space="preserve">Salvage value audit October 16, 2026: T0. Mixed broken glass is low-value reclaiming feed until composition and contamination are resolved. Value tier is relative to this 200-item salvage roster; condition and crafting qualification remain separate.</x:t>
        </x:is>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No production route listed</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inlineStr">
        <x:is>
          <x:t xml:space="preserve">T3</x:t>
        </x:is>
      </x:c>
      <x:c r="D330" s="9" t="inlineStr">
        <x:is>
          <x:t xml:space="preserve">Salvage</x:t>
        </x:is>
      </x:c>
      <x:c r="E330" s="9" t="str">
        <x:v>Salvaged feedstock</x:v>
      </x:c>
      <x:c r="F330" s="9" t="str">
        <x:v>New proposal</x:v>
      </x:c>
      <x:c r="G330" s="9" t="inlineStr">
        <x:is>
          <x:t xml:space="preserve">Strips of recovered spring metal proposed for small resilient fittings. Surviving spring behavior must be checked before reuse; damaged lengths may instead be recovered as metal feed.</x:t>
        </x:is>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t="inlineStr">
        <x:is>
          <x:t xml:space="preserve">Common</x:t>
        </x:is>
      </x:c>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t3;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inlineStr">
        <x:is>
          <x:t xml:space="preserve">Salvage value audit October 16, 2026: T3. Surviving spring stock can save specialized resilient-part preparation. Reuse depends on remaining spring behavior. Value tier is relative to this 200-item salvage roster; condition and crafting qualification remain separate.</x:t>
        </x:is>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No production route listed</x:v>
      </x:c>
      <x:c r="AN330" s="14">
        <x:f>IF(C330="T0",0,IF(C330="T1",1,IF(C330="T2",2,IF(C330="T3",3,IF(C330="T4",4,IF(C330="Unassigned",98,99))))))</x:f>
        <x:v>3</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inlineStr">
        <x:is>
          <x:t xml:space="preserve">T3</x:t>
        </x:is>
      </x:c>
      <x:c r="D331" s="9" t="inlineStr">
        <x:is>
          <x:t xml:space="preserve">Salvage</x:t>
        </x:is>
      </x:c>
      <x:c r="E331" s="9" t="str">
        <x:v>Salvaged feedstock</x:v>
      </x:c>
      <x:c r="F331" s="9" t="str">
        <x:v>New proposal</x:v>
      </x:c>
      <x:c r="G331" s="9" t="inlineStr">
        <x:is>
          <x:t xml:space="preserve">Lengths of recovered metal cable proposed for tensioned connections and bindings. Fraying, corrosion, end fittings and load suitability determine whether a length can be reused.</x:t>
        </x:is>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t="inlineStr">
        <x:is>
          <x:t xml:space="preserve">Common</x:t>
        </x:is>
      </x:c>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t3;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inlineStr">
        <x:is>
          <x:t xml:space="preserve">Salvage value audit October 16, 2026: T3. Sound cable lengths preserve significant wire and assembly labor and have broad repair demand. No load rating is assumed. Value tier is relative to this 200-item salvage roster; condition and crafting qualification remain separate.</x:t>
        </x:is>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No production route listed</x:v>
      </x:c>
      <x:c r="AN331" s="14">
        <x:f>IF(C331="T0",0,IF(C331="T1",1,IF(C331="T2",2,IF(C331="T3",3,IF(C331="T4",4,IF(C331="Unassigned",98,99))))))</x:f>
        <x:v>3</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inlineStr">
        <x:is>
          <x:t xml:space="preserve">T1</x:t>
        </x:is>
      </x:c>
      <x:c r="D332" s="9" t="inlineStr">
        <x:is>
          <x:t xml:space="preserve">Salvage</x:t>
        </x:is>
      </x:c>
      <x:c r="E332" s="9" t="str">
        <x:v>Salvaged feedstock</x:v>
      </x:c>
      <x:c r="F332" s="9" t="str">
        <x:v>New proposal</x:v>
      </x:c>
      <x:c r="G332" s="9" t="inlineStr">
        <x:is>
          <x:t xml:space="preserve">Open metal mesh recovered as scrap. It offers candidate screening, retaining or reinforcement material where its aperture, alloy and remaining condition suit the intended assembly.</x:t>
        </x:is>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t="inlineStr">
        <x:is>
          <x:t xml:space="preserve">Junk</x:t>
        </x:is>
      </x:c>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t1;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inlineStr">
        <x:is>
          <x:t xml:space="preserve">Salvage value audit October 16, 2026: T1. Scrap mesh is versatile screening stock, discounted for variable aperture, alloy and damage. Value tier is relative to this 200-item salvage roster; condition and crafting qualification remain separate.</x:t>
        </x:is>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No production route listed</x:v>
      </x:c>
      <x:c r="AN332" s="14">
        <x:f>IF(C332="T0",0,IF(C332="T1",1,IF(C332="T2",2,IF(C332="T3",3,IF(C332="T4",4,IF(C332="Unassigned",98,99))))))</x:f>
        <x:v>1</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x:c r="A333" s="4" t="inlineStr">
        <x:is>
          <x:t xml:space="preserve">proposal.megafauna.tarsal_pad_stack</x:t>
        </x:is>
      </x:c>
      <x:c r="B333" s="4" t="inlineStr">
        <x:is>
          <x:t xml:space="preserve">Megafauna tarsal pad stack</x:t>
        </x:is>
      </x:c>
      <x:c r="C333" s="4" t="inlineStr">
        <x:is>
          <x:t xml:space="preserve">T2</x:t>
        </x:is>
      </x:c>
      <x:c r="D333" s="4" t="inlineStr">
        <x:is>
          <x:t xml:space="preserve">Biological resources</x:t>
        </x:is>
      </x:c>
      <x:c r="E333" s="4" t="inlineStr">
        <x:is>
          <x:t xml:space="preserve">Megafauna hunt material</x:t>
        </x:is>
      </x:c>
      <x:c r="F333" s="4" t="inlineStr">
        <x:is>
          <x:t xml:space="preserve">New proposal</x:t>
        </x:is>
      </x:c>
      <x:c r="G333" s="4" t="inlineStr">
        <x:is>
          <x:t xml:space="preserve">A layered foot-contact pad retained with its supporting cushion. Candidate traction and compliant-contact material, distinct from loose gripping-pad scales.</x:t>
        </x:is>
      </x:c>
      <x:c r="H333" s="4" t="inlineStr">
        <x:is>
          <x:t xml:space="preserve">None</x:t>
        </x:is>
      </x:c>
      <x:c r="I333" s="4" t="inlineStr">
        <x:is>
          <x:t xml:space="preserve">Physical hunt cargo; compatible packing, containment, mass and handling remain unresolved.</x:t>
        </x:is>
      </x:c>
      <x:c r="J333" s="4"/>
      <x:c r="K333" s="4"/>
      <x:c r="L333" s="4" t="inlineStr">
        <x:is>
          <x:t xml:space="preserve">Great-hunt harvest proposal. Weight-bearing foot; preserve the layered contact pad. Specific creature, extraction method, encounter frequency and yield remain design work.</x:t>
        </x:is>
      </x:c>
      <x:c r="M333" s="4" t="inlineStr">
        <x:is>
          <x:t xml:space="preserve">Select and preserve the anatomical specimen for later qualification. No recipe, usable yield or operating performance established.</x:t>
        </x:is>
      </x:c>
      <x:c r="N333" s="4" t="inlineStr">
        <x:is>
          <x:t xml:space="preserve">Not implemented</x:t>
        </x:is>
      </x:c>
      <x:c r="O333" s="4" t="inlineStr">
        <x:is>
          <x:t xml:space="preserve">Potentially toxic or contaminated biological cargo. No edibility, human filtration, medical use, rated protection, live-organ function or stored usable energy is established.</x:t>
        </x:is>
      </x:c>
      <x:c r="P333" s="4" t="inlineStr">
        <x:is>
          <x:t xml:space="preserve">Uncommon</x:t>
        </x:is>
      </x:c>
      <x:c r="Q333" s="4"/>
      <x:c r="R333" s="4"/>
      <x:c r="S333" s="4"/>
      <x:c r="T333" s="4"/>
      <x:c r="U333" s="4" t="inlineStr">
        <x:is>
          <x:t xml:space="preserve">Source species and exact anatomy, intact-yield conditions, preservation, compatibility and receiving recipes remain open. Artwork direction: tarsal pad stack.</x:t>
        </x:is>
      </x:c>
      <x:c r="V333" s="4" t="inlineStr">
        <x:is>
          <x:t xml:space="preserve">megafauna; giant fauna; great hunt; rare creature harvest; tarsal pad stack</x:t>
        </x:is>
      </x:c>
      <x:c r="W333"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33" s="4" t="inlineStr">
        <x:is>
          <x:t xml:space="preserve">Raw material</x:t>
        </x:is>
      </x:c>
      <x:c r="Y333" s="4" t="inlineStr">
        <x:is>
          <x:t xml:space="preserve">Raw</x:t>
        </x:is>
      </x:c>
      <x:c r="Z333" s="4" t="inlineStr">
        <x:is>
          <x:t xml:space="preserve">Fauna</x:t>
        </x:is>
      </x:c>
      <x:c r="AA333" s="4" t="inlineStr">
        <x:is>
          <x:t xml:space="preserve">Traversal</x:t>
        </x:is>
      </x:c>
      <x:c r="AB333" s="4" t="inlineStr">
        <x:is>
          <x:t xml:space="preserve">Faunal tissue</x:t>
        </x:is>
      </x:c>
      <x:c r="AC333" s="4" t="inlineStr">
        <x:is>
          <x:t xml:space="preserve">Assembly</x:t>
        </x:is>
      </x:c>
      <x:c r="AD333" s="4" t="inlineStr">
        <x:is>
          <x:t xml:space="preserve">Proposal</x:t>
        </x:is>
      </x:c>
      <x:c r="AE333" s="4" t="str">
        <x:f>LOWER(A333&amp;"; "&amp;B333&amp;"; "&amp;D333&amp;"; "&amp;E333&amp;"; "&amp;X333&amp;"; "&amp;Y333&amp;"; "&amp;Z333&amp;"; "&amp;AA333&amp;"; "&amp;AB333&amp;"; "&amp;AC333&amp;"; "&amp;AD333&amp;"; "&amp;V333&amp;"; "&amp;C333&amp;"; "&amp;AH333&amp;"; "&amp;AI333)</x:f>
        <x:v>proposal.megafauna.tarsal_pad_stack; megafauna tarsal pad stack; biological resources; megafauna hunt material; raw material; raw; fauna; traversal; faunal tissue; assembly; proposal; megafauna; giant fauna; great hunt; rare creature harvest; tarsal pad stack; t2; unassigned; material</x:v>
      </x:c>
      <x:c r="AF333" s="4" t="inlineStr">
        <x:is>
          <x:t xml:space="preserve">Author-requested great-hunt biological material brainstorm. Specific anatomy and receiving designs remain proposals.</x:t>
        </x:is>
      </x:c>
      <x:c r="AG333" s="4" t="inlineStr">
        <x:is>
          <x:t xml:space="preserve">T2 practical-worth proposal. Complete pad layers are harder to recover than detached scales and offer a larger specialist workpiece. This is harvested material value, not a refinement stage or crafting qualification.</x:t>
        </x:is>
      </x:c>
      <x:c r="AH333" s="4" t="inlineStr">
        <x:is>
          <x:t xml:space="preserve">Unassigned</x:t>
        </x:is>
      </x:c>
      <x:c r="AI333" s="4" t="inlineStr">
        <x:is>
          <x:t xml:space="preserve">Material</x:t>
        </x:is>
      </x:c>
      <x:c r="AJ333" s="4">
        <x:f>COUNTIFS('Material routes'!$D$6:$D$2205,A333,'Material routes'!$C$6:$C$2205,"Output")</x:f>
        <x:v>0</x:v>
      </x:c>
      <x:c r="AK333" s="4">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x:f>COUNTIFS('Material routes'!$D$6:$D$2205,A333,'Material routes'!$C$6:$C$2205,"Tool candidate")</x:f>
        <x:v>0</x:v>
      </x:c>
      <x:c r="AM333" s="4" t="str">
        <x:f>IF(AJ333&gt;0,"Route listed; review status/completeness",IF(C333="T0","Raw entry feed; no production route","No production route listed"))</x:f>
        <x:v>No production route listed</x:v>
      </x:c>
      <x:c r="AN333" s="4">
        <x:f>IF(C333="T0",0,IF(C333="T1",1,IF(C333="T2",2,IF(C333="T3",3,IF(C333="T4",4,IF(C333="Unassigned",98,99))))))</x:f>
        <x:v>2</x:v>
      </x:c>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inlineStr">
        <x:is>
          <x:t xml:space="preserve">Chunks of used heat-resistant lining recovered from prior hot-work equipment. They are candidate mineral feed for further preparation; contamination and heat damage prevent assuming the original refractory performance.</x:t>
        </x:is>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t="inlineStr">
        <x:is>
          <x:t xml:space="preserve">Junk</x:t>
        </x:is>
      </x:c>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inlineStr">
        <x:is>
          <x:t xml:space="preserve">Salvage value audit October 16, 2026: T0. Spent contaminated lining has uncertain recovery yield and no assured remaining heat resistance. Value tier is relative to this 200-item salvage roster; condition and crafting qualification remain separate.</x:t>
        </x:is>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No production route listed</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x:c r="A335" s="4" t="inlineStr">
        <x:is>
          <x:t xml:space="preserve">proposal.megafauna.excavator_wedge</x:t>
        </x:is>
      </x:c>
      <x:c r="B335" s="4" t="inlineStr">
        <x:is>
          <x:t xml:space="preserve">Megafauna excavator wedge</x:t>
        </x:is>
      </x:c>
      <x:c r="C335" s="4" t="inlineStr">
        <x:is>
          <x:t xml:space="preserve">T2</x:t>
        </x:is>
      </x:c>
      <x:c r="D335" s="4" t="inlineStr">
        <x:is>
          <x:t xml:space="preserve">Biological resources</x:t>
        </x:is>
      </x:c>
      <x:c r="E335" s="4" t="inlineStr">
        <x:is>
          <x:t xml:space="preserve">Megafauna hunt material</x:t>
        </x:is>
      </x:c>
      <x:c r="F335" s="4" t="inlineStr">
        <x:is>
          <x:t xml:space="preserve">New proposal</x:t>
        </x:is>
      </x:c>
      <x:c r="G335" s="4" t="inlineStr">
        <x:is>
          <x:t xml:space="preserve">The broad leading wedge of a giant digging limb. Its thick working face is a candidate excavation-tool blank after inspection and mounting.</x:t>
        </x:is>
      </x:c>
      <x:c r="H335" s="4" t="inlineStr">
        <x:is>
          <x:t xml:space="preserve">None</x:t>
        </x:is>
      </x:c>
      <x:c r="I335" s="4" t="inlineStr">
        <x:is>
          <x:t xml:space="preserve">Physical hunt cargo; compatible packing, containment, mass and handling remain unresolved.</x:t>
        </x:is>
      </x:c>
      <x:c r="J335" s="4"/>
      <x:c r="K335" s="4"/>
      <x:c r="L335" s="4" t="inlineStr">
        <x:is>
          <x:t xml:space="preserve">Great-hunt harvest proposal. Burrowing forelimb; remove the broad leading wedge. Specific creature, extraction method, encounter frequency and yield remain design work.</x:t>
        </x:is>
      </x:c>
      <x:c r="M335" s="4" t="inlineStr">
        <x:is>
          <x:t xml:space="preserve">Select and preserve the anatomical specimen for later qualification. No recipe, usable yield or operating performance established.</x:t>
        </x:is>
      </x:c>
      <x:c r="N335" s="4" t="inlineStr">
        <x:is>
          <x:t xml:space="preserve">Not implemented</x:t>
        </x:is>
      </x:c>
      <x:c r="O335" s="4" t="inlineStr">
        <x:is>
          <x:t xml:space="preserve">Potentially toxic or contaminated biological cargo. No edibility, human filtration, medical use, rated protection, live-organ function or stored usable energy is established.</x:t>
        </x:is>
      </x:c>
      <x:c r="P335" s="4" t="inlineStr">
        <x:is>
          <x:t xml:space="preserve">Uncommon</x:t>
        </x:is>
      </x:c>
      <x:c r="Q335" s="4"/>
      <x:c r="R335" s="4"/>
      <x:c r="S335" s="4"/>
      <x:c r="T335" s="4"/>
      <x:c r="U335" s="4" t="inlineStr">
        <x:is>
          <x:t xml:space="preserve">Source species and exact anatomy, intact-yield conditions, preservation, compatibility and receiving recipes remain open. Artwork direction: excavator wedge.</x:t>
        </x:is>
      </x:c>
      <x:c r="V335" s="4" t="inlineStr">
        <x:is>
          <x:t xml:space="preserve">megafauna; giant fauna; great hunt; rare creature harvest; excavator wedge</x:t>
        </x:is>
      </x:c>
      <x:c r="W335"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35" s="4" t="inlineStr">
        <x:is>
          <x:t xml:space="preserve">Raw material</x:t>
        </x:is>
      </x:c>
      <x:c r="Y335" s="4" t="inlineStr">
        <x:is>
          <x:t xml:space="preserve">Raw</x:t>
        </x:is>
      </x:c>
      <x:c r="Z335" s="4" t="inlineStr">
        <x:is>
          <x:t xml:space="preserve">Fauna</x:t>
        </x:is>
      </x:c>
      <x:c r="AA335" s="4" t="inlineStr">
        <x:is>
          <x:t xml:space="preserve">Excavation</x:t>
        </x:is>
      </x:c>
      <x:c r="AB335" s="4" t="inlineStr">
        <x:is>
          <x:t xml:space="preserve">Faunal hard tissue</x:t>
        </x:is>
      </x:c>
      <x:c r="AC335" s="4" t="inlineStr">
        <x:is>
          <x:t xml:space="preserve">Solid piece</x:t>
        </x:is>
      </x:c>
      <x:c r="AD335" s="4" t="inlineStr">
        <x:is>
          <x:t xml:space="preserve">Proposal</x:t>
        </x:is>
      </x:c>
      <x:c r="AE335" s="4" t="str">
        <x:f>LOWER(A335&amp;"; "&amp;B335&amp;"; "&amp;D335&amp;"; "&amp;E335&amp;"; "&amp;X335&amp;"; "&amp;Y335&amp;"; "&amp;Z335&amp;"; "&amp;AA335&amp;"; "&amp;AB335&amp;"; "&amp;AC335&amp;"; "&amp;AD335&amp;"; "&amp;V335&amp;"; "&amp;C335&amp;"; "&amp;AH335&amp;"; "&amp;AI335)</x:f>
        <x:v>proposal.megafauna.excavator_wedge; megafauna excavator wedge; biological resources; megafauna hunt material; raw material; raw; fauna; excavation; faunal hard tissue; solid piece; proposal; megafauna; giant fauna; great hunt; rare creature harvest; excavator wedge; t2; unassigned; material</x:v>
      </x:c>
      <x:c r="AF335" s="4" t="inlineStr">
        <x:is>
          <x:t xml:space="preserve">Author-requested great-hunt biological material brainstorm. Specific anatomy and receiving designs remain proposals.</x:t>
        </x:is>
      </x:c>
      <x:c r="AG335" s="4" t="inlineStr">
        <x:is>
          <x:t xml:space="preserve">T2 practical-worth proposal. An intact broad working face has specialist value; worn or fractured pieces revert to ordinary hard-tissue feed. This is harvested material value, not a refinement stage or crafting qualification.</x:t>
        </x:is>
      </x:c>
      <x:c r="AH335" s="4" t="inlineStr">
        <x:is>
          <x:t xml:space="preserve">Unassigned</x:t>
        </x:is>
      </x:c>
      <x:c r="AI335" s="4" t="inlineStr">
        <x:is>
          <x:t xml:space="preserve">Material</x:t>
        </x:is>
      </x:c>
      <x:c r="AJ335" s="4">
        <x:f>COUNTIFS('Material routes'!$D$6:$D$2205,A335,'Material routes'!$C$6:$C$2205,"Output")</x:f>
        <x:v>0</x:v>
      </x:c>
      <x:c r="AK335" s="4">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x:f>COUNTIFS('Material routes'!$D$6:$D$2205,A335,'Material routes'!$C$6:$C$2205,"Tool candidate")</x:f>
        <x:v>0</x:v>
      </x:c>
      <x:c r="AM335" s="4" t="str">
        <x:f>IF(AJ335&gt;0,"Route listed; review status/completeness",IF(C335="T0","Raw entry feed; no production route","No production route listed"))</x:f>
        <x:v>No production route listed</x:v>
      </x:c>
      <x:c r="AN335" s="4">
        <x:f>IF(C335="T0",0,IF(C335="T1",1,IF(C335="T2",2,IF(C335="T3",3,IF(C335="T4",4,IF(C335="Unassigned",98,99))))))</x:f>
        <x:v>2</x:v>
      </x:c>
    </x:row>
    <x:row r="336" ht="110" customHeight="1">
      <x:c r="A336" s="9" t="str">
        <x:v>proposal.raw.obsidian</x:v>
      </x:c>
      <x:c r="B336" s="9" t="str">
        <x:v>Obsidian chunks</x:v>
      </x:c>
      <x:c r="C336" s="4" t="inlineStr">
        <x:is>
          <x:t xml:space="preserve">T1</x:t>
        </x:is>
      </x:c>
      <x:c r="D336" s="9" t="str">
        <x:v>Mineral resources</x:v>
      </x:c>
      <x:c r="E336" s="9" t="str">
        <x:v>Stone feedstock</x:v>
      </x:c>
      <x:c r="F336" s="9" t="str">
        <x:v>New proposal</x:v>
      </x:c>
      <x:c r="G336" s="9" t="inlineStr">
        <x:is>
          <x:t xml:space="preserve">Chunks of volcanic glass proposed as hard cutting and scraping blanks. Selection and controlled shaping could produce a useful edge, while brittleness and a suitable mounting remain constraints.</x:t>
        </x:is>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t="inlineStr">
        <x:is>
          <x:t xml:space="preserve">Common</x:t>
        </x:is>
      </x:c>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t1;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inlineStr">
        <x:is>
          <x:t xml:space="preserve">October 16 mineral value review: T1. Potential cutting and scraping blanks offer immediate shaping utility above rubble; brittleness, selection and mounting limit their value. Evidence: existing-item, WLD-0060; specific mineral occurrence and grade remain proposals. Rarity default: Common from T1, independently editable. Value does not certify purity, processing readiness, recipe eligibility, performance or a price.</x:t>
        </x:is>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status/completeness","No production route listed")</x:f>
        <x:v>No production route listed</x:v>
      </x:c>
      <x:c r="AN336" s="14">
        <x:f>IF(C336="T0",0,IF(C336="T1",1,IF(C336="T2",2,IF(C336="T3",3,IF(C336="T4",4,IF(C336="Unassigned",98,99))))))</x:f>
        <x:v>1</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inlineStr">
        <x:is>
          <x:t xml:space="preserve">T2</x:t>
        </x:is>
      </x:c>
      <x:c r="D337" s="9" t="str">
        <x:v>Mineral resources</x:v>
      </x:c>
      <x:c r="E337" s="9" t="str">
        <x:v>Stone feedstock</x:v>
      </x:c>
      <x:c r="F337" s="9" t="str">
        <x:v>New proposal</x:v>
      </x:c>
      <x:c r="G337" s="9" t="inlineStr">
        <x:is>
          <x:t xml:space="preserve">Mineral lumps containing candidate abrasive grains. Crushing and grading would prepare a finishing feed; usable hardness, contamination and grain distribution require qualification.</x:t>
        </x:is>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t="inlineStr">
        <x:is>
          <x:t xml:space="preserve">Uncommon</x:t>
        </x:is>
      </x:c>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t2;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inlineStr">
        <x:is>
          <x:t xml:space="preserve">October 16 mineral value review: T2. Candidate abrasive grains support specialist finishing and repair; grade, hardness and contamination must still be checked before use. Evidence: existing-item, WLD-0132; specific mineral occurrence and grade remain proposals. Rarity default: Uncommon from T2, independently editable. Value does not certify purity, processing readiness, recipe eligibility, performance or a price.</x:t>
        </x:is>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status/completeness","No production route listed")</x:f>
        <x:v>No production route listed</x:v>
      </x:c>
      <x:c r="AN337" s="14">
        <x:f>IF(C337="T0",0,IF(C337="T1",1,IF(C337="T2",2,IF(C337="T3",3,IF(C337="T4",4,IF(C337="Unassigned",98,99))))))</x:f>
        <x:v>2</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inlineStr">
        <x:is>
          <x:t xml:space="preserve">T1</x:t>
        </x:is>
      </x:c>
      <x:c r="D338" s="9" t="str">
        <x:v>Mineral resources</x:v>
      </x:c>
      <x:c r="E338" s="9" t="str">
        <x:v>Stone feedstock</x:v>
      </x:c>
      <x:c r="F338" s="9" t="str">
        <x:v>New proposal</x:v>
      </x:c>
      <x:c r="G338" s="9" t="inlineStr">
        <x:is>
          <x:t xml:space="preserve">Dense mineral lumps proposed as a specialist fabrication feed. Their weight and mineral content offer a material-design starting point, with processing and the actual application still unresolved.</x:t>
        </x:is>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t="inlineStr">
        <x:is>
          <x:t xml:space="preserve">Common</x:t>
        </x:is>
      </x:c>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t1;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inlineStr">
        <x:is>
          <x:t xml:space="preserve">October 16 mineral value review: T1. A dense fabrication feed is useful cargo, but weight alone and an unresolved application do not justify a strategic-material premium. Evidence: existing-item; specific mineral occurrence and grade remain proposals. Rarity default: Common from T1, independently editable. Value does not certify purity, processing readiness, recipe eligibility, performance or a price.</x:t>
        </x:is>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status/completeness","No production route listed")</x:f>
        <x:v>No production route listed</x:v>
      </x:c>
      <x:c r="AN338" s="14">
        <x:f>IF(C338="T0",0,IF(C338="T1",1,IF(C338="T2",2,IF(C338="T3",3,IF(C338="T4",4,IF(C338="Unassigned",98,99))))))</x:f>
        <x:v>1</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inlineStr">
        <x:is>
          <x:t xml:space="preserve">Salvage</x:t>
        </x:is>
      </x:c>
      <x:c r="E339" s="9" t="str">
        <x:v>Stone feedstock</x:v>
      </x:c>
      <x:c r="F339" s="9" t="str">
        <x:v>New proposal</x:v>
      </x:c>
      <x:c r="G339" s="9" t="inlineStr">
        <x:is>
          <x:t xml:space="preserve">Rounded stones selected as candidate crushing or grinding media. Their hard surfaces could reduce other materials mechanically, provided wear, contamination and the matching vessel are addressed.</x:t>
        </x:is>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t="inlineStr">
        <x:is>
          <x:t xml:space="preserve">Junk</x:t>
        </x:is>
      </x:c>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salvage;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inlineStr">
        <x:is>
          <x:t xml:space="preserve">Salvage value audit October 16, 2026: T0. Selected ordinary stones require little manufacture and offer basic grinding-feed value. Value tier is relative to this 200-item salvage roster; condition and crafting qualification remain separate.</x:t>
        </x:is>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No production route listed</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x:c r="A340" s="4" t="inlineStr">
        <x:is>
          <x:t xml:space="preserve">proposal.megafauna.mandible_ridges</x:t>
        </x:is>
      </x:c>
      <x:c r="B340" s="4" t="inlineStr">
        <x:is>
          <x:t xml:space="preserve">Megafauna crushing ridges</x:t>
        </x:is>
      </x:c>
      <x:c r="C340" s="4" t="inlineStr">
        <x:is>
          <x:t xml:space="preserve">T2</x:t>
        </x:is>
      </x:c>
      <x:c r="D340" s="4" t="inlineStr">
        <x:is>
          <x:t xml:space="preserve">Biological resources</x:t>
        </x:is>
      </x:c>
      <x:c r="E340" s="4" t="inlineStr">
        <x:is>
          <x:t xml:space="preserve">Megafauna hunt material</x:t>
        </x:is>
      </x:c>
      <x:c r="F340" s="4" t="inlineStr">
        <x:is>
          <x:t xml:space="preserve">New proposal</x:t>
        </x:is>
      </x:c>
      <x:c r="G340" s="4" t="inlineStr">
        <x:is>
          <x:t xml:space="preserve">Dense ridged material from an opposing crushing jaw surface. Candidate gripping or crushing inserts, with a different working profile from a flat jaw plate.</x:t>
        </x:is>
      </x:c>
      <x:c r="H340" s="4" t="inlineStr">
        <x:is>
          <x:t xml:space="preserve">None</x:t>
        </x:is>
      </x:c>
      <x:c r="I340" s="4" t="inlineStr">
        <x:is>
          <x:t xml:space="preserve">Physical hunt cargo; compatible packing, containment, mass and handling remain unresolved.</x:t>
        </x:is>
      </x:c>
      <x:c r="J340" s="4"/>
      <x:c r="K340" s="4"/>
      <x:c r="L340" s="4" t="inlineStr">
        <x:is>
          <x:t xml:space="preserve">Great-hunt harvest proposal. Crushing mandible; separate the dense opposing ridge. Specific creature, extraction method, encounter frequency and yield remain design work.</x:t>
        </x:is>
      </x:c>
      <x:c r="M340" s="4" t="inlineStr">
        <x:is>
          <x:t xml:space="preserve">Select and preserve the anatomical specimen for later qualification. No recipe, usable yield or operating performance established.</x:t>
        </x:is>
      </x:c>
      <x:c r="N340" s="4" t="inlineStr">
        <x:is>
          <x:t xml:space="preserve">Not implemented</x:t>
        </x:is>
      </x:c>
      <x:c r="O340" s="4" t="inlineStr">
        <x:is>
          <x:t xml:space="preserve">Potentially toxic or contaminated biological cargo. No edibility, human filtration, medical use, rated protection, live-organ function or stored usable energy is established.</x:t>
        </x:is>
      </x:c>
      <x:c r="P340" s="4" t="inlineStr">
        <x:is>
          <x:t xml:space="preserve">Uncommon</x:t>
        </x:is>
      </x:c>
      <x:c r="Q340" s="4"/>
      <x:c r="R340" s="4"/>
      <x:c r="S340" s="4"/>
      <x:c r="T340" s="4"/>
      <x:c r="U340" s="4" t="inlineStr">
        <x:is>
          <x:t xml:space="preserve">Source species and exact anatomy, intact-yield conditions, preservation, compatibility and receiving recipes remain open. Artwork direction: crushing ridges.</x:t>
        </x:is>
      </x:c>
      <x:c r="V340" s="4" t="inlineStr">
        <x:is>
          <x:t xml:space="preserve">megafauna; giant fauna; great hunt; rare creature harvest; mandible ridges</x:t>
        </x:is>
      </x:c>
      <x:c r="W34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40" s="4" t="inlineStr">
        <x:is>
          <x:t xml:space="preserve">Raw material</x:t>
        </x:is>
      </x:c>
      <x:c r="Y340" s="4" t="inlineStr">
        <x:is>
          <x:t xml:space="preserve">Raw</x:t>
        </x:is>
      </x:c>
      <x:c r="Z340" s="4" t="inlineStr">
        <x:is>
          <x:t xml:space="preserve">Fauna</x:t>
        </x:is>
      </x:c>
      <x:c r="AA340" s="4" t="inlineStr">
        <x:is>
          <x:t xml:space="preserve">Tool fabrication</x:t>
        </x:is>
      </x:c>
      <x:c r="AB340" s="4" t="inlineStr">
        <x:is>
          <x:t xml:space="preserve">Biological and mineral mixture</x:t>
        </x:is>
      </x:c>
      <x:c r="AC340" s="4" t="inlineStr">
        <x:is>
          <x:t xml:space="preserve">Strip</x:t>
        </x:is>
      </x:c>
      <x:c r="AD340" s="4" t="inlineStr">
        <x:is>
          <x:t xml:space="preserve">Proposal</x:t>
        </x:is>
      </x:c>
      <x:c r="AE340" s="4" t="str">
        <x:f>LOWER(A340&amp;"; "&amp;B340&amp;"; "&amp;D340&amp;"; "&amp;E340&amp;"; "&amp;X340&amp;"; "&amp;Y340&amp;"; "&amp;Z340&amp;"; "&amp;AA340&amp;"; "&amp;AB340&amp;"; "&amp;AC340&amp;"; "&amp;AD340&amp;"; "&amp;V340&amp;"; "&amp;C340&amp;"; "&amp;AH340&amp;"; "&amp;AI340)</x:f>
        <x:v>proposal.megafauna.mandible_ridges; megafauna crushing ridges; biological resources; megafauna hunt material; raw material; raw; fauna; tool fabrication; biological and mineral mixture; strip; proposal; megafauna; giant fauna; great hunt; rare creature harvest; mandible ridges; t2; unassigned; material</x:v>
      </x:c>
      <x:c r="AF340" s="4" t="inlineStr">
        <x:is>
          <x:t xml:space="preserve">Author-requested great-hunt biological material brainstorm. Specific anatomy and receiving designs remain proposals.</x:t>
        </x:is>
      </x:c>
      <x:c r="AG340" s="4" t="inlineStr">
        <x:is>
          <x:t xml:space="preserve">T2 practical-worth proposal. Retaining a continuous ridge and useful contact profile demands selective harvest from a dangerous source. This is harvested material value, not a refinement stage or crafting qualification.</x:t>
        </x:is>
      </x:c>
      <x:c r="AH340" s="4" t="inlineStr">
        <x:is>
          <x:t xml:space="preserve">Unassigned</x:t>
        </x:is>
      </x:c>
      <x:c r="AI340" s="4" t="inlineStr">
        <x:is>
          <x:t xml:space="preserve">Material</x:t>
        </x:is>
      </x:c>
      <x:c r="AJ340" s="4">
        <x:f>COUNTIFS('Material routes'!$D$6:$D$2205,A340,'Material routes'!$C$6:$C$2205,"Output")</x:f>
        <x:v>0</x:v>
      </x:c>
      <x:c r="AK340" s="4">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0</x:v>
      </x:c>
      <x:c r="AL340" s="4">
        <x:f>COUNTIFS('Material routes'!$D$6:$D$2205,A340,'Material routes'!$C$6:$C$2205,"Tool candidate")</x:f>
        <x:v>0</x:v>
      </x:c>
      <x:c r="AM340" s="4" t="str">
        <x:f>IF(AJ340&gt;0,"Route listed; review status/completeness",IF(C340="T0","Raw entry feed; no production route","No production route listed"))</x:f>
        <x:v>No production route listed</x:v>
      </x:c>
      <x:c r="AN340" s="4">
        <x:f>IF(C340="T0",0,IF(C340="T1",1,IF(C340="T2",2,IF(C340="T3",3,IF(C340="T4",4,IF(C340="Unassigned",98,99))))))</x:f>
        <x:v>2</x:v>
      </x:c>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inlineStr">
        <x:is>
          <x:t xml:space="preserve">Hard faunal horn cores proposed as shaped blanks for tools or fittings. The retained form may support a useful working piece, but anatomy, preparation and service limits remain unverified.</x:t>
        </x:is>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t="inlineStr">
        <x:is>
          <x:t xml:space="preserve">Junk</x:t>
        </x:is>
      </x:c>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status/completeness","No production route listed")</x:f>
        <x:v>No production route listed</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inlineStr">
        <x:is>
          <x:t xml:space="preserve">Hard rings from a proposed faunal tail anatomy. Their curved sections are candidates for protective fabrication after inspection; source anatomy, sizing and protective performance remain open.</x:t>
        </x:is>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t="inlineStr">
        <x:is>
          <x:t xml:space="preserve">Junk</x:t>
        </x:is>
      </x:c>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status/completeness","No production route listed")</x:f>
        <x:v>No production route listed</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inlineStr">
        <x:is>
          <x:t xml:space="preserve">Cup-shaped faunal joint parts proposed as small fabrication blanks. Their existing concave form suggests fitted supports or housings, subject to source anatomy, sizing and material suitability.</x:t>
        </x:is>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t="inlineStr">
        <x:is>
          <x:t xml:space="preserve">Junk</x:t>
        </x:is>
      </x:c>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status/completeness","No production route listed")</x:f>
        <x:v>No production route listed</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inlineStr">
        <x:is>
          <x:t xml:space="preserve">T1</x:t>
        </x:is>
      </x:c>
      <x:c r="D344" s="9" t="str">
        <x:v>Biological resources</x:v>
      </x:c>
      <x:c r="E344" s="9" t="str">
        <x:v>Faunal hard-part feedstock</x:v>
      </x:c>
      <x:c r="F344" s="9" t="str">
        <x:v>New proposal</x:v>
      </x:c>
      <x:c r="G344" s="9" t="inlineStr">
        <x:is>
          <x:t xml:space="preserve">Recovered faunal eye lenses proposed for optical-material investigation. Their clarity and form must be evaluated before any useful viewing element or optical correction is claimed.</x:t>
        </x:is>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t="inlineStr">
        <x:is>
          <x:t xml:space="preserve">Common</x:t>
        </x:is>
      </x:c>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t1;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status/completeness","No production route listed")</x:f>
        <x:v>No production route listed</x:v>
      </x:c>
      <x:c r="AN344" s="14">
        <x:f>IF(C344="T0",0,IF(C344="T1",1,IF(C344="T2",2,IF(C344="T3",3,IF(C344="T4",4,IF(C344="Unassigned",98,99))))))</x:f>
        <x:v>1</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inlineStr">
        <x:is>
          <x:t xml:space="preserve">Faunal breathing-filter plates proposed as structured material for dust-exclusion research. Their biological role does not establish safe human filtration or a rated equipment filter.</x:t>
        </x:is>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t="inlineStr">
        <x:is>
          <x:t xml:space="preserve">Junk</x:t>
        </x:is>
      </x:c>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status/completeness","No production route listed")</x:f>
        <x:v>No production route listed</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inlineStr">
        <x:is>
          <x:t xml:space="preserve">Dried mineral-rich faunal waste proposed for controlled material investigation. Recoverable fractions may have industrial uses, but contamination, composition and safe handling require study; it is not food.</x:t>
        </x:is>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t="inlineStr">
        <x:is>
          <x:t xml:space="preserve">Junk</x:t>
        </x:is>
      </x:c>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status/completeness","No production route listed")</x:f>
        <x:v>No production route listed</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inlineStr">
        <x:is>
          <x:t xml:space="preserve">T1</x:t>
        </x:is>
      </x:c>
      <x:c r="D347" s="9" t="inlineStr">
        <x:is>
          <x:t xml:space="preserve">Salvage</x:t>
        </x:is>
      </x:c>
      <x:c r="E347" s="9" t="str">
        <x:v>Salvaged feedstock</x:v>
      </x:c>
      <x:c r="F347" s="9" t="str">
        <x:v>New proposal</x:v>
      </x:c>
      <x:c r="G347" s="9" t="inlineStr">
        <x:is>
          <x:t xml:space="preserve">Corroded lengths of linked metal chain recovered for possible restraint, connection or metal recovery. Each link’s condition and the end attachments must be checked before a load-bearing use is considered.</x:t>
        </x:is>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t="inlineStr">
        <x:is>
          <x:t xml:space="preserve">Junk</x:t>
        </x:is>
      </x:c>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t1;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inlineStr">
        <x:is>
          <x:t xml:space="preserve">Salvage value audit October 16, 2026: T1. Chain retains linked metalwork but corrosion reduces direct-use value and requires link-by-link inspection. Value tier is relative to this 200-item salvage roster; condition and crafting qualification remain separate.</x:t>
        </x:is>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No production route listed</x:v>
      </x:c>
      <x:c r="AN347" s="14">
        <x:f>IF(C347="T0",0,IF(C347="T1",1,IF(C347="T2",2,IF(C347="T3",3,IF(C347="T4",4,IF(C347="Unassigned",98,99))))))</x:f>
        <x:v>1</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inlineStr">
        <x:is>
          <x:t xml:space="preserve">T1</x:t>
        </x:is>
      </x:c>
      <x:c r="D348" s="9" t="inlineStr">
        <x:is>
          <x:t xml:space="preserve">Salvage</x:t>
        </x:is>
      </x:c>
      <x:c r="E348" s="9" t="str">
        <x:v>Salvaged feedstock</x:v>
      </x:c>
      <x:c r="F348" s="9" t="str">
        <x:v>New proposal</x:v>
      </x:c>
      <x:c r="G348" s="9" t="inlineStr">
        <x:is>
          <x:t xml:space="preserve">Mixed brass fragments recovered as possible alloy feed. Sorting and inspection are needed before they can enter a controlled reclaiming process; fragment recovery does not establish a specific alloy grade.</x:t>
        </x:is>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t="inlineStr">
        <x:is>
          <x:t xml:space="preserve">Junk</x:t>
        </x:is>
      </x:c>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t1;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inlineStr">
        <x:is>
          <x:t xml:space="preserve">Salvage value audit October 16, 2026: T1. Brass fragments offer useful alloy recovery value, discounted for mixed composition and refining work. Value tier is relative to this 200-item salvage roster; condition and crafting qualification remain separate.</x:t>
        </x:is>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No production route listed</x:v>
      </x:c>
      <x:c r="AN348" s="14">
        <x:f>IF(C348="T0",0,IF(C348="T1",1,IF(C348="T2",2,IF(C348="T3",3,IF(C348="T4",4,IF(C348="Unassigned",98,99))))))</x:f>
        <x:v>1</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inlineStr">
        <x:is>
          <x:t xml:space="preserve">T1</x:t>
        </x:is>
      </x:c>
      <x:c r="D349" s="9" t="inlineStr">
        <x:is>
          <x:t xml:space="preserve">Salvage</x:t>
        </x:is>
      </x:c>
      <x:c r="E349" s="9" t="str">
        <x:v>Salvaged feedstock</x:v>
      </x:c>
      <x:c r="F349" s="9" t="str">
        <x:v>New proposal</x:v>
      </x:c>
      <x:c r="G349" s="9" t="inlineStr">
        <x:is>
          <x:t xml:space="preserve">Mixed bronze fragments recovered as possible alloy feed. Sorting separates candidate metal from contamination and incompatible pieces before any proposed refining or reuse.</x:t>
        </x:is>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t="inlineStr">
        <x:is>
          <x:t xml:space="preserve">Junk</x:t>
        </x:is>
      </x:c>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t1;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inlineStr">
        <x:is>
          <x:t xml:space="preserve">Salvage value audit October 16, 2026: T1. Bronze fragments provide useful metal feed without a guaranteed alloy grade or finished fitting. Value tier is relative to this 200-item salvage roster; condition and crafting qualification remain separate.</x:t>
        </x:is>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No production route listed</x:v>
      </x:c>
      <x:c r="AN349" s="14">
        <x:f>IF(C349="T0",0,IF(C349="T1",1,IF(C349="T2",2,IF(C349="T3",3,IF(C349="T4",4,IF(C349="Unassigned",98,99))))))</x:f>
        <x:v>1</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inlineStr">
        <x:is>
          <x:t xml:space="preserve">Discarded halves of metal hinges, retained as possible fittings or metal feed. A reusable hinge requires a matching half, pin and suitable attachment geometry; an isolated half is not a complete mechanism.</x:t>
        </x:is>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t="inlineStr">
        <x:is>
          <x:t xml:space="preserve">Junk</x:t>
        </x:is>
      </x:c>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inlineStr">
        <x:is>
          <x:t xml:space="preserve">Salvage value audit October 16, 2026: T0. An unmatched hinge half supplies little usable mechanism and mainly common metal feed. Value tier is relative to this 200-item salvage roster; condition and crafting qualification remain separate.</x:t>
        </x:is>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No production route listed</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inlineStr">
        <x:is>
          <x:t xml:space="preserve">T1</x:t>
        </x:is>
      </x:c>
      <x:c r="D351" s="9" t="inlineStr">
        <x:is>
          <x:t xml:space="preserve">Salvage</x:t>
        </x:is>
      </x:c>
      <x:c r="E351" s="9" t="str">
        <x:v>Salvaged feedstock</x:v>
      </x:c>
      <x:c r="F351" s="9" t="str">
        <x:v>New proposal</x:v>
      </x:c>
      <x:c r="G351" s="9" t="inlineStr">
        <x:is>
          <x:t xml:space="preserve">Recovered metal bands formed into curved or ring-like sections. They are candidates for retaining or mounting parts after their dimensions, joints and condition have been checked.</x:t>
        </x:is>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t="inlineStr">
        <x:is>
          <x:t xml:space="preserve">Common</x:t>
        </x:is>
      </x:c>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t1;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inlineStr">
        <x:is>
          <x:t xml:space="preserve">Salvage value audit October 16, 2026: T1. Curved bands retain useful shaping and metal stock but require fitting and condition checks. Value tier is relative to this 200-item salvage roster; condition and crafting qualification remain separate.</x:t>
        </x:is>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No production route listed</x:v>
      </x:c>
      <x:c r="AN351" s="14">
        <x:f>IF(C351="T0",0,IF(C351="T1",1,IF(C351="T2",2,IF(C351="T3",3,IF(C351="T4",4,IF(C351="Unassigned",98,99))))))</x:f>
        <x:v>1</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inlineStr">
        <x:is>
          <x:t xml:space="preserve">T1</x:t>
        </x:is>
      </x:c>
      <x:c r="D352" s="9" t="inlineStr">
        <x:is>
          <x:t xml:space="preserve">Salvage</x:t>
        </x:is>
      </x:c>
      <x:c r="E352" s="9" t="str">
        <x:v>Salvaged feedstock</x:v>
      </x:c>
      <x:c r="F352" s="9" t="str">
        <x:v>New proposal</x:v>
      </x:c>
      <x:c r="G352" s="9" t="inlineStr">
        <x:is>
          <x:t xml:space="preserve">Sections of old metal pipe recovered as hollow stock. Their bore and wall form suggest sleeves, supports or other fabrication blanks, while corrosion and unknown service history limit direct reuse.</x:t>
        </x:is>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t="inlineStr">
        <x:is>
          <x:t xml:space="preserve">Junk</x:t>
        </x:is>
      </x:c>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t1;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inlineStr">
        <x:is>
          <x:t xml:space="preserve">Salvage value audit October 16, 2026: T1. Hollow metal stock is useful for fabrication but unknown service history limits ready reuse. Value tier is relative to this 200-item salvage roster; condition and crafting qualification remain separate.</x:t>
        </x:is>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No production route listed</x:v>
      </x:c>
      <x:c r="AN352" s="14">
        <x:f>IF(C352="T0",0,IF(C352="T1",1,IF(C352="T2",2,IF(C352="T3",3,IF(C352="T4",4,IF(C352="Unassigned",98,99))))))</x:f>
        <x:v>1</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inlineStr">
        <x:is>
          <x:t xml:space="preserve">Scraps of sheet metal retaining an unknown surface coating. The flat material is candidate fabrication or reclaiming feed; the coating must be identified before heating, bonding or surface treatment.</x:t>
        </x:is>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t="inlineStr">
        <x:is>
          <x:t xml:space="preserve">Junk</x:t>
        </x:is>
      </x:c>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inlineStr">
        <x:is>
          <x:t xml:space="preserve">Salvage value audit October 16, 2026: T0. An unidentified coating adds removal and process uncertainty to otherwise ordinary sheet scrap. Value tier is relative to this 200-item salvage roster; condition and crafting qualification remain separate.</x:t>
        </x:is>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No production route listed</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inlineStr">
        <x:is>
          <x:t xml:space="preserve">Bent nails and rivets recovered as small metal scrap. Some pieces may offer recoverable metal, but deformation prevents assuming that they remain suitable fasteners.</x:t>
        </x:is>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t="inlineStr">
        <x:is>
          <x:t xml:space="preserve">Junk</x:t>
        </x:is>
      </x:c>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inlineStr">
        <x:is>
          <x:t xml:space="preserve">Salvage value audit October 16, 2026: T0. Deformed small fasteners offer little immediate reuse and mostly low-grade reclaiming value. Value tier is relative to this 200-item salvage roster; condition and crafting qualification remain separate.</x:t>
        </x:is>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No production route listed</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inlineStr">
        <x:is>
          <x:t xml:space="preserve">Coarse residue from a furnace or other controlled hot-work process. It is a candidate source of mineral fractions for investigation, with composition, contamination and useful recovery methods unresolved.</x:t>
        </x:is>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t="inlineStr">
        <x:is>
          <x:t xml:space="preserve">Junk</x:t>
        </x:is>
      </x:c>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inlineStr">
        <x:is>
          <x:t xml:space="preserve">Salvage value audit October 16, 2026: T0. Uncharacterized furnace residue has uncertain useful yield and substantial processing burden. Value tier is relative to this 200-item salvage roster; condition and crafting qualification remain separate.</x:t>
        </x:is>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No production route listed</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inlineStr">
        <x:is>
          <x:t xml:space="preserve">Fragments of a broken abrasive wheel, retained as possible finishing feed. Useful grains or small working surfaces may remain, but damaged pieces are not a safe replacement for an intact rotating wheel.</x:t>
        </x:is>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t="inlineStr">
        <x:is>
          <x:t xml:space="preserve">Junk</x:t>
        </x:is>
      </x:c>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inlineStr">
        <x:is>
          <x:t xml:space="preserve">Salvage value audit October 16, 2026: T0. Broken abrasive fragments retain only limited hand-finishing or grain-recovery value and cannot replace an intact wheel. Value tier is relative to this 200-item salvage roster; condition and crafting qualification remain separate.</x:t>
        </x:is>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No production route listed</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inlineStr">
        <x:is>
          <x:t xml:space="preserve">T3</x:t>
        </x:is>
      </x:c>
      <x:c r="D357" s="9" t="inlineStr">
        <x:is>
          <x:t xml:space="preserve">Salvage</x:t>
        </x:is>
      </x:c>
      <x:c r="E357" s="9" t="str">
        <x:v>Salvaged feedstock</x:v>
      </x:c>
      <x:c r="F357" s="9" t="str">
        <x:v>New proposal</x:v>
      </x:c>
      <x:c r="G357" s="9" t="inlineStr">
        <x:is>
          <x:t xml:space="preserve">Broken pieces of magnetic material recovered from equipment. Remaining magnetism and mechanical condition must be checked before use in small holding or collection tools.</x:t>
        </x:is>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t="inlineStr">
        <x:is>
          <x:t xml:space="preserve">Rare</x:t>
        </x:is>
      </x:c>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t3;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inlineStr">
        <x:is>
          <x:t xml:space="preserve">Salvage value audit October 16, 2026: T3. Remaining magnetic material can supply difficult-to-substitute holding or collection parts, after magnetic and condition checks. Value tier is relative to this 200-item salvage roster; condition and crafting qualification remain separate.</x:t>
        </x:is>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No production route listed</x:v>
      </x:c>
      <x:c r="AN357" s="14">
        <x:f>IF(C357="T0",0,IF(C357="T1",1,IF(C357="T2",2,IF(C357="T3",3,IF(C357="T4",4,IF(C357="Unassigned",98,99))))))</x:f>
        <x:v>3</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inlineStr">
        <x:is>
          <x:t xml:space="preserve">Small metal pieces left by punching operations. They offer shaped fabrication blanks or reclaimable metal depending on size, alloy and condition, without counting as finished fittings.</x:t>
        </x:is>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t="inlineStr">
        <x:is>
          <x:t xml:space="preserve">Junk</x:t>
        </x:is>
      </x:c>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inlineStr">
        <x:is>
          <x:t xml:space="preserve">Salvage value audit October 16, 2026: T0. Small punching remnants mainly provide ordinary reclaiming feed and limited fabrication blanks. Value tier is relative to this 200-item salvage roster; condition and crafting qualification remain separate.</x:t>
        </x:is>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No production route listed</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inlineStr">
        <x:is>
          <x:t xml:space="preserve">Unconsolidated iron bloom</x:t>
        </x:is>
      </x:c>
      <x:c r="C359" s="4" t="str">
        <x:v>T1</x:v>
      </x:c>
      <x:c r="D359" s="9" t="str">
        <x:v>Manufactured stock</x:v>
      </x:c>
      <x:c r="E359" s="9" t="str">
        <x:v>Tier 1 material concept</x:v>
      </x:c>
      <x:c r="F359" s="9" t="str">
        <x:v>New proposal</x:v>
      </x:c>
      <x:c r="G359" s="9" t="inlineStr">
        <x:is>
          <x:t xml:space="preserve">A rough mass of iron-bearing metal from the proposed smelting stage, awaiting consolidation into usable working stock. It precedes the consolidated iron bars and steel-making branches. Metal yield, entrained residue and the required working process remain unqualified.</x:t>
        </x:is>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t="inlineStr">
        <x:is>
          <x:t xml:space="preserve">Common</x:t>
        </x:is>
      </x:c>
      <x:c r="Q359" s="17"/>
      <x:c r="R359" s="17"/>
      <x:c r="S359" s="17"/>
      <x:c r="T359" s="17"/>
      <x:c r="U359" s="9" t="str">
        <x:v>Tier is manufacturing lineage, not rarity, value, quality or number of hand operations. Routes are partial ingredient proposals, not authored recipes.</x:v>
      </x:c>
      <x:c r="V359" s="11" t="inlineStr">
        <x:is>
          <x:t xml:space="preserve">fabrication; Smelted iron bloom</x:t>
        </x:is>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unconsolidated iron bloom; manufactured stock; tier 1 material concept; processed material; processed intermediate; geological; metal refining; metal; solid piece; proposal; fabrication; smelted iron bloom; t1; not applicable; material</x:v>
      </x:c>
      <x:c r="AF359" s="4" t="str">
        <x:v>First-stage refinement proposal. Source material/cultural records remain proposal-stage. Lore category review: Resources -&gt; Manufactured stock. Classification only; original item status and tier retained.</x:v>
      </x:c>
      <x:c r="AG359"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inlineStr">
        <x:is>
          <x:t xml:space="preserve">T2</x:t>
        </x:is>
      </x:c>
      <x:c r="D360" s="9" t="str">
        <x:v>Manufactured stock</x:v>
      </x:c>
      <x:c r="E360" s="9" t="str">
        <x:v>Tier 1 material concept</x:v>
      </x:c>
      <x:c r="F360" s="9" t="str">
        <x:v>New proposal</x:v>
      </x:c>
      <x:c r="G360" s="9" t="inlineStr">
        <x:is>
          <x:t xml:space="preserve">Copper gathered into a compact rough cake after the proposed first refining stage. The cake is working feed for drawing or forming conductors and small metal parts, rather than finished wire. Purity and later forming conditions remain to be established.</x:t>
        </x:is>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t="inlineStr">
        <x:is>
          <x:t xml:space="preserve">Uncommon</x:t>
        </x:is>
      </x:c>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t2; not applicable; material</x:v>
      </x:c>
      <x:c r="AF360" s="4" t="str">
        <x:v>First-stage refinement proposal. Source material/cultural records remain proposal-stage. Lore category review: Resources -&gt; Manufactured stock. Classification only; original item status and tier retained.</x:v>
      </x:c>
      <x:c r="AG36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status/completeness","No production route listed")</x:f>
        <x:v>Route listed; review status/completeness</x:v>
      </x:c>
      <x:c r="AN360" s="14">
        <x:f>IF(C360="T0",0,IF(C360="T1",1,IF(C360="T2",2,IF(C360="T3",3,IF(C360="T4",4,IF(C360="Unassigned",98,99))))))</x:f>
        <x:v>2</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inlineStr">
        <x:is>
          <x:t xml:space="preserve">T2</x:t>
        </x:is>
      </x:c>
      <x:c r="D361" s="9" t="str">
        <x:v>Manufactured stock</x:v>
      </x:c>
      <x:c r="E361" s="9" t="str">
        <x:v>Tier 1 material concept</x:v>
      </x:c>
      <x:c r="F361" s="9" t="str">
        <x:v>New proposal</x:v>
      </x:c>
      <x:c r="G361" s="9" t="inlineStr">
        <x:is>
          <x:t xml:space="preserve">Recovered brass selected and consolidated into an unfitted billet for later shaping. It provides a coherent working blank instead of a mixed handful of scrap. Alloy consistency, contamination and the practical reclaiming process remain unresolved.</x:t>
        </x:is>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t="inlineStr">
        <x:is>
          <x:t xml:space="preserve">Uncommon</x:t>
        </x:is>
      </x:c>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t2; not applicable; material</x:v>
      </x:c>
      <x:c r="AF361" s="4" t="str">
        <x:v>First-stage refinement proposal. Source material/cultural records remain proposal-stage. Lore category review: Resources -&gt; Manufactured stock. Classification only; original item status and tier retained.</x:v>
      </x:c>
      <x:c r="AG36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status/completeness","No production route listed")</x:f>
        <x:v>Route listed; review status/completeness</x:v>
      </x:c>
      <x:c r="AN361" s="14">
        <x:f>IF(C361="T0",0,IF(C361="T1",1,IF(C361="T2",2,IF(C361="T3",3,IF(C361="T4",4,IF(C361="Unassigned",98,99))))))</x:f>
        <x:v>2</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inlineStr">
        <x:is>
          <x:t xml:space="preserve">T2</x:t>
        </x:is>
      </x:c>
      <x:c r="D362" s="9" t="str">
        <x:v>Manufactured stock</x:v>
      </x:c>
      <x:c r="E362" s="9" t="str">
        <x:v>Tier 1 material concept</x:v>
      </x:c>
      <x:c r="F362" s="9" t="str">
        <x:v>New proposal</x:v>
      </x:c>
      <x:c r="G362" s="9" t="inlineStr">
        <x:is>
          <x:t xml:space="preserve">Recovered bronze prepared as a solid working billet for strips, bearing blanks and other shaped parts. It remains bulk metal stock with no fitted interfaces. The recovered alloy must be identified before a particular forming process or service use is chosen.</x:t>
        </x:is>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t="inlineStr">
        <x:is>
          <x:t xml:space="preserve">Uncommon</x:t>
        </x:is>
      </x:c>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t2; not applicable; material</x:v>
      </x:c>
      <x:c r="AF362" s="4" t="str">
        <x:v>First-stage refinement proposal. Source material/cultural records remain proposal-stage. Lore category review: Resources -&gt; Manufactured stock. Classification only; original item status and tier retained.</x:v>
      </x:c>
      <x:c r="AG36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status/completeness","No production route listed")</x:f>
        <x:v>Route listed; review status/completeness</x:v>
      </x:c>
      <x:c r="AN362" s="14">
        <x:f>IF(C362="T0",0,IF(C362="T1",1,IF(C362="T2",2,IF(C362="T3",3,IF(C362="T4",4,IF(C362="Unassigned",98,99))))))</x:f>
        <x:v>2</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inlineStr">
        <x:is>
          <x:t xml:space="preserve">Unformed opaque glass stock</x:t>
        </x:is>
      </x:c>
      <x:c r="C363" s="4" t="str">
        <x:v>T1</x:v>
      </x:c>
      <x:c r="D363" s="9" t="str">
        <x:v>Manufactured stock</x:v>
      </x:c>
      <x:c r="E363" s="9" t="str">
        <x:v>Tier 1 material concept</x:v>
      </x:c>
      <x:c r="F363" s="9" t="str">
        <x:v>New proposal</x:v>
      </x:c>
      <x:c r="G363" s="9" t="inlineStr">
        <x:is>
          <x:t xml:space="preserve">Opaque glass prepared as rough solid stock for subsequent forming into sheets, linings or other glass blanks. This is the unshaped stage before the flat opaque-sheet entry. Composition, reheating conditions and usable material yield remain open.</x:t>
        </x:is>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t="inlineStr">
        <x:is>
          <x:t xml:space="preserve">Common</x:t>
        </x:is>
      </x:c>
      <x:c r="Q363" s="17"/>
      <x:c r="R363" s="17"/>
      <x:c r="S363" s="17"/>
      <x:c r="T363" s="17"/>
      <x:c r="U363" s="9" t="str">
        <x:v>Tier is manufacturing lineage, not rarity, value, quality or number of hand operations. Routes are partial ingredient proposals, not authored recipes.</x:v>
      </x:c>
      <x:c r="V363" s="11" t="inlineStr">
        <x:is>
          <x:t xml:space="preserve">fabrication; Opaque mineral-glass stock</x:t>
        </x:is>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unformed opaque glass stock; manufactured stock; tier 1 material concept; processed material; processed intermediate; geological; glass and ceramics; glass; solid piece; proposal; fabrication; opaque mineral-glass stock; t1; not applicable; material</x:v>
      </x:c>
      <x:c r="AF363" s="4" t="str">
        <x:v>First-stage refinement proposal. Source material/cultural records remain proposal-stage. Lore category review: Resources -&gt; Manufactured stock. Classification only; original item status and tier retained.</x:v>
      </x:c>
      <x:c r="AG363"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inlineStr">
        <x:is>
          <x:t xml:space="preserve">Rough transparent glass blanks</x:t>
        </x:is>
      </x:c>
      <x:c r="C364" s="4" t="inlineStr">
        <x:is>
          <x:t xml:space="preserve">T2</x:t>
        </x:is>
      </x:c>
      <x:c r="D364" s="9" t="str">
        <x:v>Manufactured stock</x:v>
      </x:c>
      <x:c r="E364" s="9" t="str">
        <x:v>Tier 1 material concept</x:v>
      </x:c>
      <x:c r="F364" s="9" t="str">
        <x:v>New proposal</x:v>
      </x:c>
      <x:c r="G364" s="9" t="inlineStr">
        <x:is>
          <x:t xml:space="preserve">Rough glass pieces selected for possible transparent viewing elements. They precede sized viewing blanks and ground optics, with surfaces and shape still unfinished. Transparency is a selection aim, not a guarantee of optical quality or corrective performance.</x:t>
        </x:is>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t="inlineStr">
        <x:is>
          <x:t xml:space="preserve">Uncommon</x:t>
        </x:is>
      </x:c>
      <x:c r="Q364" s="17"/>
      <x:c r="R364" s="17"/>
      <x:c r="S364" s="17"/>
      <x:c r="T364" s="17"/>
      <x:c r="U364" s="9" t="str">
        <x:v>Tier is manufacturing lineage, not rarity, value, quality or number of hand operations. Routes are partial ingredient proposals, not authored recipes.</x:v>
      </x:c>
      <x:c r="V364" s="11" t="inlineStr">
        <x:is>
          <x:t xml:space="preserve">glass and ceramics; Rough clear-glass blank</x:t>
        </x:is>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transparent glass blanks; manufactured stock; tier 1 material concept; processed material; processed intermediate; geological; inspection; glass; solid piece; proposal; glass and ceramics; rough clear-glass blank; t2; not applicable; material</x:v>
      </x:c>
      <x:c r="AF364" s="4" t="str">
        <x:v>First-stage refinement proposal. Source material/cultural records remain proposal-stage. Lore category review: Resources -&gt; Manufactured stock. Classification only; original item status and tier retained.</x:v>
      </x:c>
      <x:c r="AG36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status/completeness","No production route listed")</x:f>
        <x:v>Route listed; review status/completeness</x:v>
      </x:c>
      <x:c r="AN364" s="14">
        <x:f>IF(C364="T0",0,IF(C364="T1",1,IF(C364="T2",2,IF(C364="T3",3,IF(C364="T4",4,IF(C364="Unassigned",98,99))))))</x:f>
        <x:v>2</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inlineStr">
        <x:is>
          <x:t xml:space="preserve">Dressed stone blocks</x:t>
        </x:is>
      </x:c>
      <x:c r="C365" s="4" t="inlineStr">
        <x:is>
          <x:t xml:space="preserve">T0</x:t>
        </x:is>
      </x:c>
      <x:c r="D365" s="9" t="str">
        <x:v>Manufactured stock</x:v>
      </x:c>
      <x:c r="E365" s="9" t="str">
        <x:v>Tier 1 material concept</x:v>
      </x:c>
      <x:c r="F365" s="9" t="str">
        <x:v>New proposal</x:v>
      </x:c>
      <x:c r="G365" s="9" t="inlineStr">
        <x:is>
          <x:t xml:space="preserve">Stone worked into rough blocks with usable faces for later fitted construction or mounting work. Dressing supplies a manageable stock form without making every block interchangeable. Source stone, dimensions, joining method and load suitability remain to be selected.</x:t>
        </x:is>
      </x:c>
      <x:c r="H365" s="9" t="str">
        <x:v>None</x:v>
      </x:c>
      <x:c r="I365" s="9" t="str">
        <x:v>Material cargo / workshop storage; policy TBD</x:v>
      </x:c>
      <x:c r="J365" s="13"/>
      <x:c r="K365" s="15"/>
      <x:c r="L365" s="9" t="str">
        <x:v>Process a selected T0 raw/salvage input; candidate input [removed item]</x:v>
      </x:c>
      <x:c r="M365" s="9" t="str">
        <x:v>Select, dress and size raw blocks into reusable building stock.</x:v>
      </x:c>
      <x:c r="N365" s="9" t="str">
        <x:v>Not implemented</x:v>
      </x:c>
      <x:c r="O365" s="9" t="str">
        <x:v>Stone type, geometry and service grade are independent of crafting tier.</x:v>
      </x:c>
      <x:c r="P365" s="17" t="inlineStr">
        <x:is>
          <x:t xml:space="preserve">Junk</x:t>
        </x:is>
      </x:c>
      <x:c r="Q365" s="17"/>
      <x:c r="R365" s="17"/>
      <x:c r="S365" s="17"/>
      <x:c r="T365" s="17"/>
      <x:c r="U365" s="9" t="str">
        <x:v>Tier is manufacturing lineage, not rarity, value, quality or number of hand operations. Routes are partial ingredient proposals, not authored recipes.</x:v>
      </x:c>
      <x:c r="V365" s="11" t="inlineStr">
        <x:is>
          <x:t xml:space="preserve">fabrication; Dressed building-stone stock</x:t>
        </x:is>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stone blocks; manufactured stock; tier 1 material concept; processed material; processed intermediate; geological; binding and construction; mineral; solid piece; proposal; fabrication; dressed building-stone stock; t0; not applicable; material</x:v>
      </x:c>
      <x:c r="AF365" s="4" t="str">
        <x:v>First-stage refinement proposal. Source material/cultural records remain proposal-stage. Lore category review: Resources -&gt; Manufactured stock. Classification only; original item status and tier retained.</x:v>
      </x:c>
      <x:c r="AG36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status/completeness","No production route listed")</x:f>
        <x:v>Route listed; review status/completeness</x:v>
      </x:c>
      <x:c r="AN365" s="14">
        <x:f>IF(C365="T0",0,IF(C365="T1",1,IF(C365="T2",2,IF(C365="T3",3,IF(C365="T4",4,IF(C365="Unassigned",98,99))))))</x:f>
        <x:v>0</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inlineStr">
        <x:is>
          <x:t xml:space="preserve">Selected resonant stone blanks</x:t>
        </x:is>
      </x:c>
      <x:c r="C366" s="4" t="str">
        <x:v>T1</x:v>
      </x:c>
      <x:c r="D366" s="9" t="str">
        <x:v>Manufactured stock</x:v>
      </x:c>
      <x:c r="E366" s="9" t="str">
        <x:v>Tier 1 material concept</x:v>
      </x:c>
      <x:c r="F366" s="9" t="str">
        <x:v>New proposal</x:v>
      </x:c>
      <x:c r="G366" s="9" t="inlineStr">
        <x:is>
          <x:t xml:space="preserve">Stone pieces selected as candidate sound-producing blanks before final shaping and acoustic matching. They provide the starting stock for tuned stone bars or instrument elements. Mineral choice, defects and useful sound response remain to be assessed.</x:t>
        </x:is>
      </x:c>
      <x:c r="H366" s="9" t="str">
        <x:v>None</x:v>
      </x:c>
      <x:c r="I366" s="9" t="str">
        <x:v>Material cargo / workshop storage; policy TBD</x:v>
      </x:c>
      <x:c r="J366" s="13"/>
      <x:c r="K366" s="15"/>
      <x:c r="L366" s="9" t="str">
        <x:v>Process a selected T0 raw/salvage input; candidate input [removed item]</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t="inlineStr">
        <x:is>
          <x:t xml:space="preserve">Common</x:t>
        </x:is>
      </x:c>
      <x:c r="Q366" s="17"/>
      <x:c r="R366" s="17"/>
      <x:c r="S366" s="17"/>
      <x:c r="T366" s="17"/>
      <x:c r="U366" s="9" t="str">
        <x:v>Tier is manufacturing lineage, not rarity, value, quality or number of hand operations. Routes are partial ingredient proposals, not authored recipes.</x:v>
      </x:c>
      <x:c r="V366" s="11" t="inlineStr">
        <x:is>
          <x:t xml:space="preserve">fabrication; Selected resonant-stone blank</x:t>
        </x:is>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 stone blanks; manufactured stock; tier 1 material concept; processed material; processed intermediate; geological; music; mineral; solid piece; proposal; fabrication; selected resonant-stone blank; t1; not applicable; material</x:v>
      </x:c>
      <x:c r="AF366" s="4" t="str">
        <x:v>First-stage refinement proposal. Source material/cultural records remain proposal-stage. Lore category review: Resources -&gt; Manufactured stock. Classification only; original item status and tier retained.</x:v>
      </x:c>
      <x:c r="AG366"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inlineStr">
        <x:is>
          <x:t xml:space="preserve">Ground mineral pigment stock</x:t>
        </x:is>
      </x:c>
      <x:c r="C367" s="4" t="inlineStr">
        <x:is>
          <x:t xml:space="preserve">T0</x:t>
        </x:is>
      </x:c>
      <x:c r="D367" s="9" t="str">
        <x:v>Manufactured stock</x:v>
      </x:c>
      <x:c r="E367" s="9" t="str">
        <x:v>Tier 1 material concept</x:v>
      </x:c>
      <x:c r="F367" s="9" t="str">
        <x:v>New proposal</x:v>
      </x:c>
      <x:c r="G367" s="9" t="inlineStr">
        <x:is>
          <x:t xml:space="preserve">Mineral colorant ground into a prepared powder for decorative coatings and marking mixtures. It supplies the solid pigment fraction before a compatible carrier is added. Color consistency, particle grade and application properties remain design questions.</x:t>
        </x:is>
      </x:c>
      <x:c r="H367" s="9" t="str">
        <x:v>None</x:v>
      </x:c>
      <x:c r="I367" s="9" t="str">
        <x:v>Material cargo / workshop storage; policy TBD</x:v>
      </x:c>
      <x:c r="J367" s="13"/>
      <x:c r="K367" s="15"/>
      <x:c r="L367" s="9" t="str">
        <x:v>Process a selected T0 raw/salvage input; candidate input [removed item]</x:v>
      </x:c>
      <x:c r="M367" s="9" t="str">
        <x:v>Sort and grind a chosen raw color-bearing feed.</x:v>
      </x:c>
      <x:c r="N367" s="9" t="str">
        <x:v>Not implemented</x:v>
      </x:c>
      <x:c r="O367" s="9" t="str">
        <x:v>A first industrial colorant, not prepared paint or food color. Carrier formulation is a later material stage.</x:v>
      </x:c>
      <x:c r="P367" s="17" t="inlineStr">
        <x:is>
          <x:t xml:space="preserve">Junk</x:t>
        </x:is>
      </x:c>
      <x:c r="Q367" s="17"/>
      <x:c r="R367" s="17"/>
      <x:c r="S367" s="17"/>
      <x:c r="T367" s="17"/>
      <x:c r="U367" s="9" t="str">
        <x:v>Tier is manufacturing lineage, not rarity, value, quality or number of hand operations. Routes are partial ingredient proposals, not authored recipes.</x:v>
      </x:c>
      <x:c r="V367" s="11" t="inlineStr">
        <x:is>
          <x:t xml:space="preserve">writing and records; Prepared mineral pigment powder</x:t>
        </x:is>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ground mineral pigment stock; manufactured stock; tier 1 material concept; processed material; processed intermediate; geological; decoration; mineral; particles; proposal; writing and records; prepared mineral pigment powder; t0; not applicable; material</x:v>
      </x:c>
      <x:c r="AF367" s="4" t="str">
        <x:v>First-stage refinement proposal. Source material/cultural records remain proposal-stage. Lore category review: Resources -&gt; Manufactured stock. Classification only; original item status and tier retained.</x:v>
      </x:c>
      <x:c r="AG367"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status/completeness","No production route listed")</x:f>
        <x:v>Route listed; review status/completeness</x:v>
      </x:c>
      <x:c r="AN367" s="14">
        <x:f>IF(C367="T0",0,IF(C367="T1",1,IF(C367="T2",2,IF(C367="T3",3,IF(C367="T4",4,IF(C367="Unassigned",98,99))))))</x:f>
        <x:v>0</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inlineStr">
        <x:is>
          <x:t xml:space="preserve">Graded mineral filler powder</x:t>
        </x:is>
      </x:c>
      <x:c r="C368" s="4" t="inlineStr">
        <x:is>
          <x:t xml:space="preserve">T0</x:t>
        </x:is>
      </x:c>
      <x:c r="D368" s="9" t="str">
        <x:v>Manufactured stock</x:v>
      </x:c>
      <x:c r="E368" s="9" t="str">
        <x:v>Tier 1 material concept</x:v>
      </x:c>
      <x:c r="F368" s="9" t="str">
        <x:v>New proposal</x:v>
      </x:c>
      <x:c r="G368" s="9" t="inlineStr">
        <x:is>
          <x:t xml:space="preserve">Selected mineral particles prepared as a controlled filler for candidate binders and composite mixes. The filler changes the body of a receiving formulation rather than acting as a complete adhesive itself. Grain range, composition and the intended mix remain unresolved.</x:t>
        </x:is>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t="inlineStr">
        <x:is>
          <x:t xml:space="preserve">Junk</x:t>
        </x:is>
      </x:c>
      <x:c r="Q368" s="17"/>
      <x:c r="R368" s="17"/>
      <x:c r="S368" s="17"/>
      <x:c r="T368" s="17"/>
      <x:c r="U368" s="9" t="str">
        <x:v>Tier is manufacturing lineage, not rarity, value, quality or number of hand operations. Routes are partial ingredient proposals, not authored recipes.</x:v>
      </x:c>
      <x:c r="V368" s="11" t="inlineStr">
        <x:is>
          <x:t xml:space="preserve">fabrication; Graded mineral filler</x:t>
        </x:is>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powder; manufactured stock; tier 1 material concept; processed material; processed intermediate; geological; binding and construction; mineral; particles; proposal; fabrication; graded mineral filler; t0; not applicable; material</x:v>
      </x:c>
      <x:c r="AF368" s="4" t="str">
        <x:v>First-stage refinement proposal. Source material/cultural records remain proposal-stage. Lore category review: Resources -&gt; Manufactured stock. Classification only; original item status and tier retained.</x:v>
      </x:c>
      <x:c r="AG36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status/completeness","No production route listed")</x:f>
        <x:v>Route listed; review status/completeness</x:v>
      </x:c>
      <x:c r="AN368" s="14">
        <x:f>IF(C368="T0",0,IF(C368="T1",1,IF(C368="T2",2,IF(C368="T3",3,IF(C368="T4",4,IF(C368="Unassigned",98,99))))))</x:f>
        <x:v>0</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inlineStr">
        <x:is>
          <x:t xml:space="preserve">Sorted glass cullet</x:t>
        </x:is>
      </x:c>
      <x:c r="C369" s="4" t="inlineStr">
        <x:is>
          <x:t xml:space="preserve">T0</x:t>
        </x:is>
      </x:c>
      <x:c r="D369" s="9" t="str">
        <x:v>Manufactured stock</x:v>
      </x:c>
      <x:c r="E369" s="9" t="str">
        <x:v>Tier 1 material concept</x:v>
      </x:c>
      <x:c r="F369" s="9" t="str">
        <x:v>New proposal</x:v>
      </x:c>
      <x:c r="G369" s="9" t="inlineStr">
        <x:is>
          <x:t xml:space="preserve">Broken glass selected and sorted into remelt feed for a compatible glass batch. It is prepared secondary material rather than reusable intact glazing. Mixed compositions, coatings and contamination must be resolved before a batch can be treated as a useful grade.</x:t>
        </x:is>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t="inlineStr">
        <x:is>
          <x:t xml:space="preserve">Junk</x:t>
        </x:is>
      </x:c>
      <x:c r="Q369" s="17"/>
      <x:c r="R369" s="17"/>
      <x:c r="S369" s="17"/>
      <x:c r="T369" s="17"/>
      <x:c r="U369" s="9" t="str">
        <x:v>Tier is manufacturing lineage, not rarity, value, quality or number of hand operations. Routes are partial ingredient proposals, not authored recipes.</x:v>
      </x:c>
      <x:c r="V369" s="11" t="inlineStr">
        <x:is>
          <x:t xml:space="preserve">Sorted glass remelt feed</x:t>
        </x:is>
      </x:c>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cullet; manufactured stock; tier 1 material concept; processed material; processed intermediate; industrial salvage; glass and ceramics; glass; particles; proposal; sorted glass remelt feed; t0; not applicable; material</x:v>
      </x:c>
      <x:c r="AF369" s="4" t="str">
        <x:v>First-stage refinement proposal. Source material/cultural records remain proposal-stage. Lore category review: Resources -&gt; Manufactured stock. Classification only; original item status and tier retained.</x:v>
      </x:c>
      <x:c r="AG36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status/completeness","No production route listed")</x:f>
        <x:v>Route listed; review status/completeness</x:v>
      </x:c>
      <x:c r="AN369" s="14">
        <x:f>IF(C369="T0",0,IF(C369="T1",1,IF(C369="T2",2,IF(C369="T3",3,IF(C369="T4",4,IF(C369="Unassigned",98,99))))))</x:f>
        <x:v>0</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inlineStr">
        <x:is>
          <x:t xml:space="preserve">Separated mica flake stock</x:t>
        </x:is>
      </x:c>
      <x:c r="C370" s="4" t="inlineStr">
        <x:is>
          <x:t xml:space="preserve">T0</x:t>
        </x:is>
      </x:c>
      <x:c r="D370" s="9" t="str">
        <x:v>Manufactured stock</x:v>
      </x:c>
      <x:c r="E370" s="9" t="str">
        <x:v>Tier 1 material concept</x:v>
      </x:c>
      <x:c r="F370" s="9" t="str">
        <x:v>New proposal</x:v>
      </x:c>
      <x:c r="G370" s="9" t="inlineStr">
        <x:is>
          <x:t xml:space="preserve">Mica separated into loose flakes for composite sheets and other layered-material trials. This is particulate mineral feed before bonding, distinct from intact mica viewing sheets. Flake size, binder choice and the resulting material behavior remain open.</x:t>
        </x:is>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t="inlineStr">
        <x:is>
          <x:t xml:space="preserve">Junk</x:t>
        </x:is>
      </x:c>
      <x:c r="Q370" s="17"/>
      <x:c r="R370" s="17"/>
      <x:c r="S370" s="17"/>
      <x:c r="T370" s="17"/>
      <x:c r="U370" s="9" t="str">
        <x:v>Tier is manufacturing lineage, not rarity, value, quality or number of hand operations. Routes are partial ingredient proposals, not authored recipes.</x:v>
      </x:c>
      <x:c r="V370" s="11" t="inlineStr">
        <x:is>
          <x:t xml:space="preserve">decoration; Separated mica flake grade</x:t>
        </x:is>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stock; manufactured stock; tier 1 material concept; processed material; processed intermediate; geological; fabrication; mineral; particles; proposal; decoration; separated mica flake grade; t0; not applicable; material</x:v>
      </x:c>
      <x:c r="AF370" s="4" t="str">
        <x:v>First-stage refinement proposal. Source material/cultural records remain proposal-stage. Lore category review: Resources -&gt; Manufactured stock. Classification only; original item status and tier retained.</x:v>
      </x:c>
      <x:c r="AG370"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status/completeness","No production route listed")</x:f>
        <x:v>Route listed; review status/completeness</x:v>
      </x:c>
      <x:c r="AN370" s="14">
        <x:f>IF(C370="T0",0,IF(C370="T1",1,IF(C370="T2",2,IF(C370="T3",3,IF(C370="T4",4,IF(C370="Unassigned",98,99))))))</x:f>
        <x:v>0</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inlineStr">
        <x:is>
          <x:t xml:space="preserve">Prepared husk-fiber paper furnish</x:t>
        </x:is>
      </x:c>
      <x:c r="C371" s="4" t="str">
        <x:v>T1</x:v>
      </x:c>
      <x:c r="D371" s="9" t="str">
        <x:v>Manufactured stock</x:v>
      </x:c>
      <x:c r="E371" s="9" t="str">
        <x:v>Tier 1 material concept</x:v>
      </x:c>
      <x:c r="F371" s="9" t="str">
        <x:v>New proposal</x:v>
      </x:c>
      <x:c r="G371" s="9" t="inlineStr">
        <x:is>
          <x:t xml:space="preserve">Scraped husk fibers cleaned and conditioned into feed ready for a proposed paper-forming process. It identifies the prepared fiber stage without assuming a water-based slurry. Sheet formation, compatible processing medium and yield remain to be designed.</x:t>
        </x:is>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t="inlineStr">
        <x:is>
          <x:t xml:space="preserve">Common</x:t>
        </x:is>
      </x:c>
      <x:c r="Q371" s="17"/>
      <x:c r="R371" s="17"/>
      <x:c r="S371" s="17"/>
      <x:c r="T371" s="17"/>
      <x:c r="U371" s="9" t="str">
        <x:v>Tier is manufacturing lineage, not rarity, value, quality or number of hand operations. Routes are partial ingredient proposals, not authored recipes.</x:v>
      </x:c>
      <x:c r="V371" s="11" t="inlineStr">
        <x:is>
          <x:t xml:space="preserve">textile processing; Prepared husk-fiber pulp</x:t>
        </x:is>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paper furnish; manufactured stock; tier 1 material concept; processed material; processed intermediate; fauna; paper making; husk fiber; unresolved; proposal; textile processing; prepared husk-fiber pulp; t1; not applicable; material</x:v>
      </x:c>
      <x:c r="AF371" s="4" t="str">
        <x:v>First-stage refinement proposal. Source material/cultural records remain proposal-stage. Lore category review: Resources -&gt; Manufactured stock. Classification only; original item status and tier retained.</x:v>
      </x:c>
      <x:c r="AG371"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inlineStr">
        <x:is>
          <x:t xml:space="preserve">Cleaned brush-bristle bundles</x:t>
        </x:is>
      </x:c>
      <x:c r="C372" s="4" t="inlineStr">
        <x:is>
          <x:t xml:space="preserve">T0</x:t>
        </x:is>
      </x:c>
      <x:c r="D372" s="9" t="str">
        <x:v>Manufactured stock</x:v>
      </x:c>
      <x:c r="E372" s="9" t="str">
        <x:v>Tier 1 material concept</x:v>
      </x:c>
      <x:c r="F372" s="9" t="str">
        <x:v>New proposal</x:v>
      </x:c>
      <x:c r="G372" s="9" t="inlineStr">
        <x:is>
          <x:t xml:space="preserve">Faunal bristles cleaned, sorted and bundled as feed for brush strips and grit-exclusion fittings. Their useful form is a controlled set of working fibers rather than loose gathered bristles. Retention, stiffness and wear require qualification in the receiving assembly.</x:t>
        </x:is>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t="inlineStr">
        <x:is>
          <x:t xml:space="preserve">Junk</x:t>
        </x:is>
      </x:c>
      <x:c r="Q372" s="17"/>
      <x:c r="R372" s="17"/>
      <x:c r="S372" s="17"/>
      <x:c r="T372" s="17"/>
      <x:c r="U372" s="9" t="str">
        <x:v>Tier is manufacturing lineage, not rarity, value, quality or number of hand operations. Routes are partial ingredient proposals, not authored recipes.</x:v>
      </x:c>
      <x:c r="V372" s="11" t="inlineStr">
        <x:is>
          <x:t xml:space="preserve">Clean graded bristle bundles</x:t>
        </x:is>
      </x:c>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cleaned brush-bristle bundles; manufactured stock; tier 1 material concept; processed material; processed intermediate; fauna; dust exclusion; faunal fiber; bundle; proposal; clean graded bristle bundles; t0; not applicable; material</x:v>
      </x:c>
      <x:c r="AF372" s="4" t="str">
        <x:v>First-stage refinement proposal. Source material/cultural records remain proposal-stage. Lore category review: Resources -&gt; Manufactured stock. Classification only; original item status and tier retained.</x:v>
      </x:c>
      <x:c r="AG37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status/completeness","No production route listed")</x:f>
        <x:v>Route listed; review status/completeness</x:v>
      </x:c>
      <x:c r="AN372" s="14">
        <x:f>IF(C372="T0",0,IF(C372="T1",1,IF(C372="T2",2,IF(C372="T3",3,IF(C372="T4",4,IF(C372="Unassigned",98,99))))))</x:f>
        <x:v>0</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inlineStr">
        <x:is>
          <x:t xml:space="preserve">Separated shell lamina sheets</x:t>
        </x:is>
      </x:c>
      <x:c r="C373" s="4" t="inlineStr">
        <x:is>
          <x:t xml:space="preserve">T0</x:t>
        </x:is>
      </x:c>
      <x:c r="D373" s="9" t="str">
        <x:v>Manufactured stock</x:v>
      </x:c>
      <x:c r="E373" s="9" t="str">
        <x:v>Tier 1 material concept</x:v>
      </x:c>
      <x:c r="F373" s="9" t="str">
        <x:v>New proposal</x:v>
      </x:c>
      <x:c r="G373" s="9" t="inlineStr">
        <x:is>
          <x:t xml:space="preserve">Thin layers separated and prepared from bulk shell husks for later lamination or shaping. These sheets are intermediate shell stock, distinct from assembled armor panels and from loose raw plates. Thickness, preparation and bonding remain unresolved.</x:t>
        </x:is>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t="inlineStr">
        <x:is>
          <x:t xml:space="preserve">Junk</x:t>
        </x:is>
      </x:c>
      <x:c r="Q373" s="17"/>
      <x:c r="R373" s="17"/>
      <x:c r="S373" s="17"/>
      <x:c r="T373" s="17"/>
      <x:c r="U373" s="9" t="str">
        <x:v>Tier is manufacturing lineage, not rarity, value, quality or number of hand operations. Routes are partial ingredient proposals, not authored recipes.</x:v>
      </x:c>
      <x:c r="V373" s="11" t="inlineStr">
        <x:is>
          <x:t xml:space="preserve">fabrication; Separated shell lamina stock</x:t>
        </x:is>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sheets; manufactured stock; tier 1 material concept; processed material; processed intermediate; fauna; protective fabrication; shell / chitin; sheet; proposal; fabrication; separated shell lamina stock; t0; not applicable; material</x:v>
      </x:c>
      <x:c r="AF373" s="4" t="str">
        <x:v>First-stage refinement proposal. Source material/cultural records remain proposal-stage. Lore category review: Resources -&gt; Manufactured stock. Classification only; original item status and tier retained.</x:v>
      </x:c>
      <x:c r="AG37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status/completeness","No production route listed")</x:f>
        <x:v>Route listed; review status/completeness</x:v>
      </x:c>
      <x:c r="AN373" s="14">
        <x:f>IF(C373="T0",0,IF(C373="T1",1,IF(C373="T2",2,IF(C373="T3",3,IF(C373="T4",4,IF(C373="Unassigned",98,99))))))</x:f>
        <x:v>0</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inlineStr">
        <x:is>
          <x:t xml:space="preserve">Shaped faunal hard-part blanks</x:t>
        </x:is>
      </x:c>
      <x:c r="C374" s="4" t="inlineStr">
        <x:is>
          <x:t xml:space="preserve">T0</x:t>
        </x:is>
      </x:c>
      <x:c r="D374" s="9" t="str">
        <x:v>Manufactured stock</x:v>
      </x:c>
      <x:c r="E374" s="9" t="str">
        <x:v>Tier 1 material concept</x:v>
      </x:c>
      <x:c r="F374" s="9" t="str">
        <x:v>New proposal</x:v>
      </x:c>
      <x:c r="G374" s="9" t="inlineStr">
        <x:is>
          <x:t xml:space="preserve">Faunal hard tissue selected and roughly shaped into solid blanks for tool edges, wear inserts or small fittings. Each blank still needs a chosen working profile and mounting. Source anatomy and useful material behavior remain subject to the existing biological limits.</x:t>
        </x:is>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t="inlineStr">
        <x:is>
          <x:t xml:space="preserve">Junk</x:t>
        </x:is>
      </x:c>
      <x:c r="Q374" s="17"/>
      <x:c r="R374" s="17"/>
      <x:c r="S374" s="17"/>
      <x:c r="T374" s="17"/>
      <x:c r="U374" s="9" t="str">
        <x:v>Tier is manufacturing lineage, not rarity, value, quality or number of hand operations. Routes are partial ingredient proposals, not authored recipes.</x:v>
      </x:c>
      <x:c r="V374" s="11" t="inlineStr">
        <x:is>
          <x:t xml:space="preserve">Shaped fauna hard-part blanks</x:t>
        </x:is>
      </x:c>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faunal hard-part blanks; manufactured stock; tier 1 material concept; processed material; processed intermediate; fauna; tool fabrication; faunal hard tissue; solid piece; proposal; shaped fauna hard-part blanks; t0; not applicable; material</x:v>
      </x:c>
      <x:c r="AF374" s="4" t="str">
        <x:v>First-stage refinement proposal. Source material/cultural records remain proposal-stage. Lore category review: Resources -&gt; Manufactured stock. Classification only; original item status and tier retained.</x:v>
      </x:c>
      <x:c r="AG37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status/completeness","No production route listed")</x:f>
        <x:v>Route listed; review status/completeness</x:v>
      </x:c>
      <x:c r="AN374" s="14">
        <x:f>IF(C374="T0",0,IF(C374="T1",1,IF(C374="T2",2,IF(C374="T3",3,IF(C374="T4",4,IF(C374="Unassigned",98,99))))))</x:f>
        <x:v>0</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inlineStr">
        <x:is>
          <x:t xml:space="preserve">Graded industrial salt feed</x:t>
        </x:is>
      </x:c>
      <x:c r="C375" s="4" t="inlineStr">
        <x:is>
          <x:t xml:space="preserve">T0</x:t>
        </x:is>
      </x:c>
      <x:c r="D375" s="9" t="str">
        <x:v>Manufactured stock</x:v>
      </x:c>
      <x:c r="E375" s="9" t="str">
        <x:v>Tier 1 material concept</x:v>
      </x:c>
      <x:c r="F375" s="9" t="str">
        <x:v>New proposal</x:v>
      </x:c>
      <x:c r="G375" s="9" t="inlineStr">
        <x:is>
          <x:t xml:space="preserve">Mineral salts selected and graded for proposed industrial processing mixtures. This is a controlled feed grade rather than an unidentified raw salt crust. Composition and process compatibility remain unresolved, and this entry supplies no food-grade or edible-salt claim.</x:t>
        </x:is>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t="inlineStr">
        <x:is>
          <x:t xml:space="preserve">Junk</x:t>
        </x:is>
      </x:c>
      <x:c r="Q375" s="17"/>
      <x:c r="R375" s="17"/>
      <x:c r="S375" s="17"/>
      <x:c r="T375" s="17"/>
      <x:c r="U375" s="9" t="str">
        <x:v>Tier is manufacturing lineage, not rarity, value, quality or number of hand operations. Routes are partial ingredient proposals, not authored recipes.</x:v>
      </x:c>
      <x:c r="V375" s="11" t="inlineStr">
        <x:is>
          <x:t xml:space="preserve">Graded process salts</x:t>
        </x:is>
      </x:c>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industrial salt feed; manufactured stock; tier 1 material concept; processed material; processed intermediate; geological; chemical processing; mineral; particles; proposal; graded process salts; t0; not applicable; material</x:v>
      </x:c>
      <x:c r="AF375" s="4" t="str">
        <x:v>First-stage refinement proposal. Source material/cultural records remain proposal-stage. Lore category review: Resources -&gt; Manufactured stock. Classification only; original item status and tier retained.</x:v>
      </x:c>
      <x:c r="AG37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status/completeness","No production route listed")</x:f>
        <x:v>Route listed; review status/completeness</x:v>
      </x:c>
      <x:c r="AN375" s="14">
        <x:f>IF(C375="T0",0,IF(C375="T1",1,IF(C375="T2",2,IF(C375="T3",3,IF(C375="T4",4,IF(C375="Unassigned",98,99))))))</x:f>
        <x:v>0</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inlineStr">
        <x:is>
          <x:t xml:space="preserve">Selected faunal carrier liquid</x:t>
        </x:is>
      </x:c>
      <x:c r="C376" s="4" t="inlineStr">
        <x:is>
          <x:t xml:space="preserve">T0</x:t>
        </x:is>
      </x:c>
      <x:c r="D376" s="9" t="inlineStr">
        <x:is>
          <x:t xml:space="preserve">Crafting components</x:t>
        </x:is>
      </x:c>
      <x:c r="E376" s="9" t="str">
        <x:v>Tier 1 material concept</x:v>
      </x:c>
      <x:c r="F376" s="9" t="str">
        <x:v>New proposal</x:v>
      </x:c>
      <x:c r="G376" s="9" t="inlineStr">
        <x:is>
          <x:t xml:space="preserve">A separated candidate faunal liquid proposed as the carrier fraction in a specifically compatible industrial mixture. It is contained process feed, not a fitted mechanical part, drink or food ingredient. Composition, toxicity, stability and compatible formulations remain unresolved.</x:t>
        </x:is>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t="inlineStr">
        <x:is>
          <x:t xml:space="preserve">Junk</x:t>
        </x:is>
      </x:c>
      <x:c r="Q376" s="17"/>
      <x:c r="R376" s="17"/>
      <x:c r="S376" s="17"/>
      <x:c r="T376" s="17"/>
      <x:c r="U376" s="9" t="str">
        <x:v>Tier is manufacturing lineage, not rarity, value, quality or number of hand operations. Routes are partial ingredient proposals, not authored recipes.</x:v>
      </x:c>
      <x:c r="V376" s="11" t="inlineStr">
        <x:is>
          <x:t xml:space="preserve">surface finishing; Selected faunal carrier fraction</x:t>
        </x:is>
      </x:c>
      <x:c r="W376" s="9" t="str">
        <x:v>New game T1 proposal aligned to source draft/proposal https://github.com/sleepyseamonster/Arc-Dust/blob/f6f98515c005dc3c73cccd9cbc031691745740c6/02-Arc-Dust-Worldbuilding/world/materials/chemical-processing-agents.md; source does not approve this game recipe.</x:v>
      </x:c>
      <x:c r="X376" s="4" t="inlineStr">
        <x:is>
          <x:t xml:space="preserve">Processed material</x:t>
        </x:is>
      </x:c>
      <x:c r="Y376" s="4" t="inlineStr">
        <x:is>
          <x:t xml:space="preserve">Selected process fraction</x:t>
        </x:is>
      </x:c>
      <x:c r="Z376" s="4" t="str">
        <x:v>Fauna</x:v>
      </x:c>
      <x:c r="AA376" s="4" t="str">
        <x:v>Chemical processing</x:v>
      </x:c>
      <x:c r="AB376" s="4" t="str">
        <x:v>Biological chemical</x:v>
      </x:c>
      <x:c r="AC376" s="4" t="inlineStr">
        <x:is>
          <x:t xml:space="preserve">Contained liquid</x:t>
        </x:is>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liquid; crafting components; tier 1 material concept; processed material; selected process fraction; fauna; chemical processing; biological chemical; contained liquid; proposal; surface finishing; selected faunal carrier fraction; t0; not applicable; material</x:v>
      </x:c>
      <x:c r="AF376"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status/completeness","No production route listed")</x:f>
        <x:v>Route listed; review status/completeness</x:v>
      </x:c>
      <x:c r="AN376" s="14">
        <x:f>IF(C376="T0",0,IF(C376="T1",1,IF(C376="T2",2,IF(C376="T3",3,IF(C376="T4",4,IF(C376="Unassigned",98,99))))))</x:f>
        <x:v>0</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inlineStr">
        <x:is>
          <x:t xml:space="preserve">T0</x:t>
        </x:is>
      </x:c>
      <x:c r="D377" s="9" t="inlineStr">
        <x:is>
          <x:t xml:space="preserve">Crafting components</x:t>
        </x:is>
      </x:c>
      <x:c r="E377" s="9" t="str">
        <x:v>Tier 1 material concept</x:v>
      </x:c>
      <x:c r="F377" s="9" t="str">
        <x:v>New proposal</x:v>
      </x:c>
      <x:c r="G377" s="9" t="inlineStr">
        <x:is>
          <x:t xml:space="preserve">A prepared shell-binding secretion proposed as an industrial adhesive feed for selected shell and mineral surfaces. The batch contains candidate binding material rather than a mechanical fitting or completed bond. Preparation, compatible surfaces, curing conditions and usable strength remain open.</x:t>
        </x:is>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t="inlineStr">
        <x:is>
          <x:t xml:space="preserve">Junk</x:t>
        </x:is>
      </x:c>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inlineStr">
        <x:is>
          <x:t xml:space="preserve">Processed material</x:t>
        </x:is>
      </x:c>
      <x:c r="Y377" s="4" t="inlineStr">
        <x:is>
          <x:t xml:space="preserve">Prepared mixture</x:t>
        </x:is>
      </x:c>
      <x:c r="Z377" s="4" t="str">
        <x:v>Fauna</x:v>
      </x:c>
      <x:c r="AA377" s="4" t="str">
        <x:v>Binding and construction</x:v>
      </x:c>
      <x:c r="AB377" s="4" t="str">
        <x:v>Biological chemical</x:v>
      </x:c>
      <x:c r="AC377" s="4" t="inlineStr">
        <x:is>
          <x:t xml:space="preserve">Contained adhesive compound</x:t>
        </x:is>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crafting components; tier 1 material concept; processed material; prepared mixture; fauna; binding and construction; biological chemical; contained adhesive compound; proposal; protective fabrication; t0; not applicable; material</x:v>
      </x:c>
      <x:c r="AF377"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status/completeness","No production route listed")</x:f>
        <x:v>Route listed; review status/completeness</x:v>
      </x:c>
      <x:c r="AN377" s="14">
        <x:f>IF(C377="T0",0,IF(C377="T1",1,IF(C377="T2",2,IF(C377="T3",3,IF(C377="T4",4,IF(C377="Unassigned",98,99))))))</x:f>
        <x:v>0</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inlineStr">
        <x:is>
          <x:t xml:space="preserve">T0</x:t>
        </x:is>
      </x:c>
      <x:c r="D378" s="9" t="inlineStr">
        <x:is>
          <x:t xml:space="preserve">Crafting components</x:t>
        </x:is>
      </x:c>
      <x:c r="E378" s="9" t="str">
        <x:v>Tier 1 material concept</x:v>
      </x:c>
      <x:c r="F378" s="9" t="str">
        <x:v>New proposal</x:v>
      </x:c>
      <x:c r="G378" s="9" t="inlineStr">
        <x:is>
          <x:t xml:space="preserve">A selected clotting-compound batch proposed for temporary equipment patches and specifically compatible joints. It is process material awaiting application rather than a fitted seal ring. Setting behavior, contents compatibility, surface preparation and service limits remain unqualified.</x:t>
        </x:is>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t="inlineStr">
        <x:is>
          <x:t xml:space="preserve">Junk</x:t>
        </x:is>
      </x:c>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inlineStr">
        <x:is>
          <x:t xml:space="preserve">Processed material</x:t>
        </x:is>
      </x:c>
      <x:c r="Y378" s="4" t="inlineStr">
        <x:is>
          <x:t xml:space="preserve">Prepared mixture</x:t>
        </x:is>
      </x:c>
      <x:c r="Z378" s="4" t="str">
        <x:v>Fauna</x:v>
      </x:c>
      <x:c r="AA378" s="4" t="str">
        <x:v>Equipment repair</x:v>
      </x:c>
      <x:c r="AB378" s="4" t="str">
        <x:v>Biological chemical</x:v>
      </x:c>
      <x:c r="AC378" s="4" t="inlineStr">
        <x:is>
          <x:t xml:space="preserve">Contained sealing compound</x:t>
        </x:is>
      </x:c>
      <x:c r="AD378" s="4" t="str">
        <x:v>Proposal</x:v>
      </x:c>
      <x:c r="AE378" s="4" t="str">
        <x:f>LOWER(A378&amp;"; "&amp;B378&amp;"; "&amp;D378&amp;"; "&amp;E378&amp;"; "&amp;X378&amp;"; "&amp;Y378&amp;"; "&amp;Z378&amp;"; "&amp;AA378&amp;"; "&amp;AB378&amp;"; "&amp;AC378&amp;"; "&amp;AD378&amp;"; "&amp;V378&amp;"; "&amp;C378&amp;"; "&amp;AH378&amp;"; "&amp;AI378)</x:f>
        <x:v>proposal.t1.clot_seal; prepared clot-seal compound; crafting components; tier 1 material concept; processed material; prepared mixture; fauna; equipment repair; biological chemical; contained sealing compound; proposal; sealing; t0; not applicable; material</x:v>
      </x:c>
      <x:c r="AF378"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status/completeness","No production route listed")</x:f>
        <x:v>Route listed; review status/completeness</x:v>
      </x:c>
      <x:c r="AN378" s="14">
        <x:f>IF(C378="T0",0,IF(C378="T1",1,IF(C378="T2",2,IF(C378="T3",3,IF(C378="T4",4,IF(C378="Unassigned",98,99))))))</x:f>
        <x:v>0</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inlineStr">
        <x:is>
          <x:t xml:space="preserve">Rough-cut gemstone blanks</x:t>
        </x:is>
      </x:c>
      <x:c r="C379" s="4" t="inlineStr">
        <x:is>
          <x:t xml:space="preserve">T2</x:t>
        </x:is>
      </x:c>
      <x:c r="D379" s="9" t="str">
        <x:v>Manufactured stock</x:v>
      </x:c>
      <x:c r="E379" s="9" t="str">
        <x:v>Tier 1 material concept</x:v>
      </x:c>
      <x:c r="F379" s="9" t="str">
        <x:v>New proposal</x:v>
      </x:c>
      <x:c r="G379" s="9" t="inlineStr">
        <x:is>
          <x:t xml:space="preserve">Gemstone pieces cut into rough preforms for later polishing, setting or inlay work. The cutting stage establishes a usable starting shape while leaving the final finish and fitting unfinished. Gem grade, loss during working and individual dimensions remain open.</x:t>
        </x:is>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t="inlineStr">
        <x:is>
          <x:t xml:space="preserve">Uncommon</x:t>
        </x:is>
      </x:c>
      <x:c r="Q379" s="17"/>
      <x:c r="R379" s="17"/>
      <x:c r="S379" s="17"/>
      <x:c r="T379" s="17"/>
      <x:c r="U379" s="9" t="str">
        <x:v>Tier is manufacturing lineage, not rarity, value, quality or number of hand operations. Routes are partial ingredient proposals, not authored recipes.</x:v>
      </x:c>
      <x:c r="V379" s="11" t="inlineStr">
        <x:is>
          <x:t xml:space="preserve">Cut gemstone preform</x:t>
        </x:is>
      </x:c>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rough-cut gemstone blanks; manufactured stock; tier 1 material concept; processed material; processed intermediate; geological; decoration; gemstone; solid piece; proposal; cut gemstone preform; t2; not applicable; material</x:v>
      </x:c>
      <x:c r="AF379" s="4" t="str">
        <x:v>First-stage refinement proposal. Source material/cultural records remain proposal-stage. Lore category review: Resources -&gt; Manufactured stock. Classification only; original item status and tier retained.</x:v>
      </x:c>
      <x:c r="AG379"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status/completeness","No production route listed")</x:f>
        <x:v>Route listed; review status/completeness</x:v>
      </x:c>
      <x:c r="AN379" s="14">
        <x:f>IF(C379="T0",0,IF(C379="T1",1,IF(C379="T2",2,IF(C379="T3",3,IF(C379="T4",4,IF(C379="Unassigned",98,99))))))</x:f>
        <x:v>2</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inlineStr">
        <x:is>
          <x:t xml:space="preserve">Graded gemstone inlay chips</x:t>
        </x:is>
      </x:c>
      <x:c r="C380" s="4" t="str">
        <x:v>T1</x:v>
      </x:c>
      <x:c r="D380" s="9" t="str">
        <x:v>Manufactured stock</x:v>
      </x:c>
      <x:c r="E380" s="9" t="str">
        <x:v>Tier 1 material concept</x:v>
      </x:c>
      <x:c r="F380" s="9" t="str">
        <x:v>New proposal</x:v>
      </x:c>
      <x:c r="G380" s="9" t="inlineStr">
        <x:is>
          <x:t xml:space="preserve">Small stone fragments selected by workable size for decorative inlay mixtures and fitted patterns. They are loose ornamental stock rather than finished jewelry or set panels. Color selection, setting method and compatible binding material remain undecided.</x:t>
        </x:is>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t="inlineStr">
        <x:is>
          <x:t xml:space="preserve">Common</x:t>
        </x:is>
      </x:c>
      <x:c r="Q380" s="17"/>
      <x:c r="R380" s="17"/>
      <x:c r="S380" s="17"/>
      <x:c r="T380" s="17"/>
      <x:c r="U380" s="9" t="str">
        <x:v>Tier is manufacturing lineage, not rarity, value, quality or number of hand operations. Routes are partial ingredient proposals, not authored recipes.</x:v>
      </x:c>
      <x:c r="V380" s="11" t="inlineStr">
        <x:is>
          <x:t xml:space="preserve">Graded stone inlay chips</x:t>
        </x:is>
      </x:c>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gemstone inlay chips; manufactured stock; tier 1 material concept; processed material; processed intermediate; geological; decoration; gemstone; particles; proposal; graded stone inlay chips; t1; not applicable; material</x:v>
      </x:c>
      <x:c r="AF380" s="4" t="str">
        <x:v>First-stage refinement proposal. Source material/cultural records remain proposal-stage. Lore category review: Resources -&gt; Manufactured stock. Classification only; original item status and tier retained.</x:v>
      </x:c>
      <x:c r="AG38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inlineStr">
        <x:is>
          <x:t xml:space="preserve">Burnished shell inlay blanks</x:t>
        </x:is>
      </x:c>
      <x:c r="C381" s="4" t="inlineStr">
        <x:is>
          <x:t xml:space="preserve">T0</x:t>
        </x:is>
      </x:c>
      <x:c r="D381" s="9" t="str">
        <x:v>Manufactured stock</x:v>
      </x:c>
      <x:c r="E381" s="9" t="str">
        <x:v>Tier 1 material concept</x:v>
      </x:c>
      <x:c r="F381" s="9" t="str">
        <x:v>New proposal</x:v>
      </x:c>
      <x:c r="G381" s="9" t="inlineStr">
        <x:is>
          <x:t xml:space="preserve">Thin shell pieces with prepared visible faces, reserved for cutting and fitting into ornamental surfaces. They remain loose inlay stock before a pattern or receiving object is chosen. Final dimensions, retention and surface finish remain design work.</x:t>
        </x:is>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t="inlineStr">
        <x:is>
          <x:t xml:space="preserve">Junk</x:t>
        </x:is>
      </x:c>
      <x:c r="Q381" s="17"/>
      <x:c r="R381" s="17"/>
      <x:c r="S381" s="17"/>
      <x:c r="T381" s="17"/>
      <x:c r="U381" s="9" t="str">
        <x:v>Tier is manufacturing lineage, not rarity, value, quality or number of hand operations. Routes are partial ingredient proposals, not authored recipes.</x:v>
      </x:c>
      <x:c r="V381" s="11" t="inlineStr">
        <x:is>
          <x:t xml:space="preserve">Burnished shell inlay scales</x:t>
        </x:is>
      </x:c>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blanks; manufactured stock; tier 1 material concept; processed material; processed intermediate; fauna; decoration; shell / chitin; sheet; proposal; burnished shell inlay scales; t0; not applicable; material</x:v>
      </x:c>
      <x:c r="AF381" s="4" t="str">
        <x:v>First-stage refinement proposal. Source material/cultural records remain proposal-stage. Lore category review: Resources -&gt; Manufactured stock. Classification only; original item status and tier retained.</x:v>
      </x:c>
      <x:c r="AG381"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status/completeness","No production route listed")</x:f>
        <x:v>Route listed; review status/completeness</x:v>
      </x:c>
      <x:c r="AN381" s="14">
        <x:f>IF(C381="T0",0,IF(C381="T1",1,IF(C381="T2",2,IF(C381="T3",3,IF(C381="T4",4,IF(C381="Unassigned",98,99))))))</x:f>
        <x:v>0</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inlineStr">
        <x:is>
          <x:t xml:space="preserve">Sized mica viewing sheets</x:t>
        </x:is>
      </x:c>
      <x:c r="C382" s="4" t="inlineStr">
        <x:is>
          <x:t xml:space="preserve">T2</x:t>
        </x:is>
      </x:c>
      <x:c r="D382" s="9" t="str">
        <x:v>Manufactured stock</x:v>
      </x:c>
      <x:c r="E382" s="9" t="str">
        <x:v>Tier 1 material concept</x:v>
      </x:c>
      <x:c r="F382" s="9" t="str">
        <x:v>New proposal</x:v>
      </x:c>
      <x:c r="G382" s="9" t="inlineStr">
        <x:is>
          <x:t xml:space="preserve">Intact mica sheets selected and cut to manageable sizes for proposed viewing openings. They retain their natural layered form instead of being reduced to flakes and rebound. Usable clarity, mounting, thickness and service conditions remain unqualified.</x:t>
        </x:is>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t="inlineStr">
        <x:is>
          <x:t xml:space="preserve">Uncommon</x:t>
        </x:is>
      </x:c>
      <x:c r="Q382" s="17"/>
      <x:c r="R382" s="17"/>
      <x:c r="S382" s="17"/>
      <x:c r="T382" s="17"/>
      <x:c r="U382" s="9" t="str">
        <x:v>Tier is manufacturing lineage, not rarity, value, quality or number of hand operations. Routes are partial ingredient proposals, not authored recipes.</x:v>
      </x:c>
      <x:c r="V382" s="11" t="inlineStr">
        <x:is>
          <x:t xml:space="preserve">fabrication; Sized mica viewing sheet</x:t>
        </x:is>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sheets; manufactured stock; tier 1 material concept; processed material; processed intermediate; geological; inspection; mineral; sheet; proposal; fabrication; sized mica viewing sheet; t2; not applicable; material</x:v>
      </x:c>
      <x:c r="AF382" s="4" t="str">
        <x:v>First-stage refinement proposal. Source material/cultural records remain proposal-stage. Lore category review: Resources -&gt; Manufactured stock. Classification only; original item status and tier retained.</x:v>
      </x:c>
      <x:c r="AG38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status/completeness","No production route listed")</x:f>
        <x:v>Route listed; review status/completeness</x:v>
      </x:c>
      <x:c r="AN382" s="14">
        <x:f>IF(C382="T0",0,IF(C382="T1",1,IF(C382="T2",2,IF(C382="T3",3,IF(C382="T4",4,IF(C382="Unassigned",98,99))))))</x:f>
        <x:v>2</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inlineStr">
        <x:is>
          <x:t xml:space="preserve">T3</x:t>
        </x:is>
      </x:c>
      <x:c r="D383" s="9" t="inlineStr">
        <x:is>
          <x:t xml:space="preserve">Tools</x:t>
        </x:is>
      </x:c>
      <x:c r="E383" s="9" t="str">
        <x:v>Communication equipment</x:v>
      </x:c>
      <x:c r="F383" s="9" t="str">
        <x:v>Author-directed concept</x:v>
      </x:c>
      <x:c r="G383" s="9" t="inlineStr">
        <x:is>
          <x:t xml:space="preserve">Two-way radio communication. It is proposed for a matched radio assembly, with detection, transduction, power and performance dependent on further design and qualification.</x:t>
        </x:is>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t="inlineStr">
        <x:is>
          <x:t xml:space="preserve">Rare</x:t>
        </x:is>
      </x:c>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tools; communication equipment; tool; finished item; manufactured / unresolved; radio communication; mixed / unresolved; assembly; author direction; radio; transceiver; two way; machine-tech communications; t3;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inlineStr">
        <x:is>
          <x:t xml:space="preserve">October 16 catalog value audit: T3. A crude complete two-way radio preserves coordinated contacts, tuning and housing work with valuable communications potential, subject to qualification. Value is separate from crafting readiness, rarity, condition and demonstrated performance.</x:t>
        </x:is>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status/completeness","No production route listed")</x:f>
        <x:v>Route listed; review status/completeness</x:v>
      </x:c>
      <x:c r="AN383" s="14">
        <x:f>IF(C383="T0",0,IF(C383="T1",1,IF(C383="T2",2,IF(C383="T3",3,IF(C383="T4",4,IF(C383="Unassigned",98,99))))))</x:f>
        <x:v>3</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inlineStr">
        <x:is>
          <x:t xml:space="preserve">T4</x:t>
        </x:is>
      </x:c>
      <x:c r="D384" s="9" t="str">
        <x:v>Weapons</x:v>
      </x:c>
      <x:c r="E384" s="9" t="str">
        <x:v>Energy melee weapon</x:v>
      </x:c>
      <x:c r="F384" s="9" t="str">
        <x:v>Author-directed concept</x:v>
      </x:c>
      <x:c r="G384" s="9" t="inlineStr">
        <x:is>
          <x:t xml:space="preserve">Ancient laser-sword weapon family. It is intended for the recorded weapon role and compatible ammunition or energy feed. Damage, range, handling and operating requirements remain unassigned.</x:t>
        </x:is>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t="inlineStr">
        <x:is>
          <x:t xml:space="preserve">Epic</x:t>
        </x:is>
      </x:c>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t4; unassigned; finished item</x:v>
      </x:c>
      <x:c r="AF384" s="4" t="str">
        <x:v>Ancient machine-tech family is author direction. Reverse-engineered examples exist in the broader technology tradition; specific reproducible families remain open.</x:v>
      </x:c>
      <x:c r="AG38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status/completeness","No production route listed")</x:f>
        <x:v>No production route listed</x:v>
      </x:c>
      <x:c r="AN384" s="14">
        <x:f>IF(C384="T0",0,IF(C384="T1",1,IF(C384="T2",2,IF(C384="T3",3,IF(C384="T4",4,IF(C384="Unassigned",98,99))))))</x:f>
        <x:v>4</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inlineStr">
        <x:is>
          <x:t xml:space="preserve">T4</x:t>
        </x:is>
      </x:c>
      <x:c r="D385" s="9" t="str">
        <x:v>Weapons</x:v>
      </x:c>
      <x:c r="E385" s="9" t="str">
        <x:v>Energy ranged weapon</x:v>
      </x:c>
      <x:c r="F385" s="9" t="str">
        <x:v>Author-directed concept</x:v>
      </x:c>
      <x:c r="G385" s="9" t="inlineStr">
        <x:is>
          <x:t xml:space="preserve">Ancient laser-blaster weapon family. It is intended for the recorded weapon role and compatible ammunition or energy feed. Damage, range, handling and operating requirements remain unassigned.</x:t>
        </x:is>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t="inlineStr">
        <x:is>
          <x:t xml:space="preserve">Epic</x:t>
        </x:is>
      </x:c>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t4; unassigned; finished item</x:v>
      </x:c>
      <x:c r="AF385" s="4" t="str">
        <x:v>Ancient machine-tech family is author direction. Reverse-engineered examples exist in the broader technology tradition; specific reproducible families remain open.</x:v>
      </x:c>
      <x:c r="AG385"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status/completeness","No production route listed")</x:f>
        <x:v>No production route listed</x:v>
      </x:c>
      <x:c r="AN385" s="14">
        <x:f>IF(C385="T0",0,IF(C385="T1",1,IF(C385="T2",2,IF(C385="T3",3,IF(C385="T4",4,IF(C385="Unassigned",98,99))))))</x:f>
        <x:v>4</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inlineStr">
        <x:is>
          <x:t xml:space="preserve">Ancient rocket round</x:t>
        </x:is>
      </x:c>
      <x:c r="C386" s="4" t="inlineStr">
        <x:is>
          <x:t xml:space="preserve">T3</x:t>
        </x:is>
      </x:c>
      <x:c r="D386" s="9" t="inlineStr">
        <x:is>
          <x:t xml:space="preserve">Ammunition</x:t>
        </x:is>
      </x:c>
      <x:c r="E386" s="9" t="str">
        <x:v>Rocket ammunition</x:v>
      </x:c>
      <x:c r="F386" s="9" t="str">
        <x:v>Author-directed concept</x:v>
      </x:c>
      <x:c r="G386" s="9" t="inlineStr">
        <x:is>
          <x:t xml:space="preserve">Ancient rocket projectile/ammunition family. It is intended for the recorded weapon role and compatible ammunition or energy feed. Damage, range, handling and operating requirements remain unassigned.</x:t>
        </x:is>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t="inlineStr">
        <x:is>
          <x:t xml:space="preserve">Rare</x:t>
        </x:is>
      </x:c>
      <x:c r="Q386" s="17"/>
      <x:c r="R386" s="17"/>
      <x:c r="S386" s="17"/>
      <x:c r="T386" s="17"/>
      <x:c r="U386" s="9" t="str">
        <x:v>No reverse-engineered variant, recipe, manufacturing tier, specification or combat statistic established.</x:v>
      </x:c>
      <x:c r="V386" s="11" t="inlineStr">
        <x:is>
          <x:t xml:space="preserve">rocket; projectile; ancient machine ammunition; Rocket</x:t>
        </x:is>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ancient rocket round; ammunition; rocket ammunition; ammunition; finished item; ancient technology; offensive combat; mixed / unresolved; assembly; author direction; rocket; projectile; ancient machine ammunition; rocket; t3; unassigned; finished item</x:v>
      </x:c>
      <x:c r="AF386" s="4" t="inlineStr">
        <x:is>
          <x:t xml:space="preserve">Ancient machine-tech family is author direction. Reverse-engineered examples exist in the broader technology tradition; specific reproducible families remain open.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386" s="4" t="inlineStr">
        <x:is>
          <x:t xml:space="preserve">October 16 catalog value audit: T3. A complete rocket or electrical discharge cartridge concentrates contained feed and fitted hardware. Charge, service condition and safe operation require qualification. Value is separate from crafting readiness, rarity, condition and demonstrated performance.</x:t>
        </x:is>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status/completeness","No production route listed")</x:f>
        <x:v>No production route listed</x:v>
      </x:c>
      <x:c r="AN386" s="14">
        <x:f>IF(C386="T0",0,IF(C386="T1",1,IF(C386="T2",2,IF(C386="T3",3,IF(C386="T4",4,IF(C386="Unassigned",98,99))))))</x:f>
        <x:v>3</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inlineStr">
        <x:is>
          <x:t xml:space="preserve">T4</x:t>
        </x:is>
      </x:c>
      <x:c r="D387" s="9" t="str">
        <x:v>Weapons</x:v>
      </x:c>
      <x:c r="E387" s="9" t="str">
        <x:v>Rocket-launching weapon</x:v>
      </x:c>
      <x:c r="F387" s="9" t="str">
        <x:v>Author-directed concept</x:v>
      </x:c>
      <x:c r="G387" s="9" t="inlineStr">
        <x:is>
          <x:t xml:space="preserve">Ancient rocket-launcher weapon family. It is intended for the recorded weapon role and compatible ammunition or energy feed. Damage, range, handling and operating requirements remain unassigned.</x:t>
        </x:is>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t="inlineStr">
        <x:is>
          <x:t xml:space="preserve">Epic</x:t>
        </x:is>
      </x:c>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t4; unassigned; finished item</x:v>
      </x:c>
      <x:c r="AF387" s="4" t="str">
        <x:v>Ancient machine-tech family is author direction. Reverse-engineered examples exist in the broader technology tradition; specific reproducible families remain open.</x:v>
      </x:c>
      <x:c r="AG387"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status/completeness","No production route listed")</x:f>
        <x:v>No production route listed</x:v>
      </x:c>
      <x:c r="AN387" s="14">
        <x:f>IF(C387="T0",0,IF(C387="T1",1,IF(C387="T2",2,IF(C387="T3",3,IF(C387="T4",4,IF(C387="Unassigned",98,99))))))</x:f>
        <x:v>4</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x:c r="A388" s="4" t="inlineStr">
        <x:is>
          <x:t xml:space="preserve">proposal.megafauna.rasp_bands</x:t>
        </x:is>
      </x:c>
      <x:c r="B388" s="4" t="inlineStr">
        <x:is>
          <x:t xml:space="preserve">Megafauna burrowing rasp bands</x:t>
        </x:is>
      </x:c>
      <x:c r="C388" s="4" t="inlineStr">
        <x:is>
          <x:t xml:space="preserve">T2</x:t>
        </x:is>
      </x:c>
      <x:c r="D388" s="4" t="inlineStr">
        <x:is>
          <x:t xml:space="preserve">Biological resources</x:t>
        </x:is>
      </x:c>
      <x:c r="E388" s="4" t="inlineStr">
        <x:is>
          <x:t xml:space="preserve">Megafauna hunt material</x:t>
        </x:is>
      </x:c>
      <x:c r="F388" s="4" t="inlineStr">
        <x:is>
          <x:t xml:space="preserve">New proposal</x:t>
        </x:is>
      </x:c>
      <x:c r="G388" s="4" t="inlineStr">
        <x:is>
          <x:t xml:space="preserve">Curved bands of closely spaced mineral-scouring teeth. Candidate coarse abrasion inserts for shaped surfaces, distinct from loose grinding grit.</x:t>
        </x:is>
      </x:c>
      <x:c r="H388" s="4" t="inlineStr">
        <x:is>
          <x:t xml:space="preserve">None</x:t>
        </x:is>
      </x:c>
      <x:c r="I388" s="4" t="inlineStr">
        <x:is>
          <x:t xml:space="preserve">Physical hunt cargo; compatible packing, containment, mass and handling remain unresolved.</x:t>
        </x:is>
      </x:c>
      <x:c r="J388" s="4"/>
      <x:c r="K388" s="4"/>
      <x:c r="L388" s="4" t="inlineStr">
        <x:is>
          <x:t xml:space="preserve">Great-hunt harvest proposal. Burrowing limb; recover curved toothed abrasion bands. Specific creature, extraction method, encounter frequency and yield remain design work.</x:t>
        </x:is>
      </x:c>
      <x:c r="M388" s="4" t="inlineStr">
        <x:is>
          <x:t xml:space="preserve">Select and preserve the anatomical specimen for later qualification. No recipe, usable yield or operating performance established.</x:t>
        </x:is>
      </x:c>
      <x:c r="N388" s="4" t="inlineStr">
        <x:is>
          <x:t xml:space="preserve">Not implemented</x:t>
        </x:is>
      </x:c>
      <x:c r="O388" s="4" t="inlineStr">
        <x:is>
          <x:t xml:space="preserve">Potentially toxic or contaminated biological cargo. No edibility, human filtration, medical use, rated protection, live-organ function or stored usable energy is established.</x:t>
        </x:is>
      </x:c>
      <x:c r="P388" s="4" t="inlineStr">
        <x:is>
          <x:t xml:space="preserve">Uncommon</x:t>
        </x:is>
      </x:c>
      <x:c r="Q388" s="4"/>
      <x:c r="R388" s="4"/>
      <x:c r="S388" s="4"/>
      <x:c r="T388" s="4"/>
      <x:c r="U388" s="4" t="inlineStr">
        <x:is>
          <x:t xml:space="preserve">Source species and exact anatomy, intact-yield conditions, preservation, compatibility and receiving recipes remain open. Artwork direction: burrowing rasp bands.</x:t>
        </x:is>
      </x:c>
      <x:c r="V388" s="4" t="inlineStr">
        <x:is>
          <x:t xml:space="preserve">megafauna; giant fauna; great hunt; rare creature harvest; rasp bands</x:t>
        </x:is>
      </x:c>
      <x:c r="W38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88" s="4" t="inlineStr">
        <x:is>
          <x:t xml:space="preserve">Raw material</x:t>
        </x:is>
      </x:c>
      <x:c r="Y388" s="4" t="inlineStr">
        <x:is>
          <x:t xml:space="preserve">Raw</x:t>
        </x:is>
      </x:c>
      <x:c r="Z388" s="4" t="inlineStr">
        <x:is>
          <x:t xml:space="preserve">Fauna</x:t>
        </x:is>
      </x:c>
      <x:c r="AA388" s="4" t="inlineStr">
        <x:is>
          <x:t xml:space="preserve">Surface finishing</x:t>
        </x:is>
      </x:c>
      <x:c r="AB388" s="4" t="inlineStr">
        <x:is>
          <x:t xml:space="preserve">Faunal hard tissue</x:t>
        </x:is>
      </x:c>
      <x:c r="AC388" s="4" t="inlineStr">
        <x:is>
          <x:t xml:space="preserve">Strip</x:t>
        </x:is>
      </x:c>
      <x:c r="AD388" s="4" t="inlineStr">
        <x:is>
          <x:t xml:space="preserve">Proposal</x:t>
        </x:is>
      </x:c>
      <x:c r="AE388" s="4" t="str">
        <x:f>LOWER(A388&amp;"; "&amp;B388&amp;"; "&amp;D388&amp;"; "&amp;E388&amp;"; "&amp;X388&amp;"; "&amp;Y388&amp;"; "&amp;Z388&amp;"; "&amp;AA388&amp;"; "&amp;AB388&amp;"; "&amp;AC388&amp;"; "&amp;AD388&amp;"; "&amp;V388&amp;"; "&amp;C388&amp;"; "&amp;AH388&amp;"; "&amp;AI388)</x:f>
        <x:v>proposal.megafauna.rasp_bands; megafauna burrowing rasp bands; biological resources; megafauna hunt material; raw material; raw; fauna; surface finishing; faunal hard tissue; strip; proposal; megafauna; giant fauna; great hunt; rare creature harvest; rasp bands; t2; unassigned; material</x:v>
      </x:c>
      <x:c r="AF388" s="4" t="inlineStr">
        <x:is>
          <x:t xml:space="preserve">Author-requested great-hunt biological material brainstorm. Specific anatomy and receiving designs remain proposals.</x:t>
        </x:is>
      </x:c>
      <x:c r="AG388" s="4" t="inlineStr">
        <x:is>
          <x:t xml:space="preserve">T2 practical-worth proposal. A continuous patterned tooth band is a specialist blank with a low intact recovery rate. This is harvested material value, not a refinement stage or crafting qualification.</x:t>
        </x:is>
      </x:c>
      <x:c r="AH388" s="4" t="inlineStr">
        <x:is>
          <x:t xml:space="preserve">Unassigned</x:t>
        </x:is>
      </x:c>
      <x:c r="AI388" s="4" t="inlineStr">
        <x:is>
          <x:t xml:space="preserve">Material</x:t>
        </x:is>
      </x:c>
      <x:c r="AJ388" s="4">
        <x:f>COUNTIFS('Material routes'!$D$6:$D$2205,A388,'Material routes'!$C$6:$C$2205,"Output")</x:f>
        <x:v>0</x:v>
      </x:c>
      <x:c r="AK388" s="4">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x:f>COUNTIFS('Material routes'!$D$6:$D$2205,A388,'Material routes'!$C$6:$C$2205,"Tool candidate")</x:f>
        <x:v>0</x:v>
      </x:c>
      <x:c r="AM388" s="4" t="str">
        <x:f>IF(AJ388&gt;0,"Route listed; review status/completeness",IF(C388="T0","Raw entry feed; no production route","No production route listed"))</x:f>
        <x:v>No production route listed</x:v>
      </x:c>
      <x:c r="AN388" s="4">
        <x:f>IF(C388="T0",0,IF(C388="T1",1,IF(C388="T2",2,IF(C388="T3",3,IF(C388="T4",4,IF(C388="Unassigned",98,99))))))</x:f>
        <x:v>2</x:v>
      </x:c>
    </x:row>
    <x:row r="389" ht="115" customHeight="1">
      <x:c r="A389" s="9" t="str">
        <x:v>author.electrical.magnetic_inhibitor</x:v>
      </x:c>
      <x:c r="B389" s="9" t="str">
        <x:v>Magnetic field inhibitor</x:v>
      </x:c>
      <x:c r="C389" s="4" t="inlineStr">
        <x:is>
          <x:t xml:space="preserve">T4</x:t>
        </x:is>
      </x:c>
      <x:c r="D389" s="9" t="inlineStr">
        <x:is>
          <x:t xml:space="preserve">Tools</x:t>
        </x:is>
      </x:c>
      <x:c r="E389" s="9" t="str">
        <x:v>Magnetic field-control device</x:v>
      </x:c>
      <x:c r="F389" s="9" t="str">
        <x:v>Author-directed concept</x:v>
      </x:c>
      <x:c r="G389" s="9" t="inlineStr">
        <x:is>
          <x:t xml:space="preserve">Inhibit a magnetic field; distinction from disruption remains a design question. It belongs to the proposed field-control equipment family; mechanism, affected targets, power supply and useful field behavior remain unresolved.</x:t>
        </x:is>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t="inlineStr">
        <x:is>
          <x:t xml:space="preserve">Epic</x:t>
        </x:is>
      </x:c>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t4;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status/completeness","No production route listed")</x:f>
        <x:v>Route listed; review status/completeness</x:v>
      </x:c>
      <x:c r="AN389" s="14">
        <x:f>IF(C389="T0",0,IF(C389="T1",1,IF(C389="T2",2,IF(C389="T3",3,IF(C389="T4",4,IF(C389="Unassigned",98,99))))))</x:f>
        <x:v>4</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inlineStr">
        <x:is>
          <x:t xml:space="preserve">T4</x:t>
        </x:is>
      </x:c>
      <x:c r="D390" s="9" t="inlineStr">
        <x:is>
          <x:t xml:space="preserve">Tools</x:t>
        </x:is>
      </x:c>
      <x:c r="E390" s="9" t="str">
        <x:v>Magnetic field-control device</x:v>
      </x:c>
      <x:c r="F390" s="9" t="str">
        <x:v>Author-directed concept</x:v>
      </x:c>
      <x:c r="G390" s="9" t="inlineStr">
        <x:is>
          <x:t xml:space="preserve">Enhance a magnetic field; source, extent and useful applications unresolved. It belongs to the proposed field-control equipment family; mechanism, affected targets, power supply and useful field behavior remain unresolved.</x:t>
        </x:is>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t="inlineStr">
        <x:is>
          <x:t xml:space="preserve">Epic</x:t>
        </x:is>
      </x:c>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t4;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status/completeness","No production route listed")</x:f>
        <x:v>Route listed; review status/completeness</x:v>
      </x:c>
      <x:c r="AN390" s="14">
        <x:f>IF(C390="T0",0,IF(C390="T1",1,IF(C390="T2",2,IF(C390="T3",3,IF(C390="T4",4,IF(C390="Unassigned",98,99))))))</x:f>
        <x:v>4</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inlineStr">
        <x:is>
          <x:t xml:space="preserve">T4</x:t>
        </x:is>
      </x:c>
      <x:c r="D391" s="9" t="inlineStr">
        <x:is>
          <x:t xml:space="preserve">Tools</x:t>
        </x:is>
      </x:c>
      <x:c r="E391" s="9" t="str">
        <x:v>Static field-control device</x:v>
      </x:c>
      <x:c r="F391" s="9" t="str">
        <x:v>Author-directed concept</x:v>
      </x:c>
      <x:c r="G391" s="9" t="inlineStr">
        <x:is>
          <x:t xml:space="preserve">Enhance a static-electricity field; operating mechanism unresolved. It is intended to manage static charge in a designed arrangement, with the charge path, power and atmospheric behavior still requiring qualification.</x:t>
        </x:is>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t="inlineStr">
        <x:is>
          <x:t xml:space="preserve">Epic</x:t>
        </x:is>
      </x:c>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t4;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status/completeness","No production route listed")</x:f>
        <x:v>Route listed; review status/completeness</x:v>
      </x:c>
      <x:c r="AN391" s="14">
        <x:f>IF(C391="T0",0,IF(C391="T1",1,IF(C391="T2",2,IF(C391="T3",3,IF(C391="T4",4,IF(C391="Unassigned",98,99))))))</x:f>
        <x:v>4</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inlineStr">
        <x:is>
          <x:t xml:space="preserve">T4</x:t>
        </x:is>
      </x:c>
      <x:c r="D392" s="9" t="inlineStr">
        <x:is>
          <x:t xml:space="preserve">Tools</x:t>
        </x:is>
      </x:c>
      <x:c r="E392" s="9" t="str">
        <x:v>Static field-control device</x:v>
      </x:c>
      <x:c r="F392" s="9" t="str">
        <x:v>Author-directed concept</x:v>
      </x:c>
      <x:c r="G392" s="9" t="inlineStr">
        <x:is>
          <x:t xml:space="preserve">Disrupt a static-electricity field; operating mechanism unresolved. It is intended to manage static charge in a designed arrangement, with the charge path, power and atmospheric behavior still requiring qualification.</x:t>
        </x:is>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t="inlineStr">
        <x:is>
          <x:t xml:space="preserve">Epic</x:t>
        </x:is>
      </x:c>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t4;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status/completeness","No production route listed")</x:f>
        <x:v>Route listed; review status/completeness</x:v>
      </x:c>
      <x:c r="AN392" s="14">
        <x:f>IF(C392="T0",0,IF(C392="T1",1,IF(C392="T2",2,IF(C392="T3",3,IF(C392="T4",4,IF(C392="Unassigned",98,99))))))</x:f>
        <x:v>4</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inlineStr">
        <x:is>
          <x:t xml:space="preserve">T4</x:t>
        </x:is>
      </x:c>
      <x:c r="D393" s="9" t="str">
        <x:v>Weapons</x:v>
      </x:c>
      <x:c r="E393" s="9" t="str">
        <x:v>Electrical-discharge ranged weapon</x:v>
      </x:c>
      <x:c r="F393" s="9" t="str">
        <x:v>Author-directed concept</x:v>
      </x:c>
      <x:c r="G393" s="9" t="inlineStr">
        <x:is>
          <x:t xml:space="preserve">Lightning-blaster weapon family, distinct from the laser-blaster family. It is intended for the recorded weapon role and compatible ammunition or energy feed. Damage, range, handling and operating requirements remain unassigned.</x:t>
        </x:is>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t="inlineStr">
        <x:is>
          <x:t xml:space="preserve">Epic</x:t>
        </x:is>
      </x:c>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t4; unassigned; finished item</x:v>
      </x:c>
      <x:c r="AF393" s="4" t="str">
        <x:v>Existence and intended function are author direction; construction and technical origin remain unassigned.</x:v>
      </x:c>
      <x:c r="AG393"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status/completeness","No production route listed")</x:f>
        <x:v>Route listed; review status/completeness</x:v>
      </x:c>
      <x:c r="AN393" s="14">
        <x:f>IF(C393="T0",0,IF(C393="T1",1,IF(C393="T2",2,IF(C393="T3",3,IF(C393="T4",4,IF(C393="Unassigned",98,99))))))</x:f>
        <x:v>4</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inlineStr">
        <x:is>
          <x:t xml:space="preserve">Composite insulation blanks</x:t>
        </x:is>
      </x:c>
      <x:c r="C394" s="4" t="inlineStr">
        <x:is>
          <x:t xml:space="preserve">T2</x:t>
        </x:is>
      </x:c>
      <x:c r="D394" s="9" t="str">
        <x:v>Manufactured stock</x:v>
      </x:c>
      <x:c r="E394" s="9" t="str">
        <x:v>Electrical insulation material</x:v>
      </x:c>
      <x:c r="F394" s="9" t="str">
        <x:v>Author-directed concept</x:v>
      </x:c>
      <x:c r="G394" s="9" t="inlineStr">
        <x:is>
          <x:t xml:space="preserve">Unfitted composite blanks proposed from prepared mica layers, ceramic pieces and compatible binding material. They provide stock for later electrical separators or shaped barriers, giving the insulation family a concrete intermediate form. Composition, geometry and electrical or thermal ratings remain unresolved.</x:t>
        </x:is>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t="inlineStr">
        <x:is>
          <x:t xml:space="preserve">Uncommon</x:t>
        </x:is>
      </x:c>
      <x:c r="Q394" s="17"/>
      <x:c r="R394" s="17"/>
      <x:c r="S394" s="17"/>
      <x:c r="T394" s="17"/>
      <x:c r="U394" s="9" t="str">
        <x:v>Specific effects, stats, rarity, crafting tiers and recipes remain undefined. Disruptor/inhibitor distinction remains open where applicable.</x:v>
      </x:c>
      <x:c r="V394" s="11" t="inlineStr">
        <x:is>
          <x:t xml:space="preserve">insulating material; insulated material; electrical insulation stock; Prepared electrical insulation stock</x:t>
        </x:is>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composite insulation blanks; manufactured stock; electrical insulation material; processed material; processed intermediate; manufactured / unresolved; electrical insulation; mixed / unresolved; unresolved; author direction; insulating material; insulated material; electrical insulation stock; prepared electrical insulation stock; t2;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status/completeness","No production route listed")</x:f>
        <x:v>Route listed; review status/completeness</x:v>
      </x:c>
      <x:c r="AN394" s="14">
        <x:f>IF(C394="T0",0,IF(C394="T1",1,IF(C394="T2",2,IF(C394="T3",3,IF(C394="T4",4,IF(C394="Unassigned",98,99))))))</x:f>
        <x:v>2</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inlineStr">
        <x:is>
          <x:t xml:space="preserve">Electrical insulating jacket</x:t>
        </x:is>
      </x:c>
      <x:c r="C395" s="4" t="inlineStr">
        <x:is>
          <x:t xml:space="preserve">T2</x:t>
        </x:is>
      </x:c>
      <x:c r="D395" s="9" t="inlineStr">
        <x:is>
          <x:t xml:space="preserve">Clothing</x:t>
        </x:is>
      </x:c>
      <x:c r="E395" s="9" t="inlineStr">
        <x:is>
          <x:t xml:space="preserve">Electrical insulating clothing / top</x:t>
        </x:is>
      </x:c>
      <x:c r="F395" s="9" t="inlineStr">
        <x:is>
          <x:t xml:space="preserve">Author-directed concept</x:t>
        </x:is>
      </x:c>
      <x:c r="G395" s="9" t="inlineStr">
        <x:is>
          <x:t xml:space="preserve">Electrical insulating clothing family: one separately listed jacket. One upper-body garment; no trousers, gloves, footwear or headwear included. Overlapping qualified husk/hide-derived insulating layers, guarded joins and rigid shell spacers. Specific dielectric materials and service limits remain unresolved. Functions and performance remain proposals.</x:t>
        </x:is>
      </x:c>
      <x:c r="H395" s="9" t="inlineStr">
        <x:is>
          <x:t xml:space="preserve">Torso / fit unresolved</x:t>
        </x:is>
      </x:c>
      <x:c r="I395" s="9" t="inlineStr">
        <x:is>
          <x:t xml:space="preserve">Booter-worn garment concept; fit, packing and canister clearance unresolved.</x:t>
        </x:is>
      </x:c>
      <x:c r="J395" s="13" t="inlineStr">
        <x:is>
          <x:t xml:space="preserve"/>
        </x:is>
      </x:c>
      <x:c r="K395" s="15" t="inlineStr">
        <x:is>
          <x:t xml:space="preserve"/>
        </x:is>
      </x:c>
      <x:c r="L395" s="9" t="inlineStr">
        <x:is>
          <x:t xml:space="preserve">Proposed garment craft or trade; availability and price unresolved.</x:t>
        </x:is>
      </x:c>
      <x:c r="M395" s="9" t="inlineStr">
        <x:is>
          <x:t xml:space="preserve">Candidate construction from qualified stock and compatible joining parts. No full-set recipe, quantities, yield or crafting time assigned.</x:t>
        </x:is>
      </x:c>
      <x:c r="N395" s="9" t="inlineStr">
        <x:is>
          <x:t xml:space="preserve">Not implemented</x:t>
        </x:is>
      </x:c>
      <x:c r="O395"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5" s="17" t="inlineStr">
        <x:is>
          <x:t xml:space="preserve">Uncommon</x:t>
        </x:is>
      </x:c>
      <x:c r="Q395" s="17" t="inlineStr">
        <x:is>
          <x:t xml:space="preserve"/>
        </x:is>
      </x:c>
      <x:c r="R395" s="17" t="inlineStr">
        <x:is>
          <x:t xml:space="preserve"/>
        </x:is>
      </x:c>
      <x:c r="S395" s="17" t="inlineStr">
        <x:is>
          <x:t xml:space="preserve"/>
        </x:is>
      </x:c>
      <x:c r="T395" s="17" t="inlineStr">
        <x:is>
          <x:t xml:space="preserve"/>
        </x:is>
      </x:c>
      <x:c r="U395" s="9" t="inlineStr">
        <x:is>
          <x:t xml:space="preserve">One upper-body garment; no trousers, gloves, footwear or headwear included. Appearance: Overlapping qualified husk/hide-derived insulating layers, guarded joins and rigid shell spacers. Specific dielectric materials and service limits remain unresolved. Joining, sizing, service life and useful performance require design.</x:t>
        </x:is>
      </x:c>
      <x:c r="V395" s="11" t="inlineStr">
        <x:is>
          <x:t xml:space="preserve">insulated clothing; electrical insulating clothing family; top; separate garment</x:t>
        </x:is>
      </x:c>
      <x:c r="W395"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5" s="4" t="inlineStr">
        <x:is>
          <x:t xml:space="preserve">Wearable</x:t>
        </x:is>
      </x:c>
      <x:c r="Y395" s="4" t="inlineStr">
        <x:is>
          <x:t xml:space="preserve">Finished item</x:t>
        </x:is>
      </x:c>
      <x:c r="Z395" s="4" t="inlineStr">
        <x:is>
          <x:t xml:space="preserve">Manufactured / unresolved</x:t>
        </x:is>
      </x:c>
      <x:c r="AA395" s="4" t="inlineStr">
        <x:is>
          <x:t xml:space="preserve">Electrical insulation</x:t>
        </x:is>
      </x:c>
      <x:c r="AB395" s="4" t="inlineStr">
        <x:is>
          <x:t xml:space="preserve">Mixed / unresolved</x:t>
        </x:is>
      </x:c>
      <x:c r="AC395" s="4" t="inlineStr">
        <x:is>
          <x:t xml:space="preserve">Assembly</x:t>
        </x:is>
      </x:c>
      <x:c r="AD395" s="4" t="inlineStr">
        <x:is>
          <x:t xml:space="preserve">Proposal</x:t>
        </x:is>
      </x:c>
      <x:c r="AE395" s="4" t="str">
        <x:f>LOWER(A395&amp;"; "&amp;B395&amp;"; "&amp;D395&amp;"; "&amp;E395&amp;"; "&amp;X395&amp;"; "&amp;Y395&amp;"; "&amp;Z395&amp;"; "&amp;AA395&amp;"; "&amp;AB395&amp;"; "&amp;AC395&amp;"; "&amp;AD395&amp;"; "&amp;V395&amp;"; "&amp;C395&amp;"; "&amp;AH395&amp;"; "&amp;AI395)</x:f>
        <x:v>author.electrical.insulated_suit; electrical insulating jacket; clothing; electrical insulating clothing / top; wearable; finished item; manufactured / unresolved; electrical insulation; mixed / unresolved; assembly; proposal; insulated clothing; electrical insulating clothing family; top; separate garment; t2; t2; finished item</x:v>
      </x:c>
      <x:c r="AF395" s="4" t="inlineStr">
        <x:is>
          <x:t xml:space="preserve">Independently listed clothing piece. Family membership is an organizational grouping, not another counted inventory item or a set bonus.</x:t>
        </x:is>
      </x:c>
      <x:c r="AG395"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5" s="4" t="inlineStr">
        <x:is>
          <x:t xml:space="preserve">T2</x:t>
        </x:is>
      </x:c>
      <x:c r="AI395" s="4" t="inlineStr">
        <x:is>
          <x:t xml:space="preserve">Finished item</x:t>
        </x:is>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status/completeness","No production route listed")</x:f>
        <x:v>Route listed; review status/completeness</x:v>
      </x:c>
      <x:c r="AN395" s="14">
        <x:f>IF(C395="T0",0,IF(C395="T1",1,IF(C395="T2",2,IF(C395="T3",3,IF(C395="T4",4,IF(C395="Unassigned",98,99))))))</x:f>
        <x:v>2</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inlineStr">
        <x:is>
          <x:t xml:space="preserve">Electrical insulating gloves</x:t>
        </x:is>
      </x:c>
      <x:c r="C396" s="4" t="inlineStr">
        <x:is>
          <x:t xml:space="preserve">T2</x:t>
        </x:is>
      </x:c>
      <x:c r="D396" s="9" t="inlineStr">
        <x:is>
          <x:t xml:space="preserve">Clothing</x:t>
        </x:is>
      </x:c>
      <x:c r="E396" s="9" t="inlineStr">
        <x:is>
          <x:t xml:space="preserve">Electrical insulating clothing / gloves</x:t>
        </x:is>
      </x:c>
      <x:c r="F396" s="9" t="inlineStr">
        <x:is>
          <x:t xml:space="preserve">Author-directed concept</x:t>
        </x:is>
      </x:c>
      <x:c r="G396" s="9" t="inlineStr">
        <x:is>
          <x:t xml:space="preserve">Electrical insulating clothing family: one separately listed gloves. One matched pair of hand coverings; sleeves and upper-body garment remain separate. Overlapping qualified husk/hide-derived insulating layers, guarded joins and rigid shell spacers. Specific dielectric materials and service limits remain unresolved. Functions and performance remain proposals.</x:t>
        </x:is>
      </x:c>
      <x:c r="H396" s="9" t="inlineStr">
        <x:is>
          <x:t xml:space="preserve">Hands / fit unresolved</x:t>
        </x:is>
      </x:c>
      <x:c r="I396" s="9" t="inlineStr">
        <x:is>
          <x:t xml:space="preserve">Booter-worn garment concept; fit, packing and canister clearance unresolved.</x:t>
        </x:is>
      </x:c>
      <x:c r="J396" s="13" t="inlineStr">
        <x:is>
          <x:t xml:space="preserve"/>
        </x:is>
      </x:c>
      <x:c r="K396" s="15" t="inlineStr">
        <x:is>
          <x:t xml:space="preserve"/>
        </x:is>
      </x:c>
      <x:c r="L396" s="9" t="inlineStr">
        <x:is>
          <x:t xml:space="preserve">Proposed garment craft or trade; availability and price unresolved.</x:t>
        </x:is>
      </x:c>
      <x:c r="M396" s="9" t="inlineStr">
        <x:is>
          <x:t xml:space="preserve">Candidate construction from qualified stock and compatible joining parts. No full-set recipe, quantities, yield or crafting time assigned.</x:t>
        </x:is>
      </x:c>
      <x:c r="N396" s="9" t="inlineStr">
        <x:is>
          <x:t xml:space="preserve">Not implemented</x:t>
        </x:is>
      </x:c>
      <x:c r="O396"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6" s="17" t="inlineStr">
        <x:is>
          <x:t xml:space="preserve">Uncommon</x:t>
        </x:is>
      </x:c>
      <x:c r="Q396" s="17" t="inlineStr">
        <x:is>
          <x:t xml:space="preserve"/>
        </x:is>
      </x:c>
      <x:c r="R396" s="17" t="inlineStr">
        <x:is>
          <x:t xml:space="preserve"/>
        </x:is>
      </x:c>
      <x:c r="S396" s="17" t="inlineStr">
        <x:is>
          <x:t xml:space="preserve"/>
        </x:is>
      </x:c>
      <x:c r="T396" s="17" t="inlineStr">
        <x:is>
          <x:t xml:space="preserve"/>
        </x:is>
      </x:c>
      <x:c r="U396" s="9" t="inlineStr">
        <x:is>
          <x:t xml:space="preserve">One matched pair of hand coverings; sleeves and upper-body garment remain separate. Appearance: Overlapping qualified husk/hide-derived insulating layers, guarded joins and rigid shell spacers. Specific dielectric materials and service limits remain unresolved. Joining, sizing, service life and useful performance require design.</x:t>
        </x:is>
      </x:c>
      <x:c r="V396" s="11" t="inlineStr">
        <x:is>
          <x:t xml:space="preserve">insulated clothing; electrical insulating clothing family; gloves; separate garment</x:t>
        </x:is>
      </x:c>
      <x:c r="W396"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6" s="4" t="inlineStr">
        <x:is>
          <x:t xml:space="preserve">Wearable</x:t>
        </x:is>
      </x:c>
      <x:c r="Y396" s="4" t="inlineStr">
        <x:is>
          <x:t xml:space="preserve">Finished item</x:t>
        </x:is>
      </x:c>
      <x:c r="Z396" s="4" t="inlineStr">
        <x:is>
          <x:t xml:space="preserve">Manufactured / unresolved</x:t>
        </x:is>
      </x:c>
      <x:c r="AA396" s="4" t="inlineStr">
        <x:is>
          <x:t xml:space="preserve">Electrical insulation</x:t>
        </x:is>
      </x:c>
      <x:c r="AB396" s="4" t="inlineStr">
        <x:is>
          <x:t xml:space="preserve">Mixed / unresolved</x:t>
        </x:is>
      </x:c>
      <x:c r="AC396" s="4" t="inlineStr">
        <x:is>
          <x:t xml:space="preserve">Assembly</x:t>
        </x:is>
      </x:c>
      <x:c r="AD396" s="4" t="inlineStr">
        <x:is>
          <x:t xml:space="preserve">Proposal</x:t>
        </x:is>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insulating clothing / gloves; wearable; finished item; manufactured / unresolved; electrical insulation; mixed / unresolved; assembly; proposal; insulated clothing; electrical insulating clothing family; gloves; separate garment; t2; t2; finished item</x:v>
      </x:c>
      <x:c r="AF396" s="4" t="inlineStr">
        <x:is>
          <x:t xml:space="preserve">Independently listed clothing piece. Family membership is an organizational grouping, not another counted inventory item or a set bonus.</x:t>
        </x:is>
      </x:c>
      <x:c r="AG396"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6" s="4" t="inlineStr">
        <x:is>
          <x:t xml:space="preserve">T2</x:t>
        </x:is>
      </x:c>
      <x:c r="AI396" s="4" t="inlineStr">
        <x:is>
          <x:t xml:space="preserve">Finished item</x:t>
        </x:is>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status/completeness","No production route listed")</x:f>
        <x:v>Route listed; review status/completeness</x:v>
      </x:c>
      <x:c r="AN396" s="14">
        <x:f>IF(C396="T0",0,IF(C396="T1",1,IF(C396="T2",2,IF(C396="T3",3,IF(C396="T4",4,IF(C396="Unassigned",98,99))))))</x:f>
        <x:v>2</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inlineStr">
        <x:is>
          <x:t xml:space="preserve">Electrical insulating boots</x:t>
        </x:is>
      </x:c>
      <x:c r="C397" s="4" t="inlineStr">
        <x:is>
          <x:t xml:space="preserve">T2</x:t>
        </x:is>
      </x:c>
      <x:c r="D397" s="9" t="inlineStr">
        <x:is>
          <x:t xml:space="preserve">Clothing</x:t>
        </x:is>
      </x:c>
      <x:c r="E397" s="9" t="inlineStr">
        <x:is>
          <x:t xml:space="preserve">Electrical insulating clothing / boots</x:t>
        </x:is>
      </x:c>
      <x:c r="F397" s="9" t="inlineStr">
        <x:is>
          <x:t xml:space="preserve">Author-directed concept</x:t>
        </x:is>
      </x:c>
      <x:c r="G397" s="9" t="inlineStr">
        <x:is>
          <x:t xml:space="preserve">Electrical insulating clothing family: one separately listed boots. One matched pair of footwear; no leggings or trousers included. Overlapping qualified husk/hide-derived insulating layers, guarded joins and rigid shell spacers. Specific dielectric materials and service limits remain unresolved. Functions and performance remain proposals.</x:t>
        </x:is>
      </x:c>
      <x:c r="H397" s="9" t="inlineStr">
        <x:is>
          <x:t xml:space="preserve">Feet / fit unresolved</x:t>
        </x:is>
      </x:c>
      <x:c r="I397" s="9" t="inlineStr">
        <x:is>
          <x:t xml:space="preserve">Booter-worn garment concept; fit, packing and canister clearance unresolved.</x:t>
        </x:is>
      </x:c>
      <x:c r="J397" s="13" t="inlineStr">
        <x:is>
          <x:t xml:space="preserve"/>
        </x:is>
      </x:c>
      <x:c r="K397" s="15" t="inlineStr">
        <x:is>
          <x:t xml:space="preserve"/>
        </x:is>
      </x:c>
      <x:c r="L397" s="9" t="inlineStr">
        <x:is>
          <x:t xml:space="preserve">Proposed garment craft or trade; availability and price unresolved.</x:t>
        </x:is>
      </x:c>
      <x:c r="M397" s="9" t="inlineStr">
        <x:is>
          <x:t xml:space="preserve">Candidate construction from qualified stock and compatible joining parts. No full-set recipe, quantities, yield or crafting time assigned.</x:t>
        </x:is>
      </x:c>
      <x:c r="N397" s="9" t="inlineStr">
        <x:is>
          <x:t xml:space="preserve">Not implemented</x:t>
        </x:is>
      </x:c>
      <x:c r="O397"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7" s="17" t="inlineStr">
        <x:is>
          <x:t xml:space="preserve">Uncommon</x:t>
        </x:is>
      </x:c>
      <x:c r="Q397" s="17" t="inlineStr">
        <x:is>
          <x:t xml:space="preserve"/>
        </x:is>
      </x:c>
      <x:c r="R397" s="17" t="inlineStr">
        <x:is>
          <x:t xml:space="preserve"/>
        </x:is>
      </x:c>
      <x:c r="S397" s="17" t="inlineStr">
        <x:is>
          <x:t xml:space="preserve"/>
        </x:is>
      </x:c>
      <x:c r="T397" s="17" t="inlineStr">
        <x:is>
          <x:t xml:space="preserve"/>
        </x:is>
      </x:c>
      <x:c r="U397" s="9" t="inlineStr">
        <x:is>
          <x:t xml:space="preserve">One matched pair of footwear; no leggings or trousers included. Appearance: Overlapping qualified husk/hide-derived insulating layers, guarded joins and rigid shell spacers. Specific dielectric materials and service limits remain unresolved. Joining, sizing, service life and useful performance require design.</x:t>
        </x:is>
      </x:c>
      <x:c r="V397" s="11" t="inlineStr">
        <x:is>
          <x:t xml:space="preserve">insulated clothing; electrical insulating clothing family; boots; separate garment</x:t>
        </x:is>
      </x:c>
      <x:c r="W397"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7" s="4" t="inlineStr">
        <x:is>
          <x:t xml:space="preserve">Wearable</x:t>
        </x:is>
      </x:c>
      <x:c r="Y397" s="4" t="inlineStr">
        <x:is>
          <x:t xml:space="preserve">Finished item</x:t>
        </x:is>
      </x:c>
      <x:c r="Z397" s="4" t="inlineStr">
        <x:is>
          <x:t xml:space="preserve">Manufactured / unresolved</x:t>
        </x:is>
      </x:c>
      <x:c r="AA397" s="4" t="inlineStr">
        <x:is>
          <x:t xml:space="preserve">Electrical insulation</x:t>
        </x:is>
      </x:c>
      <x:c r="AB397" s="4" t="inlineStr">
        <x:is>
          <x:t xml:space="preserve">Mixed / unresolved</x:t>
        </x:is>
      </x:c>
      <x:c r="AC397" s="4" t="inlineStr">
        <x:is>
          <x:t xml:space="preserve">Assembly</x:t>
        </x:is>
      </x:c>
      <x:c r="AD397" s="4" t="inlineStr">
        <x:is>
          <x:t xml:space="preserve">Proposal</x:t>
        </x:is>
      </x:c>
      <x:c r="AE397" s="4" t="str">
        <x:f>LOWER(A397&amp;"; "&amp;B397&amp;"; "&amp;D397&amp;"; "&amp;E397&amp;"; "&amp;X397&amp;"; "&amp;Y397&amp;"; "&amp;Z397&amp;"; "&amp;AA397&amp;"; "&amp;AB397&amp;"; "&amp;AC397&amp;"; "&amp;AD397&amp;"; "&amp;V397&amp;"; "&amp;C397&amp;"; "&amp;AH397&amp;"; "&amp;AI397)</x:f>
        <x:v>author.electrical.insulated_boots; electrical insulating boots; clothing; electrical insulating clothing / boots; wearable; finished item; manufactured / unresolved; electrical insulation; mixed / unresolved; assembly; proposal; insulated clothing; electrical insulating clothing family; boots; separate garment; t2; t2; finished item</x:v>
      </x:c>
      <x:c r="AF397" s="4" t="inlineStr">
        <x:is>
          <x:t xml:space="preserve">Independently listed clothing piece. Family membership is an organizational grouping, not another counted inventory item or a set bonus.</x:t>
        </x:is>
      </x:c>
      <x:c r="AG397"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7" s="4" t="inlineStr">
        <x:is>
          <x:t xml:space="preserve">T2</x:t>
        </x:is>
      </x:c>
      <x:c r="AI397" s="4" t="inlineStr">
        <x:is>
          <x:t xml:space="preserve">Finished item</x:t>
        </x:is>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status/completeness","No production route listed")</x:f>
        <x:v>Route listed; review status/completeness</x:v>
      </x:c>
      <x:c r="AN397" s="14">
        <x:f>IF(C397="T0",0,IF(C397="T1",1,IF(C397="T2",2,IF(C397="T3",3,IF(C397="T4",4,IF(C397="Unassigned",98,99))))))</x:f>
        <x:v>2</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inlineStr">
        <x:is>
          <x:t xml:space="preserve">T3</x:t>
        </x:is>
      </x:c>
      <x:c r="D398" s="9" t="inlineStr">
        <x:is>
          <x:t xml:space="preserve">Salvage</x:t>
        </x:is>
      </x:c>
      <x:c r="E398" s="9" t="str">
        <x:v>Hand forging tool</x:v>
      </x:c>
      <x:c r="F398" s="9" t="str">
        <x:v>Author-directed concept</x:v>
      </x:c>
      <x:c r="G398" s="9" t="inlineStr">
        <x:is>
          <x:t xml:space="preserve">Hand hammer for shaping metal during forging. It supports a controlled metalworking operation; the workpiece, heat source and suitable supporting tools must be established for the process.</x:t>
        </x:is>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t="inlineStr">
        <x:is>
          <x:t xml:space="preserve">Uncommon</x:t>
        </x:is>
      </x:c>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t3;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inlineStr">
        <x:is>
          <x:t xml:space="preserve">Salvage value audit October 16, 2026: T3. A serviceable forging hammer preserves a durable workshop tool with broad production demand and meaningful shaping labor. Value tier is relative to this 200-item salvage roster; condition and crafting qualification remain separate.</x:t>
        </x:is>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x:f>IF(C398="T0",0,IF(C398="T1",1,IF(C398="T2",2,IF(C398="T3",3,IF(C398="T4",4,IF(C398="Unassigned",98,99))))))</x:f>
        <x:v>3</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x:c r="A399" s="4" t="inlineStr">
        <x:is>
          <x:t xml:space="preserve">proposal.megafauna.nuchal_cable</x:t>
        </x:is>
      </x:c>
      <x:c r="B399" s="4" t="inlineStr">
        <x:is>
          <x:t xml:space="preserve">Megafauna nuchal tension cable</x:t>
        </x:is>
      </x:c>
      <x:c r="C399" s="4" t="inlineStr">
        <x:is>
          <x:t xml:space="preserve">T2</x:t>
        </x:is>
      </x:c>
      <x:c r="D399" s="4" t="inlineStr">
        <x:is>
          <x:t xml:space="preserve">Biological resources</x:t>
        </x:is>
      </x:c>
      <x:c r="E399" s="4" t="inlineStr">
        <x:is>
          <x:t xml:space="preserve">Megafauna hunt material</x:t>
        </x:is>
      </x:c>
      <x:c r="F399" s="4" t="inlineStr">
        <x:is>
          <x:t xml:space="preserve">New proposal</x:t>
        </x:is>
      </x:c>
      <x:c r="G399" s="4" t="inlineStr">
        <x:is>
          <x:t xml:space="preserve">An unusually long aligned bundle from a giant head-support junction. Candidate heavy binding stock after stabilization, rather than ordinary short dried tendon.</x:t>
        </x:is>
      </x:c>
      <x:c r="H399" s="4" t="inlineStr">
        <x:is>
          <x:t xml:space="preserve">None</x:t>
        </x:is>
      </x:c>
      <x:c r="I399" s="4" t="inlineStr">
        <x:is>
          <x:t xml:space="preserve">Physical hunt cargo; compatible packing, containment, mass and handling remain unresolved.</x:t>
        </x:is>
      </x:c>
      <x:c r="J399" s="4"/>
      <x:c r="K399" s="4"/>
      <x:c r="L399" s="4" t="inlineStr">
        <x:is>
          <x:t xml:space="preserve">Great-hunt harvest proposal. Head-support junction; preserve a long aligned tension bundle. Specific creature, extraction method, encounter frequency and yield remain design work.</x:t>
        </x:is>
      </x:c>
      <x:c r="M399" s="4" t="inlineStr">
        <x:is>
          <x:t xml:space="preserve">Select and preserve the anatomical specimen for later qualification. No recipe, usable yield or operating performance established.</x:t>
        </x:is>
      </x:c>
      <x:c r="N399" s="4" t="inlineStr">
        <x:is>
          <x:t xml:space="preserve">Not implemented</x:t>
        </x:is>
      </x:c>
      <x:c r="O399" s="4" t="inlineStr">
        <x:is>
          <x:t xml:space="preserve">Potentially toxic or contaminated biological cargo. No edibility, human filtration, medical use, rated protection, live-organ function or stored usable energy is established.</x:t>
        </x:is>
      </x:c>
      <x:c r="P399" s="4" t="inlineStr">
        <x:is>
          <x:t xml:space="preserve">Uncommon</x:t>
        </x:is>
      </x:c>
      <x:c r="Q399" s="4"/>
      <x:c r="R399" s="4"/>
      <x:c r="S399" s="4"/>
      <x:c r="T399" s="4"/>
      <x:c r="U399" s="4" t="inlineStr">
        <x:is>
          <x:t xml:space="preserve">Source species and exact anatomy, intact-yield conditions, preservation, compatibility and receiving recipes remain open. Artwork direction: nuchal tension cable.</x:t>
        </x:is>
      </x:c>
      <x:c r="V399" s="4" t="inlineStr">
        <x:is>
          <x:t xml:space="preserve">megafauna; giant fauna; great hunt; rare creature harvest; nuchal cable</x:t>
        </x:is>
      </x:c>
      <x:c r="W39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99" s="4" t="inlineStr">
        <x:is>
          <x:t xml:space="preserve">Raw material</x:t>
        </x:is>
      </x:c>
      <x:c r="Y399" s="4" t="inlineStr">
        <x:is>
          <x:t xml:space="preserve">Raw</x:t>
        </x:is>
      </x:c>
      <x:c r="Z399" s="4" t="inlineStr">
        <x:is>
          <x:t xml:space="preserve">Fauna</x:t>
        </x:is>
      </x:c>
      <x:c r="AA399" s="4" t="inlineStr">
        <x:is>
          <x:t xml:space="preserve">Binding and construction</x:t>
        </x:is>
      </x:c>
      <x:c r="AB399" s="4" t="inlineStr">
        <x:is>
          <x:t xml:space="preserve">Faunal tissue</x:t>
        </x:is>
      </x:c>
      <x:c r="AC399" s="4" t="inlineStr">
        <x:is>
          <x:t xml:space="preserve">Bundle</x:t>
        </x:is>
      </x:c>
      <x:c r="AD399" s="4" t="inlineStr">
        <x:is>
          <x:t xml:space="preserve">Proposal</x:t>
        </x:is>
      </x:c>
      <x:c r="AE399" s="4" t="str">
        <x:f>LOWER(A399&amp;"; "&amp;B399&amp;"; "&amp;D399&amp;"; "&amp;E399&amp;"; "&amp;X399&amp;"; "&amp;Y399&amp;"; "&amp;Z399&amp;"; "&amp;AA399&amp;"; "&amp;AB399&amp;"; "&amp;AC399&amp;"; "&amp;AD399&amp;"; "&amp;V399&amp;"; "&amp;C399&amp;"; "&amp;AH399&amp;"; "&amp;AI399)</x:f>
        <x:v>proposal.megafauna.nuchal_cable; megafauna nuchal tension cable; biological resources; megafauna hunt material; raw material; raw; fauna; binding and construction; faunal tissue; bundle; proposal; megafauna; giant fauna; great hunt; rare creature harvest; nuchal cable; t2; unassigned; material</x:v>
      </x:c>
      <x:c r="AF399" s="4" t="inlineStr">
        <x:is>
          <x:t xml:space="preserve">Author-requested great-hunt biological material brainstorm. Specific anatomy and receiving designs remain proposals.</x:t>
        </x:is>
      </x:c>
      <x:c r="AG399" s="4" t="inlineStr">
        <x:is>
          <x:t xml:space="preserve">T2 practical-worth proposal. Length, alignment and damage-free extraction create value beyond common mixed tendon bundles. This is harvested material value, not a refinement stage or crafting qualification.</x:t>
        </x:is>
      </x:c>
      <x:c r="AH399" s="4" t="inlineStr">
        <x:is>
          <x:t xml:space="preserve">Unassigned</x:t>
        </x:is>
      </x:c>
      <x:c r="AI399" s="4" t="inlineStr">
        <x:is>
          <x:t xml:space="preserve">Material</x:t>
        </x:is>
      </x:c>
      <x:c r="AJ399" s="4">
        <x:f>COUNTIFS('Material routes'!$D$6:$D$2205,A399,'Material routes'!$C$6:$C$2205,"Output")</x:f>
        <x:v>0</x:v>
      </x:c>
      <x:c r="AK399" s="4">
        <x:f>SUM(COUNTIFS('Material routes'!$D$6:$D$2205,A399,'Material routes'!$C$6:$C$2205,"Ingredient candidate"),COUNTIFS('Material routes'!$D$6:$D$2205,A399,'Material routes'!$C$6:$C$2205,"Consumed input"),COUNTIFS('Material routes'!$D$6:$D$2205,A399,'Material routes'!$C$6:$C$2205,"Contained input"),COUNTIFS('Material routes'!$D$6:$D$2205,A399,'Material routes'!$C$6:$C$2205,"Transform input"))</x:f>
        <x:v>0</x:v>
      </x:c>
      <x:c r="AL399" s="4">
        <x:f>COUNTIFS('Material routes'!$D$6:$D$2205,A399,'Material routes'!$C$6:$C$2205,"Tool candidate")</x:f>
        <x:v>0</x:v>
      </x:c>
      <x:c r="AM399" s="4" t="str">
        <x:f>IF(AJ399&gt;0,"Route listed; review status/completeness",IF(C399="T0","Raw entry feed; no production route","No production route listed"))</x:f>
        <x:v>No production route listed</x:v>
      </x:c>
      <x:c r="AN399" s="4">
        <x:f>IF(C399="T0",0,IF(C399="T1",1,IF(C399="T2",2,IF(C399="T3",3,IF(C399="T4",4,IF(C399="Unassigned",98,99))))))</x:f>
        <x:v>2</x:v>
      </x:c>
    </x:row>
    <x:row r="400" ht="115" customHeight="1">
      <x:c r="A400" s="9" t="str">
        <x:v>proposal.forging.tongs</x:v>
      </x:c>
      <x:c r="B400" s="9" t="str">
        <x:v>Smithing tongs</x:v>
      </x:c>
      <x:c r="C400" s="4" t="inlineStr">
        <x:is>
          <x:t xml:space="preserve">T2</x:t>
        </x:is>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t="inlineStr">
        <x:is>
          <x:t xml:space="preserve">Junk</x:t>
        </x:is>
      </x:c>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t2;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inlineStr">
        <x:is>
          <x:t xml:space="preserve">Salvage value audit October 16, 2026: T2. Smithing tongs offer useful hot-work gripping geometry with moderate fabrication effort and fit constraints. Value tier is relative to this 200-item salvage roster; condition and crafting qualification remain separate.</x:t>
        </x:is>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x:f>IF(C400="T0",0,IF(C400="T1",1,IF(C400="T2",2,IF(C400="T3",3,IF(C400="T4",4,IF(C400="Unassigned",98,99))))))</x:f>
        <x:v>2</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inlineStr">
        <x:is>
          <x:t xml:space="preserve">T3</x:t>
        </x:is>
      </x:c>
      <x:c r="D401" s="9" t="inlineStr">
        <x:is>
          <x:t xml:space="preserve">Salvage</x:t>
        </x:is>
      </x:c>
      <x:c r="E401" s="9" t="str">
        <x:v>Hand forging tool</x:v>
      </x:c>
      <x:c r="F401" s="9" t="str">
        <x:v>New proposal</x:v>
      </x:c>
      <x:c r="G401" s="9" t="inlineStr">
        <x:is>
          <x:t xml:space="preserve">Proposed heavier striking tool for larger stock or assisted hammering. It supports a controlled metalworking operation; the workpiece, heat source and suitable supporting tools must be established for the process.</x:t>
        </x:is>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t="inlineStr">
        <x:is>
          <x:t xml:space="preserve">Uncommon</x:t>
        </x:is>
      </x:c>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t3;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inlineStr">
        <x:is>
          <x:t xml:space="preserve">Salvage value audit October 16, 2026: T3. A heavy worked striking head preserves substantial prepared metal and forging utility, despite its transport burden. Value tier is relative to this 200-item salvage roster; condition and crafting qualification remain separate.</x:t>
        </x:is>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x:f>IF(C401="T0",0,IF(C401="T1",1,IF(C401="T2",2,IF(C401="T3",3,IF(C401="T4",4,IF(C401="Unassigned",98,99))))))</x:f>
        <x:v>3</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inlineStr">
        <x:is>
          <x:t xml:space="preserve">T2</x:t>
        </x:is>
      </x:c>
      <x:c r="D402" s="9" t="inlineStr">
        <x:is>
          <x:t xml:space="preserve">Salvage</x:t>
        </x:is>
      </x:c>
      <x:c r="E402" s="9" t="str">
        <x:v>Metal cutting tool</x:v>
      </x:c>
      <x:c r="F402" s="9" t="str">
        <x:v>New proposal</x:v>
      </x:c>
      <x:c r="G402" s="9" t="inlineStr">
        <x:is>
          <x:t xml:space="preserve">Proposed cutting tool for hot metal stock. It supports a controlled metalworking operation; the workpiece, heat source and suitable supporting tools must be established for the process.</x:t>
        </x:is>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t="inlineStr">
        <x:is>
          <x:t xml:space="preserve">Uncommon</x:t>
        </x:is>
      </x:c>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t2;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inlineStr">
        <x:is>
          <x:t xml:space="preserve">Salvage value audit October 16, 2026: T2. A hot-work cutting edge offers repeat workshop utility and prepared-tool value, subject to edge condition. Value tier is relative to this 200-item salvage roster; condition and crafting qualification remain separate.</x:t>
        </x:is>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x:f>IF(C402="T0",0,IF(C402="T1",1,IF(C402="T2",2,IF(C402="T3",3,IF(C402="T4",4,IF(C402="Unassigned",98,99))))))</x:f>
        <x:v>2</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inlineStr">
        <x:is>
          <x:t xml:space="preserve">T2</x:t>
        </x:is>
      </x:c>
      <x:c r="D403" s="9" t="inlineStr">
        <x:is>
          <x:t xml:space="preserve">Salvage</x:t>
        </x:is>
      </x:c>
      <x:c r="E403" s="9" t="str">
        <x:v>Metal piercing tool</x:v>
      </x:c>
      <x:c r="F403" s="9" t="str">
        <x:v>New proposal</x:v>
      </x:c>
      <x:c r="G403" s="9" t="inlineStr">
        <x:is>
          <x:t xml:space="preserve">Proposed piercing tool for holes in workable metal stock. It supports a controlled metalworking operation; the workpiece, heat source and suitable supporting tools must be established for the process.</x:t>
        </x:is>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t="inlineStr">
        <x:is>
          <x:t xml:space="preserve">Uncommon</x:t>
        </x:is>
      </x:c>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t2;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inlineStr">
        <x:is>
          <x:t xml:space="preserve">Salvage value audit October 16, 2026: T2. A prepared piercing tool preserves shaped working stock and workshop labor but has a relatively simple form. Value tier is relative to this 200-item salvage roster; condition and crafting qualification remain separate.</x:t>
        </x:is>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x:f>IF(C403="T0",0,IF(C403="T1",1,IF(C403="T2",2,IF(C403="T3",3,IF(C403="T4",4,IF(C403="Unassigned",98,99))))))</x:f>
        <x:v>2</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inlineStr">
        <x:is>
          <x:t xml:space="preserve">T2</x:t>
        </x:is>
      </x:c>
      <x:c r="D404" s="9" t="inlineStr">
        <x:is>
          <x:t xml:space="preserve">Salvage</x:t>
        </x:is>
      </x:c>
      <x:c r="E404" s="9" t="str">
        <x:v>Metal shaping tool</x:v>
      </x:c>
      <x:c r="F404" s="9" t="str">
        <x:v>New proposal</x:v>
      </x:c>
      <x:c r="G404" s="9" t="inlineStr">
        <x:is>
          <x:t xml:space="preserve">Proposed tool for shaping or sizing a previously opened hole. It supports a controlled metalworking operation; the workpiece, heat source and suitable supporting tools must be established for the process.</x:t>
        </x:is>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t="inlineStr">
        <x:is>
          <x:t xml:space="preserve">Uncommon</x:t>
        </x:is>
      </x:c>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t2;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inlineStr">
        <x:is>
          <x:t xml:space="preserve">Salvage value audit October 16, 2026: T2. A sizing tool retains useful shaped precision relative to scrap, though its matching hole geometry limits demand. Value tier is relative to this 200-item salvage roster; condition and crafting qualification remain separate.</x:t>
        </x:is>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x:f>IF(C404="T0",0,IF(C404="T1",1,IF(C404="T2",2,IF(C404="T3",3,IF(C404="T4",4,IF(C404="Unassigned",98,99))))))</x:f>
        <x:v>2</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inlineStr">
        <x:is>
          <x:t xml:space="preserve">T4</x:t>
        </x:is>
      </x:c>
      <x:c r="D405" s="9" t="inlineStr">
        <x:is>
          <x:t xml:space="preserve">Salvage</x:t>
        </x:is>
      </x:c>
      <x:c r="E405" s="9" t="str">
        <x:v>Workshop forming fixture</x:v>
      </x:c>
      <x:c r="F405" s="9" t="str">
        <x:v>New proposal</x:v>
      </x:c>
      <x:c r="G405" s="9" t="inlineStr">
        <x:is>
          <x:t xml:space="preserve">Proposed shaped support block for working repeated sections or contours. It supports a controlled metalworking operation; the workpiece, heat source and suitable supporting tools must be established for the process.</x:t>
        </x:is>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t="inlineStr">
        <x:is>
          <x:t xml:space="preserve">Common</x:t>
        </x:is>
      </x:c>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t4;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inlineStr">
        <x:is>
          <x:t xml:space="preserve">Salvage value audit October 16, 2026: T4. A large shaped support block preserves major metal mass, multiple working contours and expensive workshop preparation, with a hauling penalty. Value tier is relative to this 200-item salvage roster; condition and crafting qualification remain separate.</x:t>
        </x:is>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x:f>IF(C405="T0",0,IF(C405="T1",1,IF(C405="T2",2,IF(C405="T3",3,IF(C405="T4",4,IF(C405="Unassigned",98,99))))))</x:f>
        <x:v>4</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inlineStr">
        <x:is>
          <x:t xml:space="preserve">T3</x:t>
        </x:is>
      </x:c>
      <x:c r="D406" s="9" t="inlineStr">
        <x:is>
          <x:t xml:space="preserve">Salvage</x:t>
        </x:is>
      </x:c>
      <x:c r="E406" s="9" t="str">
        <x:v>Metal finishing tool</x:v>
      </x:c>
      <x:c r="F406" s="9" t="str">
        <x:v>New proposal</x:v>
      </x:c>
      <x:c r="G406" s="9" t="inlineStr">
        <x:is>
          <x:t xml:space="preserve">Proposed hand tool for controlled fitting and surface finishing of metal parts. It is intended to prepare or change a workpiece’s surface before a later fitting, coating or use; the treatment must suit that material.</x:t>
        </x:is>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t="inlineStr">
        <x:is>
          <x:t xml:space="preserve">Common</x:t>
        </x:is>
      </x:c>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t3;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inlineStr">
        <x:is>
          <x:t xml:space="preserve">Salvage value audit October 16, 2026: T3. Fine cutting teeth and prepared working surfaces preserve difficult hand-tool manufacture and broad fitting utility. Value tier is relative to this 200-item salvage roster; condition and crafting qualification remain separate.</x:t>
        </x:is>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x:f>IF(C406="T0",0,IF(C406="T1",1,IF(C406="T2",2,IF(C406="T3",3,IF(C406="T4",4,IF(C406="Unassigned",98,99))))))</x:f>
        <x:v>3</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inlineStr">
        <x:is>
          <x:t xml:space="preserve">T2</x:t>
        </x:is>
      </x:c>
      <x:c r="D407" s="9" t="inlineStr">
        <x:is>
          <x:t xml:space="preserve">Crafting stations</x:t>
        </x:is>
      </x:c>
      <x:c r="E407" s="9" t="str">
        <x:v>Workshop heating equipment</x:v>
      </x:c>
      <x:c r="F407" s="9" t="str">
        <x:v>New proposal</x:v>
      </x:c>
      <x:c r="G407" s="9" t="inlineStr">
        <x:is>
          <x:t xml:space="preserve">Proposed bounded workshop heat source for bringing metal to a workable state. It supports a controlled metalworking operation; the workpiece, heat source and suitable supporting tools must be established for the process.</x:t>
        </x:is>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t="inlineStr">
        <x:is>
          <x:t xml:space="preserve">Uncommon</x:t>
        </x:is>
      </x:c>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t2;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status/completeness","No production route listed")</x:f>
        <x:v>Route listed; review status/completeness</x:v>
      </x:c>
      <x:c r="AN407" s="14">
        <x:f>IF(C407="T0",0,IF(C407="T1",1,IF(C407="T2",2,IF(C407="T3",3,IF(C407="T4",4,IF(C407="Unassigned",98,99))))))</x:f>
        <x:v>2</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inlineStr">
        <x:is>
          <x:t xml:space="preserve">Unfitted steel stock</x:t>
        </x:is>
      </x:c>
      <x:c r="C408" s="4" t="str">
        <x:v>T2</x:v>
      </x:c>
      <x:c r="D408" s="9" t="str">
        <x:v>Manufactured stock</x:v>
      </x:c>
      <x:c r="E408" s="9" t="str">
        <x:v>Steel material</x:v>
      </x:c>
      <x:c r="F408" s="9" t="str">
        <x:v>Author-directed concept</x:v>
      </x:c>
      <x:c r="G408" s="9" t="inlineStr">
        <x:is>
          <x:t xml:space="preserve">Steel prepared as general working stock for subsequent forming into parts, sheets and specialist grades. It is distinct from consolidated iron and from later spring-grade or finished-section steel. Exact composition, supplied section and production conditions remain to be chosen.</x:t>
        </x:is>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t="inlineStr">
        <x:is>
          <x:t xml:space="preserve">Uncommon</x:t>
        </x:is>
      </x:c>
      <x:c r="Q408" s="17"/>
      <x:c r="R408" s="17"/>
      <x:c r="S408" s="17"/>
      <x:c r="T408" s="17"/>
      <x:c r="U408" s="9" t="str">
        <x:v>Select material grades and production routes before assigning tiers, costs, yield or properties.</x:v>
      </x:c>
      <x:c r="V408" s="11" t="inlineStr">
        <x:is>
          <x:t xml:space="preserve">steel; steelmaking; advanced metallurgy; refined steel; Steel stock</x:t>
        </x:is>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unfitted steel stock; manufactured stock; steel material; processed material; processed intermediate; manufactured / unresolved; fabrication; metal; unresolved; author direction; steel; steelmaking; advanced metallurgy; refined steel; steel stock;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x:c r="A409" s="4" t="inlineStr">
        <x:is>
          <x:t xml:space="preserve">proposal.megafauna.flight_collar</x:t>
        </x:is>
      </x:c>
      <x:c r="B409" s="4" t="inlineStr">
        <x:is>
          <x:t xml:space="preserve">Megafauna flight-hinge collar</x:t>
        </x:is>
      </x:c>
      <x:c r="C409" s="4" t="inlineStr">
        <x:is>
          <x:t xml:space="preserve">T2</x:t>
        </x:is>
      </x:c>
      <x:c r="D409" s="4" t="inlineStr">
        <x:is>
          <x:t xml:space="preserve">Biological resources</x:t>
        </x:is>
      </x:c>
      <x:c r="E409" s="4" t="inlineStr">
        <x:is>
          <x:t xml:space="preserve">Megafauna hunt material</x:t>
        </x:is>
      </x:c>
      <x:c r="F409" s="4" t="inlineStr">
        <x:is>
          <x:t xml:space="preserve">New proposal</x:t>
        </x:is>
      </x:c>
      <x:c r="G409" s="4" t="inlineStr">
        <x:is>
          <x:t xml:space="preserve">A ring-shaped wing-root bearing surround with its broad attachment flange intact. Candidate fitted mounting stock; it is not a complete wing or a working bearing.</x:t>
        </x:is>
      </x:c>
      <x:c r="H409" s="4" t="inlineStr">
        <x:is>
          <x:t xml:space="preserve">None</x:t>
        </x:is>
      </x:c>
      <x:c r="I409" s="4" t="inlineStr">
        <x:is>
          <x:t xml:space="preserve">Physical hunt cargo; compatible packing, containment, mass and handling remain unresolved.</x:t>
        </x:is>
      </x:c>
      <x:c r="J409" s="4"/>
      <x:c r="K409" s="4"/>
      <x:c r="L409" s="4" t="inlineStr">
        <x:is>
          <x:t xml:space="preserve">Great-hunt harvest proposal. Large flyer wing root; retain the ring-shaped bearing surround. Specific creature, extraction method, encounter frequency and yield remain design work.</x:t>
        </x:is>
      </x:c>
      <x:c r="M409" s="4" t="inlineStr">
        <x:is>
          <x:t xml:space="preserve">Select and preserve the anatomical specimen for later qualification. No recipe, usable yield or operating performance established.</x:t>
        </x:is>
      </x:c>
      <x:c r="N409" s="4" t="inlineStr">
        <x:is>
          <x:t xml:space="preserve">Not implemented</x:t>
        </x:is>
      </x:c>
      <x:c r="O409" s="4" t="inlineStr">
        <x:is>
          <x:t xml:space="preserve">Potentially toxic or contaminated biological cargo. No edibility, human filtration, medical use, rated protection, live-organ function or stored usable energy is established.</x:t>
        </x:is>
      </x:c>
      <x:c r="P409" s="4" t="inlineStr">
        <x:is>
          <x:t xml:space="preserve">Uncommon</x:t>
        </x:is>
      </x:c>
      <x:c r="Q409" s="4"/>
      <x:c r="R409" s="4"/>
      <x:c r="S409" s="4"/>
      <x:c r="T409" s="4"/>
      <x:c r="U409" s="4" t="inlineStr">
        <x:is>
          <x:t xml:space="preserve">Source species and exact anatomy, intact-yield conditions, preservation, compatibility and receiving recipes remain open. Artwork direction: flight-hinge collar.</x:t>
        </x:is>
      </x:c>
      <x:c r="V409" s="4" t="inlineStr">
        <x:is>
          <x:t xml:space="preserve">megafauna; giant fauna; great hunt; rare creature harvest; flight collar</x:t>
        </x:is>
      </x:c>
      <x:c r="W40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409" s="4" t="inlineStr">
        <x:is>
          <x:t xml:space="preserve">Raw material</x:t>
        </x:is>
      </x:c>
      <x:c r="Y409" s="4" t="inlineStr">
        <x:is>
          <x:t xml:space="preserve">Raw</x:t>
        </x:is>
      </x:c>
      <x:c r="Z409" s="4" t="inlineStr">
        <x:is>
          <x:t xml:space="preserve">Fauna</x:t>
        </x:is>
      </x:c>
      <x:c r="AA409" s="4" t="inlineStr">
        <x:is>
          <x:t xml:space="preserve">Equipment mounting</x:t>
        </x:is>
      </x:c>
      <x:c r="AB409" s="4" t="inlineStr">
        <x:is>
          <x:t xml:space="preserve">Faunal hard tissue</x:t>
        </x:is>
      </x:c>
      <x:c r="AC409" s="4" t="inlineStr">
        <x:is>
          <x:t xml:space="preserve">Solid part</x:t>
        </x:is>
      </x:c>
      <x:c r="AD409" s="4" t="inlineStr">
        <x:is>
          <x:t xml:space="preserve">Proposal</x:t>
        </x:is>
      </x:c>
      <x:c r="AE409" s="4" t="str">
        <x:f>LOWER(A409&amp;"; "&amp;B409&amp;"; "&amp;D409&amp;"; "&amp;E409&amp;"; "&amp;X409&amp;"; "&amp;Y409&amp;"; "&amp;Z409&amp;"; "&amp;AA409&amp;"; "&amp;AB409&amp;"; "&amp;AC409&amp;"; "&amp;AD409&amp;"; "&amp;V409&amp;"; "&amp;C409&amp;"; "&amp;AH409&amp;"; "&amp;AI409)</x:f>
        <x:v>proposal.megafauna.flight_collar; megafauna flight-hinge collar; biological resources; megafauna hunt material; raw material; raw; fauna; equipment mounting; faunal hard tissue; solid part; proposal; megafauna; giant fauna; great hunt; rare creature harvest; flight collar; t2; unassigned; material</x:v>
      </x:c>
      <x:c r="AF409" s="4" t="inlineStr">
        <x:is>
          <x:t xml:space="preserve">Author-requested great-hunt biological material brainstorm. Specific anatomy and receiving designs remain proposals.</x:t>
        </x:is>
      </x:c>
      <x:c r="AG409" s="4" t="inlineStr">
        <x:is>
          <x:t xml:space="preserve">T2 practical-worth proposal. The continuous flange and bore geometry are uncommon specialist shapes lost when a joint is broken apart. This is harvested material value, not a refinement stage or crafting qualification.</x:t>
        </x:is>
      </x:c>
      <x:c r="AH409" s="4" t="inlineStr">
        <x:is>
          <x:t xml:space="preserve">Unassigned</x:t>
        </x:is>
      </x:c>
      <x:c r="AI409" s="4" t="inlineStr">
        <x:is>
          <x:t xml:space="preserve">Material</x:t>
        </x:is>
      </x:c>
      <x:c r="AJ409" s="4">
        <x:f>COUNTIFS('Material routes'!$D$6:$D$2205,A409,'Material routes'!$C$6:$C$2205,"Output")</x:f>
        <x:v>0</x:v>
      </x:c>
      <x:c r="AK409" s="4">
        <x:f>SUM(COUNTIFS('Material routes'!$D$6:$D$2205,A409,'Material routes'!$C$6:$C$2205,"Ingredient candidate"),COUNTIFS('Material routes'!$D$6:$D$2205,A409,'Material routes'!$C$6:$C$2205,"Consumed input"),COUNTIFS('Material routes'!$D$6:$D$2205,A409,'Material routes'!$C$6:$C$2205,"Contained input"),COUNTIFS('Material routes'!$D$6:$D$2205,A409,'Material routes'!$C$6:$C$2205,"Transform input"))</x:f>
        <x:v>0</x:v>
      </x:c>
      <x:c r="AL409" s="4">
        <x:f>COUNTIFS('Material routes'!$D$6:$D$2205,A409,'Material routes'!$C$6:$C$2205,"Tool candidate")</x:f>
        <x:v>0</x:v>
      </x:c>
      <x:c r="AM409" s="4" t="str">
        <x:f>IF(AJ409&gt;0,"Route listed; review status/completeness",IF(C409="T0","Raw entry feed; no production route","No production route listed"))</x:f>
        <x:v>No production route listed</x:v>
      </x:c>
      <x:c r="AN409" s="4">
        <x:f>IF(C409="T0",0,IF(C409="T1",1,IF(C409="T2",2,IF(C409="T3",3,IF(C409="T4",4,IF(C409="Unassigned",98,99))))))</x:f>
        <x:v>2</x:v>
      </x:c>
    </x:row>
    <x:row r="410">
      <x:c r="A410" s="4" t="inlineStr">
        <x:is>
          <x:t xml:space="preserve">proposal.megafauna.spiracle_leaves</x:t>
        </x:is>
      </x:c>
      <x:c r="B410" s="4" t="inlineStr">
        <x:is>
          <x:t xml:space="preserve">Megafauna spiracle valve leaves</x:t>
        </x:is>
      </x:c>
      <x:c r="C410" s="4" t="inlineStr">
        <x:is>
          <x:t xml:space="preserve">T2</x:t>
        </x:is>
      </x:c>
      <x:c r="D410" s="4" t="inlineStr">
        <x:is>
          <x:t xml:space="preserve">Biological resources</x:t>
        </x:is>
      </x:c>
      <x:c r="E410" s="4" t="inlineStr">
        <x:is>
          <x:t xml:space="preserve">Megafauna hunt material</x:t>
        </x:is>
      </x:c>
      <x:c r="F410" s="4" t="inlineStr">
        <x:is>
          <x:t xml:space="preserve">New proposal</x:t>
        </x:is>
      </x:c>
      <x:c r="G410" s="4" t="inlineStr">
        <x:is>
          <x:t xml:space="preserve">Thin overlapping closure leaves from a large breathing opening. Candidate flexible grit-shutter material, separate from rigid breathing-filter plates.</x:t>
        </x:is>
      </x:c>
      <x:c r="H410" s="4" t="inlineStr">
        <x:is>
          <x:t xml:space="preserve">None</x:t>
        </x:is>
      </x:c>
      <x:c r="I410" s="4" t="inlineStr">
        <x:is>
          <x:t xml:space="preserve">Physical hunt cargo; compatible packing, containment, mass and handling remain unresolved.</x:t>
        </x:is>
      </x:c>
      <x:c r="J410" s="4"/>
      <x:c r="K410" s="4"/>
      <x:c r="L410" s="4" t="inlineStr">
        <x:is>
          <x:t xml:space="preserve">Great-hunt harvest proposal. Breathing opening; preserve the overlapping closure leaves. Specific creature, extraction method, encounter frequency and yield remain design work.</x:t>
        </x:is>
      </x:c>
      <x:c r="M410" s="4" t="inlineStr">
        <x:is>
          <x:t xml:space="preserve">Select and preserve the anatomical specimen for later qualification. No recipe, usable yield or operating performance established.</x:t>
        </x:is>
      </x:c>
      <x:c r="N410" s="4" t="inlineStr">
        <x:is>
          <x:t xml:space="preserve">Not implemented</x:t>
        </x:is>
      </x:c>
      <x:c r="O410" s="4" t="inlineStr">
        <x:is>
          <x:t xml:space="preserve">Potentially toxic or contaminated biological cargo. No edibility, human filtration, medical use, rated protection, live-organ function or stored usable energy is established.</x:t>
        </x:is>
      </x:c>
      <x:c r="P410" s="4" t="inlineStr">
        <x:is>
          <x:t xml:space="preserve">Uncommon</x:t>
        </x:is>
      </x:c>
      <x:c r="Q410" s="4"/>
      <x:c r="R410" s="4"/>
      <x:c r="S410" s="4"/>
      <x:c r="T410" s="4"/>
      <x:c r="U410" s="4" t="inlineStr">
        <x:is>
          <x:t xml:space="preserve">Source species and exact anatomy, intact-yield conditions, preservation, compatibility and receiving recipes remain open. Artwork direction: spiracle valve leaves.</x:t>
        </x:is>
      </x:c>
      <x:c r="V410" s="4" t="inlineStr">
        <x:is>
          <x:t xml:space="preserve">megafauna; giant fauna; great hunt; rare creature harvest; spiracle leaves</x:t>
        </x:is>
      </x:c>
      <x:c r="W41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410" s="4" t="inlineStr">
        <x:is>
          <x:t xml:space="preserve">Raw material</x:t>
        </x:is>
      </x:c>
      <x:c r="Y410" s="4" t="inlineStr">
        <x:is>
          <x:t xml:space="preserve">Raw</x:t>
        </x:is>
      </x:c>
      <x:c r="Z410" s="4" t="inlineStr">
        <x:is>
          <x:t xml:space="preserve">Fauna</x:t>
        </x:is>
      </x:c>
      <x:c r="AA410" s="4" t="inlineStr">
        <x:is>
          <x:t xml:space="preserve">Dust exclusion</x:t>
        </x:is>
      </x:c>
      <x:c r="AB410" s="4" t="inlineStr">
        <x:is>
          <x:t xml:space="preserve">Faunal membrane</x:t>
        </x:is>
      </x:c>
      <x:c r="AC410" s="4" t="inlineStr">
        <x:is>
          <x:t xml:space="preserve">Membrane</x:t>
        </x:is>
      </x:c>
      <x:c r="AD410" s="4" t="inlineStr">
        <x:is>
          <x:t xml:space="preserve">Proposal</x:t>
        </x:is>
      </x:c>
      <x:c r="AE410" s="4" t="str">
        <x:f>LOWER(A410&amp;"; "&amp;B410&amp;"; "&amp;D410&amp;"; "&amp;E410&amp;"; "&amp;X410&amp;"; "&amp;Y410&amp;"; "&amp;Z410&amp;"; "&amp;AA410&amp;"; "&amp;AB410&amp;"; "&amp;AC410&amp;"; "&amp;AD410&amp;"; "&amp;V410&amp;"; "&amp;C410&amp;"; "&amp;AH410&amp;"; "&amp;AI410)</x:f>
        <x:v>proposal.megafauna.spiracle_leaves; megafauna spiracle valve leaves; biological resources; megafauna hunt material; raw material; raw; fauna; dust exclusion; faunal membrane; membrane; proposal; megafauna; giant fauna; great hunt; rare creature harvest; spiracle leaves; t2; unassigned; material</x:v>
      </x:c>
      <x:c r="AF410" s="4" t="inlineStr">
        <x:is>
          <x:t xml:space="preserve">Author-requested great-hunt biological material brainstorm. Specific anatomy and receiving designs remain proposals.</x:t>
        </x:is>
      </x:c>
      <x:c r="AG410" s="4" t="inlineStr">
        <x:is>
          <x:t xml:space="preserve">T2 practical-worth proposal. Usable matched leaf sets require careful extraction and are less replaceable than ordinary filter debris. This is harvested material value, not a refinement stage or crafting qualification.</x:t>
        </x:is>
      </x:c>
      <x:c r="AH410" s="4" t="inlineStr">
        <x:is>
          <x:t xml:space="preserve">Unassigned</x:t>
        </x:is>
      </x:c>
      <x:c r="AI410" s="4" t="inlineStr">
        <x:is>
          <x:t xml:space="preserve">Material</x:t>
        </x:is>
      </x:c>
      <x:c r="AJ410" s="4">
        <x:f>COUNTIFS('Material routes'!$D$6:$D$2205,A410,'Material routes'!$C$6:$C$2205,"Output")</x:f>
        <x:v>0</x:v>
      </x:c>
      <x:c r="AK410" s="4">
        <x:f>SUM(COUNTIFS('Material routes'!$D$6:$D$2205,A410,'Material routes'!$C$6:$C$2205,"Ingredient candidate"),COUNTIFS('Material routes'!$D$6:$D$2205,A410,'Material routes'!$C$6:$C$2205,"Consumed input"),COUNTIFS('Material routes'!$D$6:$D$2205,A410,'Material routes'!$C$6:$C$2205,"Contained input"),COUNTIFS('Material routes'!$D$6:$D$2205,A410,'Material routes'!$C$6:$C$2205,"Transform input"))</x:f>
        <x:v>0</x:v>
      </x:c>
      <x:c r="AL410" s="4">
        <x:f>COUNTIFS('Material routes'!$D$6:$D$2205,A410,'Material routes'!$C$6:$C$2205,"Tool candidate")</x:f>
        <x:v>0</x:v>
      </x:c>
      <x:c r="AM410" s="4" t="str">
        <x:f>IF(AJ410&gt;0,"Route listed; review status/completeness",IF(C410="T0","Raw entry feed; no production route","No production route listed"))</x:f>
        <x:v>No production route listed</x:v>
      </x:c>
      <x:c r="AN410" s="4">
        <x:f>IF(C410="T0",0,IF(C410="T1",1,IF(C410="T2",2,IF(C410="T3",3,IF(C410="T4",4,IF(C410="Unassigned",98,99))))))</x:f>
        <x:v>2</x:v>
      </x:c>
    </x:row>
    <x:row r="411" ht="115" customHeight="1">
      <x:c r="A411" s="9" t="str">
        <x:v>author.corrosion.advanced_remover</x:v>
      </x:c>
      <x:c r="B411" s="9" t="str">
        <x:v>Advanced rust-removal compound</x:v>
      </x:c>
      <x:c r="C411" s="4" t="inlineStr">
        <x:is>
          <x:t xml:space="preserve">T3</x:t>
        </x:is>
      </x:c>
      <x:c r="D411" s="9" t="inlineStr">
        <x:is>
          <x:t xml:space="preserve">Crafting components</x:t>
        </x:is>
      </x:c>
      <x:c r="E411" s="9" t="str">
        <x:v>Metal surface-treatment material</x:v>
      </x:c>
      <x:c r="F411" s="9" t="str">
        <x:v>Author-directed concept</x:v>
      </x:c>
      <x:c r="G411" s="9" t="inlineStr">
        <x:is>
          <x:t xml:space="preserve">Advanced de-rusting material intended to remove corrosion products from iron/steel. It is intended to prepare or change a workpiece’s surface before a later fitting, coating or use; the treatment must suit that material.</x:t>
        </x:is>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t="inlineStr">
        <x:is>
          <x:t xml:space="preserve">Rare</x:t>
        </x:is>
      </x:c>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crafting components; metal surface-treatment material; chemical material; processed intermediate; manufactured / unresolved; surface finishing; mixed / unresolved; unresolved; author direction; derusting; de-rusting; rust remover; oxide removal compound; t3; not applicable; material</x:v>
      </x:c>
      <x:c r="AF411" s="4" t="inlineStr">
        <x:is>
          <x:t xml:space="preserve">Advanced de-rusting material family is author direction; formulation and performance are not specified.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status/completeness","No production route listed")</x:f>
        <x:v>Route listed; review status/completeness</x:v>
      </x:c>
      <x:c r="AN411" s="14">
        <x:f>IF(C411="T0",0,IF(C411="T1",1,IF(C411="T2",2,IF(C411="T3",3,IF(C411="T4",4,IF(C411="Unassigned",98,99))))))</x:f>
        <x:v>3</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inlineStr">
        <x:is>
          <x:t xml:space="preserve">Crafting components</x:t>
        </x:is>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t="inlineStr">
        <x:is>
          <x:t xml:space="preserve">Uncommon</x:t>
        </x:is>
      </x:c>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crafting components; metal surface-treatment material; chemical material; processed intermediate; manufactured / unresolved; surface finishing; mixed / unresolved; unresolved; proposal; rust converter; conversion treatment; oxide conversion; t2; not applicable; material</x:v>
      </x:c>
      <x:c r="AF412"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inlineStr">
        <x:is>
          <x:t xml:space="preserve">Crafting components</x:t>
        </x:is>
      </x:c>
      <x:c r="E413" s="9" t="str">
        <x:v>Metal surface-treatment material</x:v>
      </x:c>
      <x:c r="F413" s="9" t="str">
        <x:v>New proposal</x:v>
      </x:c>
      <x:c r="G413" s="9" t="inlineStr">
        <x:is>
          <x:t xml:space="preserve">Candidate finish intended to slow renewed corrosion after appropriate surface preparation. It is intended to prepare or change a workpiece’s surface before a later fitting, coating or use; the treatment must suit that material.</x:t>
        </x:is>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t="inlineStr">
        <x:is>
          <x:t xml:space="preserve">Uncommon</x:t>
        </x:is>
      </x:c>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crafting components; metal surface-treatment material; chemical material; processed intermediate; manufactured / unresolved; surface finishing; mixed / unresolved; unresolved; proposal; rust prevention; corrosion inhibitor; protective finish; t2; not applicable; material</x:v>
      </x:c>
      <x:c r="AF413"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inlineStr">
        <x:is>
          <x:t xml:space="preserve">T1</x:t>
        </x:is>
      </x:c>
      <x:c r="D414" s="9" t="str">
        <x:v>Biological resources</x:v>
      </x:c>
      <x:c r="E414" s="9" t="str">
        <x:v>Raw faunal chemical proposal</x:v>
      </x:c>
      <x:c r="F414" s="9" t="str">
        <x:v>New proposal</x:v>
      </x:c>
      <x:c r="G414" s="9" t="inlineStr">
        <x:is>
          <x:t xml:space="preserve">Elastic-joint secretion, retained as a candidate material for chemical processing. It is a candidate industrial input or process aid. Its composition, containment and compatible treatment must be established; usefulness does not imply edibility.</x:t>
        </x:is>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t="inlineStr">
        <x:is>
          <x:t xml:space="preserve">Common</x:t>
        </x:is>
      </x:c>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t1; not applicable; material</x:v>
      </x:c>
      <x:c r="AF414" s="4" t="str">
        <x:v>New material-tree proposal; intended application and material behavior require qualification. Lore category review: Resources -&gt; Biological resources. Classification only; original item status and tier retained.</x:v>
      </x:c>
      <x:c r="AG41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status/completeness","No production route listed")</x:f>
        <x:v>No production route listed</x:v>
      </x:c>
      <x:c r="AN414" s="14">
        <x:f>IF(C414="T0",0,IF(C414="T1",1,IF(C414="T2",2,IF(C414="T3",3,IF(C414="T4",4,IF(C414="Unassigned",98,99))))))</x:f>
        <x:v>1</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inlineStr">
        <x:is>
          <x:t xml:space="preserve">T0</x:t>
        </x:is>
      </x:c>
      <x:c r="D415" s="9" t="inlineStr">
        <x:is>
          <x:t xml:space="preserve">Crafting components</x:t>
        </x:is>
      </x:c>
      <x:c r="E415" s="9" t="str">
        <x:v>T1 material / component proposal</x:v>
      </x:c>
      <x:c r="F415" s="9" t="str">
        <x:v>New proposal</x:v>
      </x:c>
      <x:c r="G415" s="9" t="inlineStr">
        <x:is>
          <x:t xml:space="preserve">A selected mineral process charge proposed for a matched controlled hot-work or metallurgical batch. It is consumable process feed rather than a fitted component. Composition, atmosphere compatibility, useful action and residue handling remain to be established.</x:t>
        </x:is>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t="inlineStr">
        <x:is>
          <x:t xml:space="preserve">Junk</x:t>
        </x:is>
      </x:c>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inlineStr">
        <x:is>
          <x:t xml:space="preserve">Prepared mixture</x:t>
        </x:is>
      </x:c>
      <x:c r="Z415" s="4" t="str">
        <x:v>Manufactured / unresolved</x:v>
      </x:c>
      <x:c r="AA415" s="4" t="str">
        <x:v>Metal refining</x:v>
      </x:c>
      <x:c r="AB415" s="4" t="str">
        <x:v>Mineral</x:v>
      </x:c>
      <x:c r="AC415" s="4" t="inlineStr">
        <x:is>
          <x:t xml:space="preserve">Prepared mineral charge</x:t>
        </x:is>
      </x:c>
      <x:c r="AD415" s="4" t="str">
        <x:v>Proposal</x:v>
      </x:c>
      <x:c r="AE415" s="4" t="str">
        <x:f>LOWER(A415&amp;"; "&amp;B415&amp;"; "&amp;D415&amp;"; "&amp;E415&amp;"; "&amp;X415&amp;"; "&amp;Y415&amp;"; "&amp;Z415&amp;"; "&amp;AA415&amp;"; "&amp;AB415&amp;"; "&amp;AC415&amp;"; "&amp;AD415&amp;"; "&amp;V415&amp;"; "&amp;C415&amp;"; "&amp;AH415&amp;"; "&amp;AI415)</x:f>
        <x:v>proposal.branch.flux; prepared metallurgical flux; crafting components; t1 material / component proposal; processed material; prepared mixture; manufactured / unresolved; metal refining; mineral; prepared mineral charge; proposal; prepared metallurgical flux; t1; refined stock; metal refining; t0; not applicable; material</x:v>
      </x:c>
      <x:c r="AF415"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status/completeness","No production route listed")</x:f>
        <x:v>Route listed; review status/completeness</x:v>
      </x:c>
      <x:c r="AN415" s="14">
        <x:f>IF(C415="T0",0,IF(C415="T1",1,IF(C415="T2",2,IF(C415="T3",3,IF(C415="T4",4,IF(C415="Unassigned",98,99))))))</x:f>
        <x:v>0</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inlineStr">
        <x:is>
          <x:t xml:space="preserve">Graded refractory mineral powder</x:t>
        </x:is>
      </x:c>
      <x:c r="C416" s="4" t="str">
        <x:v>T1</x:v>
      </x:c>
      <x:c r="D416" s="9" t="str">
        <x:v>Manufactured stock</x:v>
      </x:c>
      <x:c r="E416" s="9" t="str">
        <x:v>T1 material / component proposal</x:v>
      </x:c>
      <x:c r="F416" s="9" t="str">
        <x:v>New proposal</x:v>
      </x:c>
      <x:c r="G416" s="9" t="inlineStr">
        <x:is>
          <x:t xml:space="preserve">Selected heat-work mineral feed ground and graded before forming a refractory body. It supplies a prepared input to ceramic linings and hot-work blanks, not an already fired protective part. Composition and performance at the intended service conditions remain unqualified.</x:t>
        </x:is>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t="inlineStr">
        <x:is>
          <x:t xml:space="preserve">Common</x:t>
        </x:is>
      </x:c>
      <x:c r="Q416" s="17"/>
      <x:c r="R416" s="17"/>
      <x:c r="S416" s="17"/>
      <x:c r="T416" s="17"/>
      <x:c r="U416" s="9" t="str">
        <x:v>New October 15 brainstorming. Tier is conditional on the incomplete ingredient list; no quantities, performance ratings or installed crafting behavior assigned.</x:v>
      </x:c>
      <x:c r="V416" s="11" t="inlineStr">
        <x:is>
          <x:t xml:space="preserve">graded refractory mineral feed; t1; refined stock; glass and ceramics; Graded refractory mineral feed</x:t>
        </x:is>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powder; manufactured stock; t1 material / component proposal; processed material; processed intermediate; manufactured / unresolved; glass and ceramics; mineral; particles; proposal; graded refractory mineral feed; t1; refined stock; glass and ceramics; graded refractory mineral feed; t1; not applicable; material</x:v>
      </x:c>
      <x:c r="AF416" s="4" t="str">
        <x:v>New material-tree proposal; intended application and material behavior require qualification. Lore category review: Resources -&gt; Manufactured stock. Classification only; original item status and tier retained.</x:v>
      </x:c>
      <x:c r="AG416"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inlineStr">
        <x:is>
          <x:t xml:space="preserve">Selected manganese mineral feed</x:t>
        </x:is>
      </x:c>
      <x:c r="C417" s="4" t="str">
        <x:v>T1</x:v>
      </x:c>
      <x:c r="D417" s="9" t="str">
        <x:v>Manufactured stock</x:v>
      </x:c>
      <x:c r="E417" s="9" t="str">
        <x:v>T1 material / component proposal</x:v>
      </x:c>
      <x:c r="F417" s="9" t="str">
        <x:v>New proposal</x:v>
      </x:c>
      <x:c r="G417" s="9" t="inlineStr">
        <x:is>
          <x:t xml:space="preserve">Manganese-bearing mineral material selected into a candidate refining and alloy-preparation feed. It precedes the prepared metal alloying addition, so collecting this stock does not supply alloy-ready manganese metal. Source composition and extraction remain unresolved.</x:t>
        </x:is>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t="inlineStr">
        <x:is>
          <x:t xml:space="preserve">Common</x:t>
        </x:is>
      </x:c>
      <x:c r="Q417" s="17"/>
      <x:c r="R417" s="17"/>
      <x:c r="S417" s="17"/>
      <x:c r="T417" s="17"/>
      <x:c r="U417" s="9" t="str">
        <x:v>New October 15 brainstorming. Tier is conditional on the incomplete ingredient list; no quantities, performance ratings or installed crafting behavior assigned.</x:v>
      </x:c>
      <x:c r="V417" s="11" t="inlineStr">
        <x:is>
          <x:t xml:space="preserve">manganese-bearing alloy feed; t1; refined stock; metal refining; Manganese-bearing alloy feed</x:t>
        </x:is>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selected manganese mineral feed; manufactured stock; t1 material / component proposal; processed material; processed intermediate; manufactured / unresolved; metal refining; mineral; particles; proposal; manganese-bearing alloy feed; t1; refined stock; metal refining; manganese-bearing alloy feed; t1; not applicable; material</x:v>
      </x:c>
      <x:c r="AF417" s="4" t="str">
        <x:v>New material-tree proposal; intended application and material behavior require qualification. Lore category review: Resources -&gt; Manufactured stock. Classification only; original item status and tier retained.</x:v>
      </x:c>
      <x:c r="AG417"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inlineStr">
        <x:is>
          <x:t xml:space="preserve">T0</x:t>
        </x:is>
      </x:c>
      <x:c r="D418" s="9" t="inlineStr">
        <x:is>
          <x:t xml:space="preserve">Crafting components</x:t>
        </x:is>
      </x:c>
      <x:c r="E418" s="9" t="str">
        <x:v>T1 material / component proposal</x:v>
      </x:c>
      <x:c r="F418" s="9" t="str">
        <x:v>New proposal</x:v>
      </x:c>
      <x:c r="G418" s="9" t="inlineStr">
        <x:is>
          <x:t xml:space="preserve">A prepared candidate faunal binder intended for selected joints that require some flexibility. It is an industrial mixture applied during assembly, distinct from a finished flexible panel. Chemistry, setting behavior, compatible materials and usable flex range remain open.</x:t>
        </x:is>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t="inlineStr">
        <x:is>
          <x:t xml:space="preserve">Junk</x:t>
        </x:is>
      </x:c>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inlineStr">
        <x:is>
          <x:t xml:space="preserve">Processed material</x:t>
        </x:is>
      </x:c>
      <x:c r="Y418" s="4" t="inlineStr">
        <x:is>
          <x:t xml:space="preserve">Prepared mixture</x:t>
        </x:is>
      </x:c>
      <x:c r="Z418" s="4" t="str">
        <x:v>Manufactured / unresolved</x:v>
      </x:c>
      <x:c r="AA418" s="4" t="str">
        <x:v>Binding and construction</x:v>
      </x:c>
      <x:c r="AB418" s="4" t="str">
        <x:v>Biological chemical</x:v>
      </x:c>
      <x:c r="AC418" s="4" t="inlineStr">
        <x:is>
          <x:t xml:space="preserve">Contained binder compound</x:t>
        </x:is>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crafting components; t1 material / component proposal; processed material; prepared mixture; manufactured / unresolved; binding and construction; biological chemical; contained binder compound; proposal; prepared flexible faunal binder; t1; refined stock; binding and construction; t0; not applicable; material</x:v>
      </x:c>
      <x:c r="AF41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status/completeness","No production route listed")</x:f>
        <x:v>Route listed; review status/completeness</x:v>
      </x:c>
      <x:c r="AN418" s="14">
        <x:f>IF(C418="T0",0,IF(C418="T1",1,IF(C418="T2",2,IF(C418="T3",3,IF(C418="T4",4,IF(C418="Unassigned",98,99))))))</x:f>
        <x:v>0</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inlineStr">
        <x:is>
          <x:t xml:space="preserve">T2</x:t>
        </x:is>
      </x:c>
      <x:c r="D419" s="9" t="inlineStr">
        <x:is>
          <x:t xml:space="preserve">Crafting components</x:t>
        </x:is>
      </x:c>
      <x:c r="E419" s="9" t="str">
        <x:v>T1 material / component proposal</x:v>
      </x:c>
      <x:c r="F419" s="9" t="str">
        <x:v>New proposal</x:v>
      </x:c>
      <x:c r="G419" s="9" t="inlineStr">
        <x:is>
          <x:t xml:space="preserve">A selected and conditioned faunal etching fraction proposed for controlled industrial surface treatment. It is a contained chemical batch rather than a mechanical part or edible ingredient. Composition, toxicity, target material, handling and removal of residues require qualification.</x:t>
        </x:is>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t="inlineStr">
        <x:is>
          <x:t xml:space="preserve">Uncommon</x:t>
        </x:is>
      </x:c>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inlineStr">
        <x:is>
          <x:t xml:space="preserve">Processed material</x:t>
        </x:is>
      </x:c>
      <x:c r="Y419" s="4" t="inlineStr">
        <x:is>
          <x:t xml:space="preserve">Selected process fraction</x:t>
        </x:is>
      </x:c>
      <x:c r="Z419" s="4" t="str">
        <x:v>Manufactured / unresolved</x:v>
      </x:c>
      <x:c r="AA419" s="4" t="str">
        <x:v>Surface finishing</x:v>
      </x:c>
      <x:c r="AB419" s="4" t="str">
        <x:v>Biological chemical</x:v>
      </x:c>
      <x:c r="AC419" s="4" t="inlineStr">
        <x:is>
          <x:t xml:space="preserve">Contained chemical fraction</x:t>
        </x:is>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crafting components; t1 material / component proposal; processed material; selected process fraction; manufactured / unresolved; surface finishing; biological chemical; contained chemical fraction; proposal; conditioned faunal etchant; t1; refined stock; surface finishing; t2; not applicable; material</x:v>
      </x:c>
      <x:c r="AF41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status/completeness","No production route listed")</x:f>
        <x:v>Route listed; review status/completeness</x:v>
      </x:c>
      <x:c r="AN419" s="14">
        <x:f>IF(C419="T0",0,IF(C419="T1",1,IF(C419="T2",2,IF(C419="T3",3,IF(C419="T4",4,IF(C419="Unassigned",98,99))))))</x:f>
        <x:v>2</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inlineStr">
        <x:is>
          <x:t xml:space="preserve">Prepared manganese alloying addition</x:t>
        </x:is>
      </x:c>
      <x:c r="C420" s="4" t="str">
        <x:v>T2</x:v>
      </x:c>
      <x:c r="D420" s="9" t="str">
        <x:v>Manufactured stock</x:v>
      </x:c>
      <x:c r="E420" s="9" t="str">
        <x:v>T2 material / component proposal</x:v>
      </x:c>
      <x:c r="F420" s="9" t="str">
        <x:v>New proposal</x:v>
      </x:c>
      <x:c r="G420" s="9" t="inlineStr">
        <x:is>
          <x:t xml:space="preserve">A processed metal-bearing addition prepared from the selected manganese-feed route for a proposed steel-making batch. It is a controlled alloy input rather than raw mineral feed or finished steel. Actual composition, addition rate and process compatibility remain undecided.</x:t>
        </x:is>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t="inlineStr">
        <x:is>
          <x:t xml:space="preserve">Uncommon</x:t>
        </x:is>
      </x:c>
      <x:c r="Q420" s="17"/>
      <x:c r="R420" s="17"/>
      <x:c r="S420" s="17"/>
      <x:c r="T420" s="17"/>
      <x:c r="U420" s="9" t="str">
        <x:v>New October 15 brainstorming. Tier is conditional on the incomplete ingredient list; no quantities, performance ratings or installed crafting behavior assigned.</x:v>
      </x:c>
      <x:c r="V420" s="11" t="inlineStr">
        <x:is>
          <x:t xml:space="preserve">prepared manganese alloying stock; t2; refined stock; metal refining; Prepared manganese alloying stock</x:t>
        </x:is>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addition; manufactured stock; t2 material / component proposal; processed material; processed intermediate; manufactured / unresolved; metal refining; metal; solid piece; proposal; prepared manganese alloying stock; t2; refined stock; metal refining; prepared manganese alloying stock; t2; not applicable; material</x:v>
      </x:c>
      <x:c r="AF420" s="4" t="str">
        <x:v>New material-tree proposal; intended application and material behavior require qualification. Lore category review: Resources -&gt; Manufactured stock. Classification only; original item status and tier retained.</x:v>
      </x:c>
      <x:c r="AG42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inlineStr">
        <x:is>
          <x:t xml:space="preserve">Drawn copper wire stock</x:t>
        </x:is>
      </x:c>
      <x:c r="C421" s="4" t="str">
        <x:v>T2</x:v>
      </x:c>
      <x:c r="D421" s="9" t="str">
        <x:v>Manufactured stock</x:v>
      </x:c>
      <x:c r="E421" s="9" t="str">
        <x:v>T2 material / component proposal</x:v>
      </x:c>
      <x:c r="F421" s="9" t="str">
        <x:v>New proposal</x:v>
      </x:c>
      <x:c r="G421" s="9" t="inlineStr">
        <x:is>
          <x:t xml:space="preserve">Copper formed into continuous unfitted wire lengths for conductors, windings and later braiding or mesh work. The lengths have no terminals or installed circuit role. Wire section, purity, forming process and useful electrical loading remain to be selected.</x:t>
        </x:is>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t="inlineStr">
        <x:is>
          <x:t xml:space="preserve">Uncommon</x:t>
        </x:is>
      </x:c>
      <x:c r="Q421" s="17"/>
      <x:c r="R421" s="17"/>
      <x:c r="S421" s="17"/>
      <x:c r="T421" s="17"/>
      <x:c r="U421" s="9" t="str">
        <x:v>New October 15 brainstorming. Tier is conditional on the incomplete ingredient list; no quantities, performance ratings or installed crafting behavior assigned.</x:v>
      </x:c>
      <x:c r="V421" s="11" t="inlineStr">
        <x:is>
          <x:t xml:space="preserve">drawn copper stock; t2; refined stock; electrical conduction; Drawn copper stock</x:t>
        </x:is>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wire stock; manufactured stock; t2 material / component proposal; processed material; processed intermediate; manufactured / unresolved; electrical conduction; metal; cord; proposal; drawn copper stock; t2; refined stock; electrical conduction; drawn copper stock; t2; not applicable; material</x:v>
      </x:c>
      <x:c r="AF421" s="4" t="str">
        <x:v>New material-tree proposal; intended application and material behavior require qualification. Lore category review: Resources -&gt; Manufactured stock. Classification only; original item status and tier retained.</x:v>
      </x:c>
      <x:c r="AG42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inlineStr">
        <x:is>
          <x:t xml:space="preserve">Bronze bearing blanks</x:t>
        </x:is>
      </x:c>
      <x:c r="C422" s="4" t="str">
        <x:v>T2</x:v>
      </x:c>
      <x:c r="D422" s="9" t="str">
        <x:v>Manufactured stock</x:v>
      </x:c>
      <x:c r="E422" s="9" t="str">
        <x:v>T2 material / component proposal</x:v>
      </x:c>
      <x:c r="F422" s="9" t="str">
        <x:v>New proposal</x:v>
      </x:c>
      <x:c r="G422" s="9" t="inlineStr">
        <x:is>
          <x:t xml:space="preserve">Bronze stock shaped into rough blanks intended for later boring and fitting as bearing surfaces. These are machining inputs rather than working bearings. Alloy, clearance, lubrication and the load of the receiving mechanism remain unqualified.</x:t>
        </x:is>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t="inlineStr">
        <x:is>
          <x:t xml:space="preserve">Uncommon</x:t>
        </x:is>
      </x:c>
      <x:c r="Q422" s="17"/>
      <x:c r="R422" s="17"/>
      <x:c r="S422" s="17"/>
      <x:c r="T422" s="17"/>
      <x:c r="U422" s="9" t="str">
        <x:v>New October 15 brainstorming. Tier is conditional on the incomplete ingredient list; no quantities, performance ratings or installed crafting behavior assigned.</x:v>
      </x:c>
      <x:c r="V422" s="11" t="inlineStr">
        <x:is>
          <x:t xml:space="preserve">prepared bronze bearing stock; t2; refined stock; machinery repair; Prepared bronze bearing stock</x:t>
        </x:is>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bronze bearing blanks; manufactured stock; t2 material / component proposal; processed material; processed intermediate; manufactured / unresolved; machinery repair; metal; solid part; proposal; prepared bronze bearing stock; t2; refined stock; machinery repair; prepared bronze bearing stock; t2; not applicable; material</x:v>
      </x:c>
      <x:c r="AF422" s="4" t="str">
        <x:v>New material-tree proposal; intended application and material behavior require qualification. Lore category review: Resources -&gt; Manufactured stock. Classification only; original item status and tier retained.</x:v>
      </x:c>
      <x:c r="AG42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inlineStr">
        <x:is>
          <x:t xml:space="preserve">Fired refractory ceramic blanks</x:t>
        </x:is>
      </x:c>
      <x:c r="C423" s="4" t="str">
        <x:v>T2</x:v>
      </x:c>
      <x:c r="D423" s="9" t="str">
        <x:v>Manufactured stock</x:v>
      </x:c>
      <x:c r="E423" s="9" t="str">
        <x:v>T2 material / component proposal</x:v>
      </x:c>
      <x:c r="F423" s="9" t="str">
        <x:v>New proposal</x:v>
      </x:c>
      <x:c r="G423" s="9" t="inlineStr">
        <x:is>
          <x:t xml:space="preserve">Prepared refractory feed formed and fired into rough blanks for hot-work linings and supports. This is the fired stock stage after the graded mineral powder, before a final fitting is made. Heat cycling, atmosphere and useful service limits require qualification.</x:t>
        </x:is>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t="inlineStr">
        <x:is>
          <x:t xml:space="preserve">Uncommon</x:t>
        </x:is>
      </x:c>
      <x:c r="Q423" s="17"/>
      <x:c r="R423" s="17"/>
      <x:c r="S423" s="17"/>
      <x:c r="T423" s="17"/>
      <x:c r="U423" s="9" t="str">
        <x:v>New October 15 brainstorming. Tier is conditional on the incomplete ingredient list; no quantities, performance ratings or installed crafting behavior assigned.</x:v>
      </x:c>
      <x:c r="V423" s="11" t="inlineStr">
        <x:is>
          <x:t xml:space="preserve">refractory ceramic stock; t2; refined stock; fire management; Refractory ceramic stock</x:t>
        </x:is>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fired refractory ceramic blanks; manufactured stock; t2 material / component proposal; processed material; processed intermediate; manufactured / unresolved; fire management; ceramic; solid part; proposal; refractory ceramic stock; t2; refined stock; fire management; refractory ceramic stock; t2; not applicable; material</x:v>
      </x:c>
      <x:c r="AF423" s="4" t="str">
        <x:v>New material-tree proposal; intended application and material behavior require qualification. Lore category review: Resources -&gt; Manufactured stock. Classification only; original item status and tier retained.</x:v>
      </x:c>
      <x:c r="AG423"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inlineStr">
        <x:is>
          <x:t xml:space="preserve">Formed opaque glass sheets</x:t>
        </x:is>
      </x:c>
      <x:c r="C424" s="4" t="str">
        <x:v>T2</x:v>
      </x:c>
      <x:c r="D424" s="9" t="str">
        <x:v>Manufactured stock</x:v>
      </x:c>
      <x:c r="E424" s="9" t="str">
        <x:v>T2 material / component proposal</x:v>
      </x:c>
      <x:c r="F424" s="9" t="str">
        <x:v>New proposal</x:v>
      </x:c>
      <x:c r="G424" s="9" t="inlineStr">
        <x:is>
          <x:t xml:space="preserve">Opaque glass stock formed into flat unfitted sheets for later panel, cover or lining work. The sheet form distinguishes it from the rough bulk glass feed. Thickness, cutting, edge preparation and compatibility with its eventual use remain unresolved.</x:t>
        </x:is>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t="inlineStr">
        <x:is>
          <x:t xml:space="preserve">Uncommon</x:t>
        </x:is>
      </x:c>
      <x:c r="Q424" s="17"/>
      <x:c r="R424" s="17"/>
      <x:c r="S424" s="17"/>
      <x:c r="T424" s="17"/>
      <x:c r="U424" s="9" t="str">
        <x:v>New October 15 brainstorming. Tier is conditional on the incomplete ingredient list; no quantities, performance ratings or installed crafting behavior assigned.</x:v>
      </x:c>
      <x:c r="V424" s="11" t="inlineStr">
        <x:is>
          <x:t xml:space="preserve">formed opaque glass sheet; t2; refined stock; glass and ceramics; Formed opaque glass sheet</x:t>
        </x:is>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sheets; manufactured stock; t2 material / component proposal; processed material; processed intermediate; manufactured / unresolved; glass and ceramics; glass; sheet; proposal; formed opaque glass sheet; t2; refined stock; glass and ceramics; formed opaque glass sheet; t2; not applicable; material</x:v>
      </x:c>
      <x:c r="AF424" s="4" t="str">
        <x:v>New material-tree proposal; intended application and material behavior require qualification. Lore category review: Resources -&gt; Manufactured stock. Classification only; original item status and tier retained.</x:v>
      </x:c>
      <x:c r="AG42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inlineStr">
        <x:is>
          <x:t xml:space="preserve">Selected viewing-glass blanks</x:t>
        </x:is>
      </x:c>
      <x:c r="C425" s="4" t="str">
        <x:v>T2</x:v>
      </x:c>
      <x:c r="D425" s="9" t="str">
        <x:v>Manufactured stock</x:v>
      </x:c>
      <x:c r="E425" s="9" t="str">
        <x:v>T2 material / component proposal</x:v>
      </x:c>
      <x:c r="F425" s="9" t="str">
        <x:v>New proposal</x:v>
      </x:c>
      <x:c r="G425" s="9" t="inlineStr">
        <x:is>
          <x:t xml:space="preserve">Transparent glass blanks selected and sized for an intended viewing element before optical grinding. They are a later preparation of rough transparent glass, with a useful starting shape but no final optical surface. Clarity, fit and the chosen application remain open.</x:t>
        </x:is>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t="inlineStr">
        <x:is>
          <x:t xml:space="preserve">Uncommon</x:t>
        </x:is>
      </x:c>
      <x:c r="Q425" s="17"/>
      <x:c r="R425" s="17"/>
      <x:c r="S425" s="17"/>
      <x:c r="T425" s="17"/>
      <x:c r="U425" s="9" t="str">
        <x:v>New October 15 brainstorming. Tier is conditional on the incomplete ingredient list; no quantities, performance ratings or installed crafting behavior assigned.</x:v>
      </x:c>
      <x:c r="V425" s="11" t="inlineStr">
        <x:is>
          <x:t xml:space="preserve">selected viewing-glass stock; t2; refined stock; vision; Selected viewing-glass stock</x:t>
        </x:is>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blanks; manufactured stock; t2 material / component proposal; processed material; processed intermediate; manufactured / unresolved; vision; glass; solid piece; proposal; selected viewing-glass stock; t2; refined stock; vision; selected viewing-glass stock; t2; not applicable; material</x:v>
      </x:c>
      <x:c r="AF425" s="4" t="str">
        <x:v>New material-tree proposal; intended application and material behavior require qualification. Lore category review: Resources -&gt; Manufactured stock. Classification only; original item status and tier retained.</x:v>
      </x:c>
      <x:c r="AG425"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inlineStr">
        <x:is>
          <x:t xml:space="preserve">Bonded husk-fiber sheets</x:t>
        </x:is>
      </x:c>
      <x:c r="C426" s="4" t="inlineStr">
        <x:is>
          <x:t xml:space="preserve">T3</x:t>
        </x:is>
      </x:c>
      <x:c r="D426" s="9" t="str">
        <x:v>Manufactured stock</x:v>
      </x:c>
      <x:c r="E426" s="9" t="str">
        <x:v>T2 material / component proposal</x:v>
      </x:c>
      <x:c r="F426" s="9" t="str">
        <x:v>New proposal</x:v>
      </x:c>
      <x:c r="G426" s="9" t="inlineStr">
        <x:is>
          <x:t xml:space="preserve">Prepared husk-fiber material bonded into unfitted sheets for later clothing panels and other shaped work. The sheets remain difficult processed biological material rather than ordinary woven cloth. Thickness, flexibility, joining and usable yield require design.</x:t>
        </x:is>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t="inlineStr">
        <x:is>
          <x:t xml:space="preserve">Rare</x:t>
        </x:is>
      </x:c>
      <x:c r="Q426" s="17"/>
      <x:c r="R426" s="17"/>
      <x:c r="S426" s="17"/>
      <x:c r="T426" s="17"/>
      <x:c r="U426" s="9" t="str">
        <x:v>New October 15 brainstorming. Tier is conditional on the incomplete ingredient list; no quantities, performance ratings or installed crafting behavior assigned.</x:v>
      </x:c>
      <x:c r="V426" s="11" t="inlineStr">
        <x:is>
          <x:t xml:space="preserve">bonded husk sheet; t2; refined stock; clothing fabrication; Bonded husk sheet</x:t>
        </x:is>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husk-fiber sheets; manufactured stock; t2 material / component proposal; processed material; processed intermediate; manufactured / unresolved; clothing fabrication; husk fiber; sheet; proposal; bonded husk sheet; t2; refined stock; clothing fabrication; bonded husk sheet; t3; not applicable; material</x:v>
      </x:c>
      <x:c r="AF426" s="4" t="str">
        <x:v>New material-tree proposal; intended application and material behavior require qualification. Lore category review: Resources -&gt; Manufactured stock. Classification only; original item status and tier retained.</x:v>
      </x:c>
      <x:c r="AG426"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status/completeness","No production route listed")</x:f>
        <x:v>Route listed; review status/completeness</x:v>
      </x:c>
      <x:c r="AN426" s="14">
        <x:f>IF(C426="T0",0,IF(C426="T1",1,IF(C426="T2",2,IF(C426="T3",3,IF(C426="T4",4,IF(C426="Unassigned",98,99))))))</x:f>
        <x:v>3</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inlineStr">
        <x:is>
          <x:t xml:space="preserve">Reinforced wing-membrane sheets</x:t>
        </x:is>
      </x:c>
      <x:c r="C427" s="4" t="str">
        <x:v>T2</x:v>
      </x:c>
      <x:c r="D427" s="9" t="str">
        <x:v>Manufactured stock</x:v>
      </x:c>
      <x:c r="E427" s="9" t="str">
        <x:v>T2 material / component proposal</x:v>
      </x:c>
      <x:c r="F427" s="9" t="str">
        <x:v>New proposal</x:v>
      </x:c>
      <x:c r="G427" s="9" t="inlineStr">
        <x:is>
          <x:t xml:space="preserve">Prepared insect-wing membrane strengthened with candidate biological bindings and edge reinforcement. It is stock for later fitted sails or wind-facing panels, without the joints and supports of a complete assembly. Useful size, joining and wind loads remain unresolved.</x:t>
        </x:is>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t="inlineStr">
        <x:is>
          <x:t xml:space="preserve">Uncommon</x:t>
        </x:is>
      </x:c>
      <x:c r="Q427" s="17"/>
      <x:c r="R427" s="17"/>
      <x:c r="S427" s="17"/>
      <x:c r="T427" s="17"/>
      <x:c r="U427" s="9" t="str">
        <x:v>New October 15 brainstorming. Tier is conditional on the incomplete ingredient list; no quantities, performance ratings or installed crafting behavior assigned.</x:v>
      </x:c>
      <x:c r="V427" s="11" t="inlineStr">
        <x:is>
          <x:t xml:space="preserve">reinforced wing membrane; t2; refined stock; wind propulsion; Reinforced wing membrane</x:t>
        </x:is>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wing-membrane sheets; manufactured stock; t2 material / component proposal; processed material; processed intermediate; manufactured / unresolved; wind propulsion; wing membrane; membrane; proposal; reinforced wing membrane; t2; refined stock; wind propulsion; reinforced wing membrane; t2; not applicable; material</x:v>
      </x:c>
      <x:c r="AF427" s="4" t="str">
        <x:v>New material-tree proposal; intended application and material behavior require qualification. Lore category review: Resources -&gt; Manufactured stock. Classification only; original item status and tier retained.</x:v>
      </x:c>
      <x:c r="AG427"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inlineStr">
        <x:is>
          <x:t xml:space="preserve">Crafting components</x:t>
        </x:is>
      </x:c>
      <x:c r="E428" s="9" t="str">
        <x:v>T2 material / component proposal</x:v>
      </x:c>
      <x:c r="F428" s="9" t="str">
        <x:v>New proposal</x:v>
      </x:c>
      <x:c r="G428" s="9" t="inlineStr">
        <x:is>
          <x:t xml:space="preserve">A candidate faunal sealing mixture combined with selected solid filler for later application to a specifically compatible joint. The batch is distinct from cut seal-sheet stock and fitted replacement rings. Formulation, setting, movement and contents compatibility remain unresolved.</x:t>
        </x:is>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t="inlineStr">
        <x:is>
          <x:t xml:space="preserve">Uncommon</x:t>
        </x:is>
      </x:c>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inlineStr">
        <x:is>
          <x:t xml:space="preserve">Processed material</x:t>
        </x:is>
      </x:c>
      <x:c r="Y428" s="4" t="inlineStr">
        <x:is>
          <x:t xml:space="preserve">Prepared mixture</x:t>
        </x:is>
      </x:c>
      <x:c r="Z428" s="4" t="str">
        <x:v>Manufactured / unresolved</x:v>
      </x:c>
      <x:c r="AA428" s="4" t="str">
        <x:v>Sealing</x:v>
      </x:c>
      <x:c r="AB428" s="4" t="str">
        <x:v>Biological chemical</x:v>
      </x:c>
      <x:c r="AC428" s="4" t="inlineStr">
        <x:is>
          <x:t xml:space="preserve">Contained seal compound</x:t>
        </x:is>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crafting components; t2 material / component proposal; processed material; prepared mixture; manufactured / unresolved; sealing; biological chemical; contained seal compound; proposal; filled faunal seal compound; t2; refined stock; sealing; t2; not applicable; material</x:v>
      </x:c>
      <x:c r="AF42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inlineStr">
        <x:is>
          <x:t xml:space="preserve">Crafting components</x:t>
        </x:is>
      </x:c>
      <x:c r="E429" s="9" t="str">
        <x:v>T2 material / component proposal</x:v>
      </x:c>
      <x:c r="F429" s="9" t="str">
        <x:v>New proposal</x:v>
      </x:c>
      <x:c r="G429" s="9" t="inlineStr">
        <x:is>
          <x:t xml:space="preserve">A candidate flexible bonding mixture prepared for joining selected membrane surfaces. It supplies the applied compound rather than membrane panels or a completed seam. Compatible chemistry, preparation, cure and retained flexibility remain design questions.</x:t>
        </x:is>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t="inlineStr">
        <x:is>
          <x:t xml:space="preserve">Uncommon</x:t>
        </x:is>
      </x:c>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inlineStr">
        <x:is>
          <x:t xml:space="preserve">Processed material</x:t>
        </x:is>
      </x:c>
      <x:c r="Y429" s="4" t="inlineStr">
        <x:is>
          <x:t xml:space="preserve">Prepared mixture</x:t>
        </x:is>
      </x:c>
      <x:c r="Z429" s="4" t="str">
        <x:v>Manufactured / unresolved</x:v>
      </x:c>
      <x:c r="AA429" s="4" t="str">
        <x:v>Binding and construction</x:v>
      </x:c>
      <x:c r="AB429" s="4" t="str">
        <x:v>Biological chemical</x:v>
      </x:c>
      <x:c r="AC429" s="4" t="inlineStr">
        <x:is>
          <x:t xml:space="preserve">Contained bonding compound</x:t>
        </x:is>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crafting components; t2 material / component proposal; processed material; prepared mixture; manufactured / unresolved; binding and construction; biological chemical; contained bonding compound; proposal; flexible membrane-bonding compound; t2; refined stock; binding and construction; t2; not applicable; material</x:v>
      </x:c>
      <x:c r="AF42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inlineStr">
        <x:is>
          <x:t xml:space="preserve">Prepared mineral pigment coating mix</x:t>
        </x:is>
      </x:c>
      <x:c r="C430" s="4" t="inlineStr">
        <x:is>
          <x:t xml:space="preserve">T1</x:t>
        </x:is>
      </x:c>
      <x:c r="D430" s="9" t="str">
        <x:v>Manufactured stock</x:v>
      </x:c>
      <x:c r="E430" s="9" t="str">
        <x:v>T2 material / component proposal</x:v>
      </x:c>
      <x:c r="F430" s="9" t="str">
        <x:v>New proposal</x:v>
      </x:c>
      <x:c r="G430" s="9" t="inlineStr">
        <x:is>
          <x:t xml:space="preserve">Ground mineral pigment combined with a candidate faunal carrier into a coating mixture. It is an application-ready stock concept rather than an already decorated object. Carrier chemistry, preparation, adhesion and wear remain to be established.</x:t>
        </x:is>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t="inlineStr">
        <x:is>
          <x:t xml:space="preserve">Common</x:t>
        </x:is>
      </x:c>
      <x:c r="Q430" s="17"/>
      <x:c r="R430" s="17"/>
      <x:c r="S430" s="17"/>
      <x:c r="T430" s="17"/>
      <x:c r="U430" s="9" t="str">
        <x:v>New October 15 brainstorming. Tier is conditional on the incomplete ingredient list; no quantities, performance ratings or installed crafting behavior assigned.</x:v>
      </x:c>
      <x:c r="V430" s="11" t="inlineStr">
        <x:is>
          <x:t xml:space="preserve">mineral pigment coating; t2; refined stock; decoration; Mineral pigment coating</x:t>
        </x:is>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prepared mineral pigment coating mix; manufactured stock; t2 material / component proposal; processed material; processed intermediate; manufactured / unresolved; decoration; biological and mineral mixture; unresolved; proposal; mineral pigment coating; t2; refined stock; decoration; mineral pigment coating; t1; not applicable; material</x:v>
      </x:c>
      <x:c r="AF430" s="4" t="str">
        <x:v>New material-tree proposal; intended application and material behavior require qualification. Lore category review: Resources -&gt; Manufactured stock. Classification only; original item status and tier retained.</x:v>
      </x:c>
      <x:c r="AG43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status/completeness","No production route listed")</x:f>
        <x:v>Route listed; review status/completeness</x:v>
      </x:c>
      <x:c r="AN430" s="14">
        <x:f>IF(C430="T0",0,IF(C430="T1",1,IF(C430="T2",2,IF(C430="T3",3,IF(C430="T4",4,IF(C430="Unassigned",98,99))))))</x:f>
        <x:v>1</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inlineStr">
        <x:is>
          <x:t xml:space="preserve">Crafting components</x:t>
        </x:is>
      </x:c>
      <x:c r="E431" s="9" t="str">
        <x:v>T2 material / component proposal</x:v>
      </x:c>
      <x:c r="F431" s="9" t="str">
        <x:v>New proposal</x:v>
      </x:c>
      <x:c r="G431" s="9" t="inlineStr">
        <x:is>
          <x:t xml:space="preserve">A shell-binding secretion mixed with selected mineral filler as candidate feed for composite assembly. It remains a contained batch rather than a shaped panel or fitted part. Mixture proportions, surface compatibility, setting and useful strength require qualification.</x:t>
        </x:is>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t="inlineStr">
        <x:is>
          <x:t xml:space="preserve">Uncommon</x:t>
        </x:is>
      </x:c>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inlineStr">
        <x:is>
          <x:t xml:space="preserve">Processed material</x:t>
        </x:is>
      </x:c>
      <x:c r="Y431" s="4" t="inlineStr">
        <x:is>
          <x:t xml:space="preserve">Prepared mixture</x:t>
        </x:is>
      </x:c>
      <x:c r="Z431" s="4" t="str">
        <x:v>Manufactured / unresolved</x:v>
      </x:c>
      <x:c r="AA431" s="4" t="str">
        <x:v>Binding and construction</x:v>
      </x:c>
      <x:c r="AB431" s="4" t="str">
        <x:v>Biological chemical</x:v>
      </x:c>
      <x:c r="AC431" s="4" t="inlineStr">
        <x:is>
          <x:t xml:space="preserve">Contained composite binder</x:t>
        </x:is>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crafting components; t2 material / component proposal; processed material; prepared mixture; manufactured / unresolved; binding and construction; biological chemical; contained composite binder; proposal; filled shell-binding compound; t2; refined stock; binding and construction; t2; not applicable; material</x:v>
      </x:c>
      <x:c r="AF431"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3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inlineStr">
        <x:is>
          <x:t xml:space="preserve">Bonded mica composite sheets</x:t>
        </x:is>
      </x:c>
      <x:c r="C432" s="4" t="str">
        <x:v>T2</x:v>
      </x:c>
      <x:c r="D432" s="9" t="str">
        <x:v>Manufactured stock</x:v>
      </x:c>
      <x:c r="E432" s="9" t="str">
        <x:v>T2 material / component proposal</x:v>
      </x:c>
      <x:c r="F432" s="9" t="str">
        <x:v>New proposal</x:v>
      </x:c>
      <x:c r="G432" s="9" t="inlineStr">
        <x:is>
          <x:t xml:space="preserve">Separated mica flakes bonded into coherent unfitted sheets. This makes a formed composite stock distinct from both loose mica flakes and intact natural viewing sheets. Binder choice, thickness and useful insulating behavior remain unqualified.</x:t>
        </x:is>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t="inlineStr">
        <x:is>
          <x:t xml:space="preserve">Uncommon</x:t>
        </x:is>
      </x:c>
      <x:c r="Q432" s="17"/>
      <x:c r="R432" s="17"/>
      <x:c r="S432" s="17"/>
      <x:c r="T432" s="17"/>
      <x:c r="U432" s="9" t="str">
        <x:v>New October 15 brainstorming. Tier is conditional on the incomplete ingredient list; no quantities, performance ratings or installed crafting behavior assigned.</x:v>
      </x:c>
      <x:c r="V432" s="11" t="inlineStr">
        <x:is>
          <x:t xml:space="preserve">mica composite sheet; t2; refined stock; electrical insulation; Mica composite sheet</x:t>
        </x:is>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bonded mica composite sheets; manufactured stock; t2 material / component proposal; processed material; processed intermediate; manufactured / unresolved; electrical insulation; mixed / unresolved; sheet; proposal; mica composite sheet; t2; refined stock; electrical insulation; mica composite sheet; t2; not applicable; material</x:v>
      </x:c>
      <x:c r="AF432" s="4" t="str">
        <x:v>New material-tree proposal; intended application and material behavior require qualification. Lore category review: Resources -&gt; Manufactured stock. Classification only; original item status and tier retained.</x:v>
      </x:c>
      <x:c r="AG43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inlineStr">
        <x:is>
          <x:t xml:space="preserve">Shaped resonant stone bars</x:t>
        </x:is>
      </x:c>
      <x:c r="C433" s="4" t="inlineStr">
        <x:is>
          <x:t xml:space="preserve">T1</x:t>
        </x:is>
      </x:c>
      <x:c r="D433" s="9" t="str">
        <x:v>Manufactured stock</x:v>
      </x:c>
      <x:c r="E433" s="9" t="str">
        <x:v>T2 material / component proposal</x:v>
      </x:c>
      <x:c r="F433" s="9" t="str">
        <x:v>New proposal</x:v>
      </x:c>
      <x:c r="G433" s="9" t="inlineStr">
        <x:is>
          <x:t xml:space="preserve">Selected resonant-stone blanks worked into candidate bar forms for later acoustic matching and instrument fitting. Shaping is a material preparation stage; it does not supply a complete tuned instrument. Bar dimensions and useful sound response remain design work.</x:t>
        </x:is>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t="inlineStr">
        <x:is>
          <x:t xml:space="preserve">Common</x:t>
        </x:is>
      </x:c>
      <x:c r="Q433" s="17"/>
      <x:c r="R433" s="17"/>
      <x:c r="S433" s="17"/>
      <x:c r="T433" s="17"/>
      <x:c r="U433" s="9" t="str">
        <x:v>New October 15 brainstorming. Tier is conditional on the incomplete ingredient list; no quantities, performance ratings or installed crafting behavior assigned.</x:v>
      </x:c>
      <x:c r="V433" s="11" t="inlineStr">
        <x:is>
          <x:t xml:space="preserve">tuned stone stock; t2; refined stock; music; Tuned stone stock</x:t>
        </x:is>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shaped resonant stone bars; manufactured stock; t2 material / component proposal; processed material; processed intermediate; manufactured / unresolved; music; mineral; solid piece; proposal; tuned stone stock; t2; refined stock; music; tuned stone stock; t1; not applicable; material</x:v>
      </x:c>
      <x:c r="AF433" s="4" t="str">
        <x:v>New material-tree proposal; intended application and material behavior require qualification. Lore category review: Resources -&gt; Manufactured stock. Classification only; original item status and tier retained.</x:v>
      </x:c>
      <x:c r="AG433"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status/completeness","No production route listed")</x:f>
        <x:v>Route listed; review status/completeness</x:v>
      </x:c>
      <x:c r="AN433" s="14">
        <x:f>IF(C433="T0",0,IF(C433="T1",1,IF(C433="T2",2,IF(C433="T3",3,IF(C433="T4",4,IF(C433="Unassigned",98,99))))))</x:f>
        <x:v>1</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inlineStr">
        <x:is>
          <x:t xml:space="preserve">Polished gemstone setting blanks</x:t>
        </x:is>
      </x:c>
      <x:c r="C434" s="4" t="inlineStr">
        <x:is>
          <x:t xml:space="preserve">T3</x:t>
        </x:is>
      </x:c>
      <x:c r="D434" s="9" t="str">
        <x:v>Manufactured stock</x:v>
      </x:c>
      <x:c r="E434" s="9" t="str">
        <x:v>T2 material / component proposal</x:v>
      </x:c>
      <x:c r="F434" s="9" t="str">
        <x:v>New proposal</x:v>
      </x:c>
      <x:c r="G434" s="9" t="inlineStr">
        <x:is>
          <x:t xml:space="preserve">Rough-cut gemstone blanks brought to a prepared visible finish for later setting or inlay. They remain loose stock without a mounting or finished jewelry form. Final dimensions, compatible setting and acceptable finish are still to be chosen.</x:t>
        </x:is>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t="inlineStr">
        <x:is>
          <x:t xml:space="preserve">Rare</x:t>
        </x:is>
      </x:c>
      <x:c r="Q434" s="17"/>
      <x:c r="R434" s="17"/>
      <x:c r="S434" s="17"/>
      <x:c r="T434" s="17"/>
      <x:c r="U434" s="9" t="str">
        <x:v>New October 15 brainstorming. Tier is conditional on the incomplete ingredient list; no quantities, performance ratings or installed crafting behavior assigned.</x:v>
      </x:c>
      <x:c r="V434" s="11" t="inlineStr">
        <x:is>
          <x:t xml:space="preserve">polished gemstone blanks; t2; refined stock; decoration; Polished gemstone blanks</x:t>
        </x:is>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setting blanks; manufactured stock; t2 material / component proposal; processed material; processed intermediate; manufactured / unresolved; decoration; gemstone; solid piece; proposal; polished gemstone blanks; t2; refined stock; decoration; polished gemstone blanks; t3; not applicable; material</x:v>
      </x:c>
      <x:c r="AF434" s="4" t="str">
        <x:v>New material-tree proposal; intended application and material behavior require qualification. Lore category review: Resources -&gt; Manufactured stock. Classification only; original item status and tier retained.</x:v>
      </x:c>
      <x:c r="AG434"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status/completeness","No production route listed")</x:f>
        <x:v>Route listed; review status/completeness</x:v>
      </x:c>
      <x:c r="AN434" s="14">
        <x:f>IF(C434="T0",0,IF(C434="T1",1,IF(C434="T2",2,IF(C434="T3",3,IF(C434="T4",4,IF(C434="Unassigned",98,99))))))</x:f>
        <x:v>3</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inlineStr">
        <x:is>
          <x:t xml:space="preserve">Steel-faced shell laminate sheets</x:t>
        </x:is>
      </x:c>
      <x:c r="C435" s="4" t="inlineStr">
        <x:is>
          <x:t xml:space="preserve">T2</x:t>
        </x:is>
      </x:c>
      <x:c r="D435" s="9" t="str">
        <x:v>Manufactured stock</x:v>
      </x:c>
      <x:c r="E435" s="9" t="str">
        <x:v>T3 material / component proposal</x:v>
      </x:c>
      <x:c r="F435" s="9" t="str">
        <x:v>New proposal</x:v>
      </x:c>
      <x:c r="G435" s="9" t="inlineStr">
        <x:is>
          <x:t xml:space="preserve">Shell laminate bonded to a prepared steel face as composite sheet stock for later protective fittings. The metal face and shell backing remain an unfitted material combination, rather than a complete guard. Bonding, shaping and protective behavior require qualification.</x:t>
        </x:is>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t="inlineStr">
        <x:is>
          <x:t xml:space="preserve">Uncommon</x:t>
        </x:is>
      </x:c>
      <x:c r="Q435" s="17"/>
      <x:c r="R435" s="17"/>
      <x:c r="S435" s="17"/>
      <x:c r="T435" s="17"/>
      <x:c r="U435" s="9" t="str">
        <x:v>New October 15 brainstorming. Tier is conditional on the incomplete ingredient list; no quantities, performance ratings or installed crafting behavior assigned.</x:v>
      </x:c>
      <x:c r="V435" s="11" t="inlineStr">
        <x:is>
          <x:t xml:space="preserve">steel-faced shell composite; t3; refined stock; protective fabrication; Steel-faced shell composite</x:t>
        </x:is>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laminate sheets; manufactured stock; t3 material / component proposal; processed material; processed intermediate; manufactured / unresolved; protective fabrication; mixed / unresolved; sheet; proposal; steel-faced shell composite; t3; refined stock; protective fabrication; steel-faced shell composite; t2; not applicable; material</x:v>
      </x:c>
      <x:c r="AF435" s="4" t="str">
        <x:v>New material-tree proposal; intended application and material behavior require qualification. Lore category review: Resources -&gt; Manufactured stock. Classification only; original item status and tier retained.</x:v>
      </x:c>
      <x:c r="AG43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status/completeness","No production route listed")</x:f>
        <x:v>Route listed; review status/completeness</x:v>
      </x:c>
      <x:c r="AN435" s="14">
        <x:f>IF(C435="T0",0,IF(C435="T1",1,IF(C435="T2",2,IF(C435="T3",3,IF(C435="T4",4,IF(C435="Unassigned",98,99))))))</x:f>
        <x:v>2</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inlineStr">
        <x:is>
          <x:t xml:space="preserve">Spring-grade steel blanks</x:t>
        </x:is>
      </x:c>
      <x:c r="C436" s="4" t="inlineStr">
        <x:is>
          <x:t xml:space="preserve">T2</x:t>
        </x:is>
      </x:c>
      <x:c r="D436" s="9" t="str">
        <x:v>Manufactured stock</x:v>
      </x:c>
      <x:c r="E436" s="9" t="str">
        <x:v>T3 material / component proposal</x:v>
      </x:c>
      <x:c r="F436" s="9" t="str">
        <x:v>New proposal</x:v>
      </x:c>
      <x:c r="G436" s="9" t="inlineStr">
        <x:is>
          <x:t xml:space="preserve">Steel prepared as candidate resilient blanks for later forming into springs or flexing parts. This is a proposed material grade before a particular spring geometry is chosen. Composition, heat treatment, working deflection and fatigue behavior remain unresolved.</x:t>
        </x:is>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t="inlineStr">
        <x:is>
          <x:t xml:space="preserve">Uncommon</x:t>
        </x:is>
      </x:c>
      <x:c r="Q436" s="17"/>
      <x:c r="R436" s="17"/>
      <x:c r="S436" s="17"/>
      <x:c r="T436" s="17"/>
      <x:c r="U436" s="9" t="str">
        <x:v>New October 15 brainstorming. Tier is conditional on the incomplete ingredient list; no quantities, performance ratings or installed crafting behavior assigned.</x:v>
      </x:c>
      <x:c r="V436" s="11" t="inlineStr">
        <x:is>
          <x:t xml:space="preserve">spring-grade steel stock; t3; refined stock; machinery repair; Spring-grade steel stock</x:t>
        </x:is>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blanks; manufactured stock; t3 material / component proposal; processed material; processed intermediate; manufactured / unresolved; machinery repair; metal; solid part; proposal; spring-grade steel stock; t3; refined stock; machinery repair; spring-grade steel stock; t2; not applicable; material</x:v>
      </x:c>
      <x:c r="AF436" s="4" t="str">
        <x:v>New material-tree proposal; intended application and material behavior require qualification. Lore category review: Resources -&gt; Manufactured stock. Classification only; original item status and tier retained.</x:v>
      </x:c>
      <x:c r="AG436"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status/completeness","No production route listed")</x:f>
        <x:v>Route listed; review status/completeness</x:v>
      </x:c>
      <x:c r="AN436" s="14">
        <x:f>IF(C436="T0",0,IF(C436="T1",1,IF(C436="T2",2,IF(C436="T3",3,IF(C436="T4",4,IF(C436="Unassigned",98,99))))))</x:f>
        <x:v>2</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inlineStr">
        <x:is>
          <x:t xml:space="preserve">Insulation-wrapped copper lengths</x:t>
        </x:is>
      </x:c>
      <x:c r="C437" s="4" t="inlineStr">
        <x:is>
          <x:t xml:space="preserve">T2</x:t>
        </x:is>
      </x:c>
      <x:c r="D437" s="9" t="str">
        <x:v>Manufactured stock</x:v>
      </x:c>
      <x:c r="E437" s="9" t="str">
        <x:v>T3 material / component proposal</x:v>
      </x:c>
      <x:c r="F437" s="9" t="str">
        <x:v>New proposal</x:v>
      </x:c>
      <x:c r="G437" s="9" t="inlineStr">
        <x:is>
          <x:t xml:space="preserve">Drawn copper lengths combined with candidate mica-based and flexible insulating material. They are unfinished conductor stock awaiting cutting, termination and fitting. The wrapped form does not establish a voltage rating, weather seal or storm protection.</x:t>
        </x:is>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t="inlineStr">
        <x:is>
          <x:t xml:space="preserve">Uncommon</x:t>
        </x:is>
      </x:c>
      <x:c r="Q437" s="17"/>
      <x:c r="R437" s="17"/>
      <x:c r="S437" s="17"/>
      <x:c r="T437" s="17"/>
      <x:c r="U437" s="9" t="str">
        <x:v>New October 15 brainstorming. Tier is conditional on the incomplete ingredient list; no quantities, performance ratings or installed crafting behavior assigned.</x:v>
      </x:c>
      <x:c r="V437" s="11" t="inlineStr">
        <x:is>
          <x:t xml:space="preserve">insulated conductor stock; t3; refined stock; electrical conduction; Insulated conductor stock</x:t>
        </x:is>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insulation-wrapped copper lengths; manufactured stock; t3 material / component proposal; processed material; processed intermediate; manufactured / unresolved; electrical conduction; mixed / unresolved; cord; proposal; insulated conductor stock; t3; refined stock; electrical conduction; insulated conductor stock; t2; not applicable; material</x:v>
      </x:c>
      <x:c r="AF437" s="4" t="str">
        <x:v>New material-tree proposal; intended application and material behavior require qualification. Lore category review: Resources -&gt; Manufactured stock. Classification only; original item status and tier retained.</x:v>
      </x:c>
      <x:c r="AG437"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status/completeness","No production route listed")</x:f>
        <x:v>Route listed; review status/completeness</x:v>
      </x:c>
      <x:c r="AN437" s="14">
        <x:f>IF(C437="T0",0,IF(C437="T1",1,IF(C437="T2",2,IF(C437="T3",3,IF(C437="T4",4,IF(C437="Unassigned",98,99))))))</x:f>
        <x:v>2</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inlineStr">
        <x:is>
          <x:t xml:space="preserve">Ceramic-faced shell laminate panels</x:t>
        </x:is>
      </x:c>
      <x:c r="C438" s="4" t="inlineStr">
        <x:is>
          <x:t xml:space="preserve">T2</x:t>
        </x:is>
      </x:c>
      <x:c r="D438" s="9" t="str">
        <x:v>Manufactured stock</x:v>
      </x:c>
      <x:c r="E438" s="9" t="str">
        <x:v>T3 material / component proposal</x:v>
      </x:c>
      <x:c r="F438" s="9" t="str">
        <x:v>New proposal</x:v>
      </x:c>
      <x:c r="G438" s="9" t="inlineStr">
        <x:is>
          <x:t xml:space="preserve">Prepared ceramic faces bonded to shell laminate as unfitted composite panels. The panels are material blanks for later protection or enclosure work, not finished armor. Layer geometry, bonding, impact behavior and useful service limits remain unqualified.</x:t>
        </x:is>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t="inlineStr">
        <x:is>
          <x:t xml:space="preserve">Uncommon</x:t>
        </x:is>
      </x:c>
      <x:c r="Q438" s="17"/>
      <x:c r="R438" s="17"/>
      <x:c r="S438" s="17"/>
      <x:c r="T438" s="17"/>
      <x:c r="U438" s="9" t="str">
        <x:v>New October 15 brainstorming. Tier is conditional on the incomplete ingredient list; no quantities, performance ratings or installed crafting behavior assigned.</x:v>
      </x:c>
      <x:c r="V438" s="11" t="inlineStr">
        <x:is>
          <x:t xml:space="preserve">bonded ceramic-shell composite; t3; refined stock; protective fabrication; Bonded ceramic-shell composite</x:t>
        </x:is>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ceramic-faced shell laminate panels; manufactured stock; t3 material / component proposal; processed material; processed intermediate; manufactured / unresolved; protective fabrication; mixed / unresolved; panel; proposal; bonded ceramic-shell composite; t3; refined stock; protective fabrication; bonded ceramic-shell composite; t2; not applicable; material</x:v>
      </x:c>
      <x:c r="AF438" s="4" t="str">
        <x:v>New material-tree proposal; intended application and material behavior require qualification. Lore category review: Resources -&gt; Manufactured stock. Classification only; original item status and tier retained.</x:v>
      </x:c>
      <x:c r="AG43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status/completeness","No production route listed")</x:f>
        <x:v>Route listed; review status/completeness</x:v>
      </x:c>
      <x:c r="AN438" s="14">
        <x:f>IF(C438="T0",0,IF(C438="T1",1,IF(C438="T2",2,IF(C438="T3",3,IF(C438="T4",4,IF(C438="Unassigned",98,99))))))</x:f>
        <x:v>2</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inlineStr">
        <x:is>
          <x:t xml:space="preserve">Ground optical glass blanks</x:t>
        </x:is>
      </x:c>
      <x:c r="C439" s="4" t="str">
        <x:v>T3</x:v>
      </x:c>
      <x:c r="D439" s="9" t="str">
        <x:v>Manufactured stock</x:v>
      </x:c>
      <x:c r="E439" s="9" t="str">
        <x:v>T3 material / component proposal</x:v>
      </x:c>
      <x:c r="F439" s="9" t="str">
        <x:v>New proposal</x:v>
      </x:c>
      <x:c r="G439" s="9" t="inlineStr">
        <x:is>
          <x:t xml:space="preserve">Selected viewing-glass blanks with surfaces ground for a proposed optical element. This is prepared optical stock before a final prescription, alignment or mounting is chosen. Surface accuracy, optical behavior and useful application remain unresolved.</x:t>
        </x:is>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t="inlineStr">
        <x:is>
          <x:t xml:space="preserve">Rare</x:t>
        </x:is>
      </x:c>
      <x:c r="Q439" s="17"/>
      <x:c r="R439" s="17"/>
      <x:c r="S439" s="17"/>
      <x:c r="T439" s="17"/>
      <x:c r="U439" s="9" t="str">
        <x:v>New October 15 brainstorming. Tier is conditional on the incomplete ingredient list; no quantities, performance ratings or installed crafting behavior assigned.</x:v>
      </x:c>
      <x:c r="V439" s="11" t="inlineStr">
        <x:is>
          <x:t xml:space="preserve">ground optical glass stock; t3; refined stock; vision; Ground optical glass stock</x:t>
        </x:is>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blanks; manufactured stock; t3 material / component proposal; processed material; processed intermediate; manufactured / unresolved; vision; glass; solid piece; proposal; ground optical glass stock; t3; refined stock; vision; ground optical glass stock; t3; not applicable; material</x:v>
      </x:c>
      <x:c r="AF439" s="4" t="str">
        <x:v>New material-tree proposal; intended application and material behavior require qualification. Lore category review: Resources -&gt; Manufactured stock. Classification only; original item status and tier retained.</x:v>
      </x:c>
      <x:c r="AG439"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inlineStr">
        <x:is>
          <x:t xml:space="preserve">Layered husk-composite sheets</x:t>
        </x:is>
      </x:c>
      <x:c r="C440" s="4" t="str">
        <x:v>T3</x:v>
      </x:c>
      <x:c r="D440" s="9" t="str">
        <x:v>Manufactured stock</x:v>
      </x:c>
      <x:c r="E440" s="9" t="str">
        <x:v>T3 material / component proposal</x:v>
      </x:c>
      <x:c r="F440" s="9" t="str">
        <x:v>New proposal</x:v>
      </x:c>
      <x:c r="G440" s="9" t="inlineStr">
        <x:is>
          <x:t xml:space="preserve">Multiple bonded husk sheets built into thicker composite stock for shaped structural or casing work. This layered material is distinct from the simpler single-sheet clothing feed. Binder, layer arrangement, shaping and useful strength remain to be established.</x:t>
        </x:is>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t="inlineStr">
        <x:is>
          <x:t xml:space="preserve">Rare</x:t>
        </x:is>
      </x:c>
      <x:c r="Q440" s="17"/>
      <x:c r="R440" s="17"/>
      <x:c r="S440" s="17"/>
      <x:c r="T440" s="17"/>
      <x:c r="U440" s="9" t="str">
        <x:v>New October 15 brainstorming. Tier is conditional on the incomplete ingredient list; no quantities, performance ratings or installed crafting behavior assigned.</x:v>
      </x:c>
      <x:c r="V440" s="11" t="inlineStr">
        <x:is>
          <x:t xml:space="preserve">layered husk composite stock; t3; refined stock; binding and construction; Layered husk composite stock</x:t>
        </x:is>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husk-composite sheets; manufactured stock; t3 material / component proposal; processed material; processed intermediate; manufactured / unresolved; binding and construction; husk fiber; sheet; proposal; layered husk composite stock; t3; refined stock; binding and construction; layered husk composite stock; t3; not applicable; material</x:v>
      </x:c>
      <x:c r="AF440" s="4" t="str">
        <x:v>New material-tree proposal; intended application and material behavior require qualification. Lore category review: Resources -&gt; Manufactured stock. Classification only; original item status and tier retained.</x:v>
      </x:c>
      <x:c r="AG440"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inlineStr">
        <x:is>
          <x:t xml:space="preserve">Reinforced seal-sheet stock</x:t>
        </x:is>
      </x:c>
      <x:c r="C441" s="4" t="inlineStr">
        <x:is>
          <x:t xml:space="preserve">T2</x:t>
        </x:is>
      </x:c>
      <x:c r="D441" s="9" t="str">
        <x:v>Manufactured stock</x:v>
      </x:c>
      <x:c r="E441" s="9" t="str">
        <x:v>T3 material / component proposal</x:v>
      </x:c>
      <x:c r="F441" s="9" t="str">
        <x:v>New proposal</x:v>
      </x:c>
      <x:c r="G441" s="9" t="inlineStr">
        <x:is>
          <x:t xml:space="preserve">A candidate seal compound supported with prepared mineral and flexible binding layers as cuttable sheet stock. It awaits the outline and contact geometry of a particular joint. Chemical compatibility, compression behavior and any pressure or dust seal require qualification.</x:t>
        </x:is>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t="inlineStr">
        <x:is>
          <x:t xml:space="preserve">Uncommon</x:t>
        </x:is>
      </x:c>
      <x:c r="Q441" s="17"/>
      <x:c r="R441" s="17"/>
      <x:c r="S441" s="17"/>
      <x:c r="T441" s="17"/>
      <x:c r="U441" s="9" t="str">
        <x:v>New October 15 brainstorming. Tier is conditional on the incomplete ingredient list; no quantities, performance ratings or installed crafting behavior assigned.</x:v>
      </x:c>
      <x:c r="V441" s="11" t="inlineStr">
        <x:is>
          <x:t xml:space="preserve">reinforced sealing sheet; t3; refined stock; sealing; Reinforced sealing sheet</x:t>
        </x:is>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seal-sheet stock; manufactured stock; t3 material / component proposal; processed material; processed intermediate; manufactured / unresolved; sealing; mixed / unresolved; sheet; proposal; reinforced sealing sheet; t3; refined stock; sealing; reinforced sealing sheet; t2; not applicable; material</x:v>
      </x:c>
      <x:c r="AF441" s="4" t="str">
        <x:v>New material-tree proposal; intended application and material behavior require qualification. Lore category review: Resources -&gt; Manufactured stock. Classification only; original item status and tier retained.</x:v>
      </x:c>
      <x:c r="AG44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status/completeness","No production route listed")</x:f>
        <x:v>Route listed; review status/completeness</x:v>
      </x:c>
      <x:c r="AN441" s="14">
        <x:f>IF(C441="T0",0,IF(C441="T1",1,IF(C441="T2",2,IF(C441="T3",3,IF(C441="T4",4,IF(C441="Unassigned",98,99))))))</x:f>
        <x:v>2</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inlineStr">
        <x:is>
          <x:t xml:space="preserve">Surface-finished husk sheets</x:t>
        </x:is>
      </x:c>
      <x:c r="C442" s="4" t="str">
        <x:v>T3</x:v>
      </x:c>
      <x:c r="D442" s="9" t="str">
        <x:v>Manufactured stock</x:v>
      </x:c>
      <x:c r="E442" s="9" t="str">
        <x:v>T3 material / component proposal</x:v>
      </x:c>
      <x:c r="F442" s="9" t="str">
        <x:v>New proposal</x:v>
      </x:c>
      <x:c r="G442" s="9" t="inlineStr">
        <x:is>
          <x:t xml:space="preserve">Prepared husk sheet brought to a decorative visible finish before cutting into trim or ornament. It is unfinished stock for a receiving object rather than a complete clothing or display item. Surface treatment, joining and durability remain open.</x:t>
        </x:is>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t="inlineStr">
        <x:is>
          <x:t xml:space="preserve">Rare</x:t>
        </x:is>
      </x:c>
      <x:c r="Q442" s="17"/>
      <x:c r="R442" s="17"/>
      <x:c r="S442" s="17"/>
      <x:c r="T442" s="17"/>
      <x:c r="U442" s="9" t="str">
        <x:v>New October 15 brainstorming. Tier is conditional on the incomplete ingredient list; no quantities, performance ratings or installed crafting behavior assigned.</x:v>
      </x:c>
      <x:c r="V442" s="11" t="inlineStr">
        <x:is>
          <x:t xml:space="preserve">finished decorative husk stock; t3; refined stock; decoration; Finished decorative husk stock</x:t>
        </x:is>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surface-finished husk sheets; manufactured stock; t3 material / component proposal; processed material; processed intermediate; manufactured / unresolved; decoration; husk fiber; sheet; proposal; finished decorative husk stock; t3; refined stock; decoration; finished decorative husk stock; t3; not applicable; material</x:v>
      </x:c>
      <x:c r="AF442" s="4" t="str">
        <x:v>New material-tree proposal; intended application and material behavior require qualification. Lore category review: Resources -&gt; Manufactured stock. Classification only; original item status and tier retained.</x:v>
      </x:c>
      <x:c r="AG442"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inlineStr">
        <x:is>
          <x:t xml:space="preserve">Layered protective panel blanks</x:t>
        </x:is>
      </x:c>
      <x:c r="C443" s="4" t="inlineStr">
        <x:is>
          <x:t xml:space="preserve">T3</x:t>
        </x:is>
      </x:c>
      <x:c r="D443" s="9" t="str">
        <x:v>Manufactured stock</x:v>
      </x:c>
      <x:c r="E443" s="9" t="str">
        <x:v>T4 material / component proposal</x:v>
      </x:c>
      <x:c r="F443" s="9" t="str">
        <x:v>New proposal</x:v>
      </x:c>
      <x:c r="G443" s="9" t="inlineStr">
        <x:is>
          <x:t xml:space="preserve">Steel-faced and ceramic-faced shell materials combined into unfitted layered panel blanks. They supply a composite starting form for later guards or covers. Layer arrangement, attachment, coverage and actual protective performance remain design questions.</x:t>
        </x:is>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t="inlineStr">
        <x:is>
          <x:t xml:space="preserve">Rare</x:t>
        </x:is>
      </x:c>
      <x:c r="Q443" s="17"/>
      <x:c r="R443" s="17"/>
      <x:c r="S443" s="17"/>
      <x:c r="T443" s="17"/>
      <x:c r="U443" s="9" t="str">
        <x:v>New October 15 brainstorming. Tier is conditional on the incomplete ingredient list; no quantities, performance ratings or installed crafting behavior assigned.</x:v>
      </x:c>
      <x:c r="V443" s="11" t="inlineStr">
        <x:is>
          <x:t xml:space="preserve">layered protective composite stock; t4; refined stock; protective fabrication; Layered protective composite stock</x:t>
        </x:is>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panel blanks; manufactured stock; t4 material / component proposal; processed material; processed intermediate; manufactured / unresolved; protective fabrication; mixed / unresolved; panel; proposal; layered protective composite stock; t4; refined stock; protective fabrication; layered protective composite stock; t3; not applicable; material</x:v>
      </x:c>
      <x:c r="AF443" s="4" t="str">
        <x:v>New material-tree proposal; intended application and material behavior require qualification. Lore category review: Resources -&gt; Manufactured stock. Classification only; original item status and tier retained.</x:v>
      </x:c>
      <x:c r="AG443"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status/completeness","No production route listed")</x:f>
        <x:v>Route listed; review status/completeness</x:v>
      </x:c>
      <x:c r="AN443" s="14">
        <x:f>IF(C443="T0",0,IF(C443="T1",1,IF(C443="T2",2,IF(C443="T3",3,IF(C443="T4",4,IF(C443="Unassigned",98,99))))))</x:f>
        <x:v>3</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inlineStr">
        <x:is>
          <x:t xml:space="preserve">Encased conductor lengths</x:t>
        </x:is>
      </x:c>
      <x:c r="C444" s="4" t="inlineStr">
        <x:is>
          <x:t xml:space="preserve">T3</x:t>
        </x:is>
      </x:c>
      <x:c r="D444" s="9" t="str">
        <x:v>Manufactured stock</x:v>
      </x:c>
      <x:c r="E444" s="9" t="str">
        <x:v>T4 material / component proposal</x:v>
      </x:c>
      <x:c r="F444" s="9" t="str">
        <x:v>New proposal</x:v>
      </x:c>
      <x:c r="G444" s="9" t="inlineStr">
        <x:is>
          <x:t xml:space="preserve">Insulation-wrapped conductor stock enclosed with candidate sealing layers and ceramic support pieces. It is supplied as unfitted lengths before terminals and equipment interfaces are added, rather than a complete wiring harness. Enclosure geometry, continuity and service qualification remain unresolved.</x:t>
        </x:is>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t="inlineStr">
        <x:is>
          <x:t xml:space="preserve">Rare</x:t>
        </x:is>
      </x:c>
      <x:c r="Q444" s="17"/>
      <x:c r="R444" s="17"/>
      <x:c r="S444" s="17"/>
      <x:c r="T444" s="17"/>
      <x:c r="U444" s="9" t="str">
        <x:v>New October 15 brainstorming. Tier is conditional on the incomplete ingredient list; no quantities, performance ratings or installed crafting behavior assigned.</x:v>
      </x:c>
      <x:c r="V444" s="11" t="inlineStr">
        <x:is>
          <x:t xml:space="preserve">encapsulated conductor stock; t4; refined stock; electrical conduction; Encapsulated conductor stock</x:t>
        </x:is>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encased conductor lengths; manufactured stock; t4 material / component proposal; processed material; processed intermediate; manufactured / unresolved; electrical conduction; mixed / unresolved; assembly; proposal; encapsulated conductor stock; t4; refined stock; electrical conduction; encapsulated conductor stock; t3; not applicable; material</x:v>
      </x:c>
      <x:c r="AF444" s="4" t="str">
        <x:v>New material-tree proposal; intended application and material behavior require qualification. Lore category review: Resources -&gt; Manufactured stock. Classification only; original item status and tier retained.</x:v>
      </x:c>
      <x:c r="AG444"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status/completeness","No production route listed")</x:f>
        <x:v>Route listed; review status/completeness</x:v>
      </x:c>
      <x:c r="AN444" s="14">
        <x:f>IF(C444="T0",0,IF(C444="T1",1,IF(C444="T2",2,IF(C444="T3",3,IF(C444="T4",4,IF(C444="Unassigned",98,99))))))</x:f>
        <x:v>3</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inlineStr">
        <x:is>
          <x:t xml:space="preserve">T3</x:t>
        </x:is>
      </x:c>
      <x:c r="D445" s="9" t="str">
        <x:v>Crafting components</x:v>
      </x:c>
      <x:c r="E445" s="9" t="str">
        <x:v>T4 material / component proposal</x:v>
      </x:c>
      <x:c r="F445" s="9" t="str">
        <x:v>New proposal</x:v>
      </x:c>
      <x:c r="G445" s="9" t="inlineStr">
        <x:is>
          <x:t xml:space="preserve">Intermediate component for later equipment: vision. It supports the positioning or preparation of a viewing element. Useful clarity, alignment or correction must be established for the actual optics.</x:t>
        </x:is>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t="inlineStr">
        <x:is>
          <x:t xml:space="preserve">Rare</x:t>
        </x:is>
      </x:c>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t3; not applicable; component</x:v>
      </x:c>
      <x:c r="AF445" s="4" t="str">
        <x:v>New material-tree proposal; intended application and material behavior require qualification.</x:v>
      </x:c>
      <x:c r="AG44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status/completeness","No production route listed")</x:f>
        <x:v>Route listed; review status/completeness</x:v>
      </x:c>
      <x:c r="AN445" s="14">
        <x:f>IF(C445="T0",0,IF(C445="T1",1,IF(C445="T2",2,IF(C445="T3",3,IF(C445="T4",4,IF(C445="Unassigned",98,99))))))</x:f>
        <x:v>3</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inlineStr">
        <x:is>
          <x:t xml:space="preserve">Husk-composite casing blanks</x:t>
        </x:is>
      </x:c>
      <x:c r="C446" s="4" t="inlineStr">
        <x:is>
          <x:t xml:space="preserve">T3</x:t>
        </x:is>
      </x:c>
      <x:c r="D446" s="9" t="str">
        <x:v>Manufactured stock</x:v>
      </x:c>
      <x:c r="E446" s="9" t="str">
        <x:v>T4 material / component proposal</x:v>
      </x:c>
      <x:c r="F446" s="9" t="str">
        <x:v>New proposal</x:v>
      </x:c>
      <x:c r="G446" s="9" t="inlineStr">
        <x:is>
          <x:t xml:space="preserve">Layered husk-composite stock prepared with candidate seal-sheet interfaces as rough enclosure blanks. Openings, mounting points and final joints still need fitting to the intended equipment. The blank is not a finished container and carries no guaranteed dust, pressure or chemical seal.</x:t>
        </x:is>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t="inlineStr">
        <x:is>
          <x:t xml:space="preserve">Rare</x:t>
        </x:is>
      </x:c>
      <x:c r="Q446" s="17"/>
      <x:c r="R446" s="17"/>
      <x:c r="S446" s="17"/>
      <x:c r="T446" s="17"/>
      <x:c r="U446" s="9" t="str">
        <x:v>New October 15 brainstorming. Tier is conditional on the incomplete ingredient list; no quantities, performance ratings or installed crafting behavior assigned.</x:v>
      </x:c>
      <x:c r="V446" s="11" t="inlineStr">
        <x:is>
          <x:t xml:space="preserve">sealed composite casing stock; t4; refined stock; equipment fabrication; Sealed composite casing stock</x:t>
        </x:is>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husk-composite casing blanks; manufactured stock; t4 material / component proposal; processed material; processed intermediate; manufactured / unresolved; equipment fabrication; mixed / unresolved; assembly; proposal; sealed composite casing stock; t4; refined stock; equipment fabrication; sealed composite casing stock; t3; not applicable; material</x:v>
      </x:c>
      <x:c r="AF446" s="4" t="str">
        <x:v>New material-tree proposal; intended application and material behavior require qualification. Lore category review: Resources -&gt; Manufactured stock. Classification only; original item status and tier retained.</x:v>
      </x:c>
      <x:c r="AG446"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status/completeness","No production route listed")</x:f>
        <x:v>Route listed; review status/completeness</x:v>
      </x:c>
      <x:c r="AN446" s="14">
        <x:f>IF(C446="T0",0,IF(C446="T1",1,IF(C446="T2",2,IF(C446="T3",3,IF(C446="T4",4,IF(C446="Unassigned",98,99))))))</x:f>
        <x:v>3</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inlineStr">
        <x:is>
          <x:t xml:space="preserve">Fitted spring-pack subassembly</x:t>
        </x:is>
      </x:c>
      <x:c r="C447" s="4" t="inlineStr">
        <x:is>
          <x:t xml:space="preserve">T3</x:t>
        </x:is>
      </x:c>
      <x:c r="D447" s="9" t="str">
        <x:v>Crafting components</x:v>
      </x:c>
      <x:c r="E447" s="9" t="str">
        <x:v>T4 material / component proposal</x:v>
      </x:c>
      <x:c r="F447" s="9" t="str">
        <x:v>New proposal</x:v>
      </x:c>
      <x:c r="G447" s="9" t="inlineStr">
        <x:is>
          <x:t xml:space="preserve">Intermediate component for later equipment: machinery repair. It is intended to replace, support or service a matching machine part; useful fit depends on the host mechanism.</x:t>
        </x:is>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t="inlineStr">
        <x:is>
          <x:t xml:space="preserve">Rare</x:t>
        </x:is>
      </x:c>
      <x:c r="Q447" s="17"/>
      <x:c r="R447" s="17"/>
      <x:c r="S447" s="17"/>
      <x:c r="T447" s="17"/>
      <x:c r="U447" s="9" t="str">
        <x:v>New October 15 brainstorming. Tier is conditional on the incomplete ingredient list; no quantities, performance ratings or installed crafting behavior assigned.</x:v>
      </x:c>
      <x:c r="V447" s="11" t="inlineStr">
        <x:is>
          <x:t xml:space="preserve">preloaded spring subassembly; t4; refined stock; machinery repair; Preloaded spring subassembly</x:t>
        </x:is>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fitted spring-pack subassembly; crafting components; t4 material / component proposal; crafting component; processed intermediate; manufactured / unresolved; machinery repair; mixed / unresolved; assembly; proposal; preloaded spring subassembly; t4; refined stock; machinery repair; preloaded spring subassembly; t3; not applicable; component</x:v>
      </x:c>
      <x:c r="AF447" s="4" t="str">
        <x:v>New material-tree proposal; intended application and material behavior require qualification.</x:v>
      </x:c>
      <x:c r="AG447"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status/completeness","No production route listed")</x:f>
        <x:v>Route listed; review status/completeness</x:v>
      </x:c>
      <x:c r="AN447" s="14">
        <x:f>IF(C447="T0",0,IF(C447="T1",1,IF(C447="T2",2,IF(C447="T3",3,IF(C447="T4",4,IF(C447="Unassigned",98,99))))))</x:f>
        <x:v>3</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inlineStr">
        <x:is>
          <x:t xml:space="preserve">T2</x:t>
        </x:is>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t="inlineStr">
        <x:is>
          <x:t xml:space="preserve">Uncommon</x:t>
        </x:is>
      </x:c>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t2; not applicable; component</x:v>
      </x:c>
      <x:c r="AF448" s="4" t="str">
        <x:v>New intended workshop role; actual performance requires qualification.</x:v>
      </x:c>
      <x:c r="AG44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status/completeness","No production route listed")</x:f>
        <x:v>Route listed; review status/completeness</x:v>
      </x:c>
      <x:c r="AN448" s="14">
        <x:f>IF(C448="T0",0,IF(C448="T1",1,IF(C448="T2",2,IF(C448="T3",3,IF(C448="T4",4,IF(C448="Unassigned",98,99))))))</x:f>
        <x:v>2</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inlineStr">
        <x:is>
          <x:t xml:space="preserve">T2</x:t>
        </x:is>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t="inlineStr">
        <x:is>
          <x:t xml:space="preserve">Uncommon</x:t>
        </x:is>
      </x:c>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t2; not applicable; component</x:v>
      </x:c>
      <x:c r="AF449" s="4" t="str">
        <x:v>New intended workshop role; actual performance requires qualification.</x:v>
      </x:c>
      <x:c r="AG44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status/completeness","No production route listed")</x:f>
        <x:v>Route listed; review status/completeness</x:v>
      </x:c>
      <x:c r="AN449" s="14">
        <x:f>IF(C449="T0",0,IF(C449="T1",1,IF(C449="T2",2,IF(C449="T3",3,IF(C449="T4",4,IF(C449="Unassigned",98,99))))))</x:f>
        <x:v>2</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inlineStr">
        <x:is>
          <x:t xml:space="preserve">Drawn steel tube lengths</x:t>
        </x:is>
      </x:c>
      <x:c r="C450" s="4" t="str">
        <x:v>T3</x:v>
      </x:c>
      <x:c r="D450" s="9" t="str">
        <x:v>Manufactured stock</x:v>
      </x:c>
      <x:c r="E450" s="9" t="str">
        <x:v>T3 specialist stock / component proposal</x:v>
      </x:c>
      <x:c r="F450" s="9" t="str">
        <x:v>New proposal</x:v>
      </x:c>
      <x:c r="G450" s="9" t="inlineStr">
        <x:is>
          <x:t xml:space="preserve">Steel formed into unfitted hollow lengths for later joint, guide or valve-body fabrication. The tube is a prepared section rather than a complete pressure part. Bore consistency, wall geometry, cutting and the requirements of each structural or pressure application remain separate design work.</x:t>
        </x:is>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t="inlineStr">
        <x:is>
          <x:t xml:space="preserve">Rare</x:t>
        </x:is>
      </x:c>
      <x:c r="Q450" s="17"/>
      <x:c r="R450" s="17"/>
      <x:c r="S450" s="17"/>
      <x:c r="T450" s="17"/>
      <x:c r="U450" s="9" t="str">
        <x:v>T3 stock can also feed a finished item directly; no mandatory T4 step. Future assembly is a planning idea, not an added T4 recipe.</x:v>
      </x:c>
      <x:c r="V450" s="11" t="inlineStr">
        <x:is>
          <x:t xml:space="preserve">drawn steel tube stock; tier three; fabrication; Drawn steel tube stock</x:t>
        </x:is>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lengths; manufactured stock; t3 specialist stock / component proposal; processed material; processed intermediate; manufactured / unresolved; fabrication; metal; solid part; proposal; drawn steel tube stock; tier three; fabrication; drawn steel tube stock; t3; not applicable; material</x:v>
      </x:c>
      <x:c r="AF450" s="4" t="str">
        <x:v>New intended workshop role; actual performance requires qualification. Lore category review: Resources -&gt; Manufactured stock. Classification only; original item status and tier retained.</x:v>
      </x:c>
      <x:c r="AG450"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inlineStr">
        <x:is>
          <x:t xml:space="preserve">Braided copper conductor stock</x:t>
        </x:is>
      </x:c>
      <x:c r="C451" s="4" t="str">
        <x:v>T3</x:v>
      </x:c>
      <x:c r="D451" s="9" t="str">
        <x:v>Manufactured stock</x:v>
      </x:c>
      <x:c r="E451" s="9" t="str">
        <x:v>T3 specialist stock / component proposal</x:v>
      </x:c>
      <x:c r="F451" s="9" t="str">
        <x:v>New proposal</x:v>
      </x:c>
      <x:c r="G451" s="9" t="inlineStr">
        <x:is>
          <x:t xml:space="preserve">Drawn copper strands braided into flexible unfitted conducting lengths. The braid can feed a later grounding lead with matched terminals, but it has no installed charge path by itself. Section, joins and grounding behavior remain unqualified; it is not insulation.</x:t>
        </x:is>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t="inlineStr">
        <x:is>
          <x:t xml:space="preserve">Rare</x:t>
        </x:is>
      </x:c>
      <x:c r="Q451" s="17"/>
      <x:c r="R451" s="17"/>
      <x:c r="S451" s="17"/>
      <x:c r="T451" s="17"/>
      <x:c r="U451" s="9" t="str">
        <x:v>T3 stock can also feed a finished item directly; no mandatory T4 step. Future assembly is a planning idea, not an added T4 recipe.</x:v>
      </x:c>
      <x:c r="V451" s="11" t="inlineStr">
        <x:is>
          <x:t xml:space="preserve">braided copper grounding stock; tier three; electrical conduction; Braided copper grounding stock</x:t>
        </x:is>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conductor stock; manufactured stock; t3 specialist stock / component proposal; processed material; processed intermediate; manufactured / unresolved; electrical conduction; metal; cord; proposal; braided copper grounding stock; tier three; electrical conduction; braided copper grounding stock; t3; not applicable; material</x:v>
      </x:c>
      <x:c r="AF451" s="4" t="str">
        <x:v>New intended workshop role; actual performance requires qualification. Lore category review: Resources -&gt; Manufactured stock. Classification only; original item status and tier retained.</x:v>
      </x:c>
      <x:c r="AG451"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inlineStr">
        <x:is>
          <x:t xml:space="preserve">T2</x:t>
        </x:is>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t="inlineStr">
        <x:is>
          <x:t xml:space="preserve">Uncommon</x:t>
        </x:is>
      </x:c>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t2; not applicable; component</x:v>
      </x:c>
      <x:c r="AF452" s="4" t="str">
        <x:v>New intended workshop role; actual performance requires qualification.</x:v>
      </x:c>
      <x:c r="AG45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status/completeness","No production route listed")</x:f>
        <x:v>Route listed; review status/completeness</x:v>
      </x:c>
      <x:c r="AN452" s="14">
        <x:f>IF(C452="T0",0,IF(C452="T1",1,IF(C452="T2",2,IF(C452="T3",3,IF(C452="T4",4,IF(C452="Unassigned",98,99))))))</x:f>
        <x:v>2</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inlineStr">
        <x:is>
          <x:t xml:space="preserve">Woven copper mesh sheets</x:t>
        </x:is>
      </x:c>
      <x:c r="C453" s="4" t="str">
        <x:v>T3</x:v>
      </x:c>
      <x:c r="D453" s="9" t="str">
        <x:v>Manufactured stock</x:v>
      </x:c>
      <x:c r="E453" s="9" t="str">
        <x:v>T3 specialist stock / component proposal</x:v>
      </x:c>
      <x:c r="F453" s="9" t="str">
        <x:v>New proposal</x:v>
      </x:c>
      <x:c r="G453" s="9" t="inlineStr">
        <x:is>
          <x:t xml:space="preserve">Drawn copper wire woven into unfitted open mesh sheets for later electrical-screening assemblies. The sheet still needs a chosen aperture, supporting frame and continuous fitted joints. No shielding frequency range or protection rating is established.</x:t>
        </x:is>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t="inlineStr">
        <x:is>
          <x:t xml:space="preserve">Rare</x:t>
        </x:is>
      </x:c>
      <x:c r="Q453" s="17"/>
      <x:c r="R453" s="17"/>
      <x:c r="S453" s="17"/>
      <x:c r="T453" s="17"/>
      <x:c r="U453" s="9" t="str">
        <x:v>T3 stock can also feed a finished item directly; no mandatory T4 step. Future assembly is a planning idea, not an added T4 recipe.</x:v>
      </x:c>
      <x:c r="V453" s="11" t="inlineStr">
        <x:is>
          <x:t xml:space="preserve">woven copper mesh stock; tier three; electrical conduction; Woven copper mesh stock</x:t>
        </x:is>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sheets; manufactured stock; t3 specialist stock / component proposal; processed material; processed intermediate; manufactured / unresolved; electrical conduction; metal; sheet; proposal; woven copper mesh stock; tier three; electrical conduction; woven copper mesh stock; t3; not applicable; material</x:v>
      </x:c>
      <x:c r="AF453" s="4" t="str">
        <x:v>New intended workshop role; actual performance requires qualification. Lore category review: Resources -&gt; Manufactured stock. Classification only; original item status and tier retained.</x:v>
      </x:c>
      <x:c r="AG453"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inlineStr">
        <x:is>
          <x:t xml:space="preserve">T2</x:t>
        </x:is>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t="inlineStr">
        <x:is>
          <x:t xml:space="preserve">Uncommon</x:t>
        </x:is>
      </x:c>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t2; not applicable; component</x:v>
      </x:c>
      <x:c r="AF454" s="4" t="str">
        <x:v>New intended workshop role; actual performance requires qualification.</x:v>
      </x:c>
      <x:c r="AG45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status/completeness","No production route listed")</x:f>
        <x:v>Route listed; review status/completeness</x:v>
      </x:c>
      <x:c r="AN454" s="14">
        <x:f>IF(C454="T0",0,IF(C454="T1",1,IF(C454="T2",2,IF(C454="T3",3,IF(C454="T4",4,IF(C454="Unassigned",98,99))))))</x:f>
        <x:v>2</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inlineStr">
        <x:is>
          <x:t xml:space="preserve">T2</x:t>
        </x:is>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t="inlineStr">
        <x:is>
          <x:t xml:space="preserve">Uncommon</x:t>
        </x:is>
      </x:c>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t2; not applicable; component</x:v>
      </x:c>
      <x:c r="AF455" s="4" t="str">
        <x:v>New intended workshop role; actual performance requires qualification.</x:v>
      </x:c>
      <x:c r="AG45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status/completeness","No production route listed")</x:f>
        <x:v>Route listed; review status/completeness</x:v>
      </x:c>
      <x:c r="AN455" s="14">
        <x:f>IF(C455="T0",0,IF(C455="T1",1,IF(C455="T2",2,IF(C455="T3",3,IF(C455="T4",4,IF(C455="Unassigned",98,99))))))</x:f>
        <x:v>2</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inlineStr">
        <x:is>
          <x:t xml:space="preserve">T1</x:t>
        </x:is>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t="inlineStr">
        <x:is>
          <x:t xml:space="preserve">Common</x:t>
        </x:is>
      </x:c>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t1; not applicable; component</x:v>
      </x:c>
      <x:c r="AF456" s="4" t="str">
        <x:v>New intended workshop role; actual performance requires qualification.</x:v>
      </x:c>
      <x:c r="AG45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status/completeness","No production route listed")</x:f>
        <x:v>Route listed; review status/completeness</x:v>
      </x:c>
      <x:c r="AN456" s="14">
        <x:f>IF(C456="T0",0,IF(C456="T1",1,IF(C456="T2",2,IF(C456="T3",3,IF(C456="T4",4,IF(C456="Unassigned",98,99))))))</x:f>
        <x:v>1</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inlineStr">
        <x:is>
          <x:t xml:space="preserve">Copper blanks worked to a proposed reflective visible surface for later optical assemblies. They remain loose unfinished reflectors awaiting a chosen outline, support and alignment. Surface quality and useful reflection behavior require qualification.</x:t>
        </x:is>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t="inlineStr">
        <x:is>
          <x:t xml:space="preserve">Rare</x:t>
        </x:is>
      </x:c>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inlineStr">
        <x:is>
          <x:t xml:space="preserve">Husk-reinforced packing lengths</x:t>
        </x:is>
      </x:c>
      <x:c r="C458" s="4" t="inlineStr">
        <x:is>
          <x:t xml:space="preserve">T2</x:t>
        </x:is>
      </x:c>
      <x:c r="D458" s="9" t="str">
        <x:v>Manufactured stock</x:v>
      </x:c>
      <x:c r="E458" s="9" t="str">
        <x:v>T3 specialist stock / component proposal</x:v>
      </x:c>
      <x:c r="F458" s="9" t="str">
        <x:v>New proposal</x:v>
      </x:c>
      <x:c r="G458" s="9" t="inlineStr">
        <x:is>
          <x:t xml:space="preserve">Prepared husk material combined with candidate sealing compounds into lengths intended for later gland packing. The stock must be cut and fitted around a particular interface. Working movement, wear, contents compatibility and any pressure or dust exclusion remain unqualified.</x:t>
        </x:is>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t="inlineStr">
        <x:is>
          <x:t xml:space="preserve">Uncommon</x:t>
        </x:is>
      </x:c>
      <x:c r="Q458" s="17"/>
      <x:c r="R458" s="17"/>
      <x:c r="S458" s="17"/>
      <x:c r="T458" s="17"/>
      <x:c r="U458" s="9" t="str">
        <x:v>T3 stock can also feed a finished item directly; no mandatory T4 step. Future assembly is a planning idea, not an added T4 recipe.</x:v>
      </x:c>
      <x:c r="V458" s="11" t="inlineStr">
        <x:is>
          <x:t xml:space="preserve">husk-reinforced packing stock; tier three; sealing; Husk-reinforced packing stock</x:t>
        </x:is>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lengths; manufactured stock; t3 specialist stock / component proposal; processed material; processed intermediate; manufactured / unresolved; sealing; mixed / unresolved; cord; proposal; husk-reinforced packing stock; tier three; sealing; husk-reinforced packing stock; t2; not applicable; material</x:v>
      </x:c>
      <x:c r="AF458" s="4" t="str">
        <x:v>New intended workshop role; actual performance requires qualification. Lore category review: Resources -&gt; Manufactured stock. Classification only; original item status and tier retained.</x:v>
      </x:c>
      <x:c r="AG45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status/completeness","No production route listed")</x:f>
        <x:v>Route listed; review status/completeness</x:v>
      </x:c>
      <x:c r="AN458" s="14">
        <x:f>IF(C458="T0",0,IF(C458="T1",1,IF(C458="T2",2,IF(C458="T3",3,IF(C458="T4",4,IF(C458="Unassigned",98,99))))))</x:f>
        <x:v>2</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inlineStr">
        <x:is>
          <x:t xml:space="preserve">T2</x:t>
        </x:is>
      </x:c>
      <x:c r="D459" s="9" t="inlineStr">
        <x:is>
          <x:t xml:space="preserve">Crafting components</x:t>
        </x:is>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t="inlineStr">
        <x:is>
          <x:t xml:space="preserve">Uncommon</x:t>
        </x:is>
      </x:c>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crafting components; t3 specialist stock / component proposal; chemical material; processed intermediate; manufactured / unresolved; lubrication; biological chemical; paste; proposal; conditioned mechanism-service grease; tier three; lubrication; t2; not applicable; material</x:v>
      </x:c>
      <x:c r="AF459" s="4" t="inlineStr">
        <x:is>
          <x:t xml:space="preserve">New intended workshop role; actual performance requires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5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status/completeness","No production route listed")</x:f>
        <x:v>Route listed; review status/completeness</x:v>
      </x:c>
      <x:c r="AN459" s="14">
        <x:f>IF(C459="T0",0,IF(C459="T1",1,IF(C459="T2",2,IF(C459="T3",3,IF(C459="T4",4,IF(C459="Unassigned",98,99))))))</x:f>
        <x:v>2</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inlineStr">
        <x:is>
          <x:t xml:space="preserve">Bonded wing-seam strips</x:t>
        </x:is>
      </x:c>
      <x:c r="C460" s="4" t="inlineStr">
        <x:is>
          <x:t xml:space="preserve">T2</x:t>
        </x:is>
      </x:c>
      <x:c r="D460" s="9" t="str">
        <x:v>Manufactured stock</x:v>
      </x:c>
      <x:c r="E460" s="9" t="str">
        <x:v>T3 specialist stock / component proposal</x:v>
      </x:c>
      <x:c r="F460" s="9" t="str">
        <x:v>New proposal</x:v>
      </x:c>
      <x:c r="G460" s="9" t="inlineStr">
        <x:is>
          <x:t xml:space="preserve">Reinforced wing-membrane stock prepared as narrow strips for joining or strengthening a later sail-panel seam. It is a supply of unfitted reinforcement rather than a completed sail joint. Bonding, edge retention and the eventual wind load remain unresolved.</x:t>
        </x:is>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t="inlineStr">
        <x:is>
          <x:t xml:space="preserve">Uncommon</x:t>
        </x:is>
      </x:c>
      <x:c r="Q460" s="17"/>
      <x:c r="R460" s="17"/>
      <x:c r="S460" s="17"/>
      <x:c r="T460" s="17"/>
      <x:c r="U460" s="9" t="str">
        <x:v>T3 stock can also feed a finished item directly; no mandatory T4 step. Future assembly is a planning idea, not an added T4 recipe.</x:v>
      </x:c>
      <x:c r="V460" s="11" t="inlineStr">
        <x:is>
          <x:t xml:space="preserve">bonded wing-seam reinforcement strips; tier three; wind propulsion; Bonded wing-seam reinforcement strips</x:t>
        </x:is>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strips; manufactured stock; t3 specialist stock / component proposal; processed material; processed intermediate; manufactured / unresolved; wind propulsion; wing membrane; membrane; proposal; bonded wing-seam reinforcement strips; tier three; wind propulsion; bonded wing-seam reinforcement strips; t2; not applicable; material</x:v>
      </x:c>
      <x:c r="AF460" s="4" t="str">
        <x:v>New intended workshop role; actual performance requires qualification. Lore category review: Resources -&gt; Manufactured stock. Classification only; original item status and tier retained.</x:v>
      </x:c>
      <x:c r="AG460"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status/completeness","No production route listed")</x:f>
        <x:v>Route listed; review status/completeness</x:v>
      </x:c>
      <x:c r="AN460" s="14">
        <x:f>IF(C460="T0",0,IF(C460="T1",1,IF(C460="T2",2,IF(C460="T3",3,IF(C460="T4",4,IF(C460="Unassigned",98,99))))))</x:f>
        <x:v>2</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t="inlineStr">
        <x:is>
          <x:t xml:space="preserve">Rare</x:t>
        </x:is>
      </x:c>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inlineStr">
        <x:is>
          <x:t xml:space="preserve">Flexible husk-composite strips</x:t>
        </x:is>
      </x:c>
      <x:c r="C462" s="4" t="str">
        <x:v>T3</x:v>
      </x:c>
      <x:c r="D462" s="9" t="str">
        <x:v>Manufactured stock</x:v>
      </x:c>
      <x:c r="E462" s="9" t="str">
        <x:v>T3 specialist stock / component proposal</x:v>
      </x:c>
      <x:c r="F462" s="9" t="str">
        <x:v>New proposal</x:v>
      </x:c>
      <x:c r="G462" s="9" t="inlineStr">
        <x:is>
          <x:t xml:space="preserve">Bonded husk sheet prepared with a flexible candidate binder as narrow jointing strips. They provide stock for later articulated covers or composite joins without introducing ordinary cloth. Useful bending range, retention and repeated-flex behavior remain unqualified.</x:t>
        </x:is>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t="inlineStr">
        <x:is>
          <x:t xml:space="preserve">Rare</x:t>
        </x:is>
      </x:c>
      <x:c r="Q462" s="17"/>
      <x:c r="R462" s="17"/>
      <x:c r="S462" s="17"/>
      <x:c r="T462" s="17"/>
      <x:c r="U462" s="9" t="str">
        <x:v>T3 stock can also feed a finished item directly; no mandatory T4 step. Future assembly is a planning idea, not an added T4 recipe.</x:v>
      </x:c>
      <x:c r="V462" s="11" t="inlineStr">
        <x:is>
          <x:t xml:space="preserve">flexible husk joint strips; tier three; binding and construction; Flexible husk joint strips</x:t>
        </x:is>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husk-composite strips; manufactured stock; t3 specialist stock / component proposal; processed material; processed intermediate; manufactured / unresolved; binding and construction; husk fiber; sheet; proposal; flexible husk joint strips; tier three; binding and construction; flexible husk joint strips; t3; not applicable; material</x:v>
      </x:c>
      <x:c r="AF462" s="4" t="str">
        <x:v>New intended workshop role; actual performance requires qualification. Lore category review: Resources -&gt; Manufactured stock. Classification only; original item status and tier retained.</x:v>
      </x:c>
      <x:c r="AG462"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inlineStr">
        <x:is>
          <x:t xml:space="preserve">Abrasive-faced steel blanks</x:t>
        </x:is>
      </x:c>
      <x:c r="C463" s="4" t="inlineStr">
        <x:is>
          <x:t xml:space="preserve">T2</x:t>
        </x:is>
      </x:c>
      <x:c r="D463" s="9" t="str">
        <x:v>Manufactured stock</x:v>
      </x:c>
      <x:c r="E463" s="9" t="str">
        <x:v>T3 specialist stock / component proposal</x:v>
      </x:c>
      <x:c r="F463" s="9" t="str">
        <x:v>New proposal</x:v>
      </x:c>
      <x:c r="G463" s="9" t="inlineStr">
        <x:is>
          <x:t xml:space="preserve">Steel blanks carrying a bonded abrasive working layer for later finishing-tool heads. They are unfinished tool-face stock before shaping and mounting. Grain grade, binder behavior, cutting action and safe operating conditions remain to be established.</x:t>
        </x:is>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t="inlineStr">
        <x:is>
          <x:t xml:space="preserve">Uncommon</x:t>
        </x:is>
      </x:c>
      <x:c r="Q463" s="17"/>
      <x:c r="R463" s="17"/>
      <x:c r="S463" s="17"/>
      <x:c r="T463" s="17"/>
      <x:c r="U463" s="9" t="str">
        <x:v>T3 stock can also feed a finished item directly; no mandatory T4 step. Future assembly is a planning idea, not an added T4 recipe.</x:v>
      </x:c>
      <x:c r="V463" s="11" t="inlineStr">
        <x:is>
          <x:t xml:space="preserve">bonded abrasive-faced stock; tier three; surface finishing; Bonded abrasive-faced stock</x:t>
        </x:is>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abrasive-faced steel blanks; manufactured stock; t3 specialist stock / component proposal; processed material; processed intermediate; manufactured / unresolved; surface finishing; mixed / unresolved; solid part; proposal; bonded abrasive-faced stock; tier three; surface finishing; bonded abrasive-faced stock; t2; not applicable; material</x:v>
      </x:c>
      <x:c r="AF463" s="4" t="str">
        <x:v>New intended workshop role; actual performance requires qualification. Lore category review: Resources -&gt; Manufactured stock. Classification only; original item status and tier retained.</x:v>
      </x:c>
      <x:c r="AG463"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status/completeness","No production route listed")</x:f>
        <x:v>Route listed; review status/completeness</x:v>
      </x:c>
      <x:c r="AN463" s="14">
        <x:f>IF(C463="T0",0,IF(C463="T1",1,IF(C463="T2",2,IF(C463="T3",3,IF(C463="T4",4,IF(C463="Unassigned",98,99))))))</x:f>
        <x:v>2</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inlineStr">
        <x:is>
          <x:t xml:space="preserve">Metal panels carrying prepared gemstone inlay, retained as unfitted decorative stock. They still need cutting, edge work and attachment to a chosen object. Pattern, setting method and durability remain proposals, with no gemstone power or assigned cultural meaning.</x:t>
        </x:is>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t="inlineStr">
        <x:is>
          <x:t xml:space="preserve">Rare</x:t>
        </x:is>
      </x:c>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inlineStr">
        <x:is>
          <x:t xml:space="preserve">T2</x:t>
        </x:is>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t="inlineStr">
        <x:is>
          <x:t xml:space="preserve">Uncommon</x:t>
        </x:is>
      </x:c>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t2; not applicable; component</x:v>
      </x:c>
      <x:c r="AF465" s="4" t="str">
        <x:v>New intended workshop role; actual performance requires qualification.</x:v>
      </x:c>
      <x:c r="AG46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status/completeness","No production route listed")</x:f>
        <x:v>Route listed; review status/completeness</x:v>
      </x:c>
      <x:c r="AN465" s="14">
        <x:f>IF(C465="T0",0,IF(C465="T1",1,IF(C465="T2",2,IF(C465="T3",3,IF(C465="T4",4,IF(C465="Unassigned",98,99))))))</x:f>
        <x:v>2</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inlineStr">
        <x:is>
          <x:t xml:space="preserve">T2</x:t>
        </x:is>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t="inlineStr">
        <x:is>
          <x:t xml:space="preserve">Uncommon</x:t>
        </x:is>
      </x:c>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t2; not applicable; component</x:v>
      </x:c>
      <x:c r="AF466" s="4" t="str">
        <x:v>New intended workshop role; actual performance requires qualification.</x:v>
      </x:c>
      <x:c r="AG46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status/completeness","No production route listed")</x:f>
        <x:v>Route listed; review status/completeness</x:v>
      </x:c>
      <x:c r="AN466" s="14">
        <x:f>IF(C466="T0",0,IF(C466="T1",1,IF(C466="T2",2,IF(C466="T3",3,IF(C466="T4",4,IF(C466="Unassigned",98,99))))))</x:f>
        <x:v>2</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inlineStr">
        <x:is>
          <x:t xml:space="preserve">Bonded glass-ceramic lining panels</x:t>
        </x:is>
      </x:c>
      <x:c r="C467" s="4" t="str">
        <x:v>T3</x:v>
      </x:c>
      <x:c r="D467" s="9" t="str">
        <x:v>Manufactured stock</x:v>
      </x:c>
      <x:c r="E467" s="9" t="str">
        <x:v>T3 specialist stock / component proposal</x:v>
      </x:c>
      <x:c r="F467" s="9" t="str">
        <x:v>New proposal</x:v>
      </x:c>
      <x:c r="G467" s="9" t="inlineStr">
        <x:is>
          <x:t xml:space="preserve">Prepared glass and ceramic layers bonded into unfitted lining panels for a later vessel insert. They are lining stock rather than a ready chemical container. Contents compatibility, joints, support and thermal behavior must be selected for the receiving vessel.</x:t>
        </x:is>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t="inlineStr">
        <x:is>
          <x:t xml:space="preserve">Rare</x:t>
        </x:is>
      </x:c>
      <x:c r="Q467" s="17"/>
      <x:c r="R467" s="17"/>
      <x:c r="S467" s="17"/>
      <x:c r="T467" s="17"/>
      <x:c r="U467" s="9" t="str">
        <x:v>T3 stock can also feed a finished item directly; no mandatory T4 step. Future assembly is a planning idea, not an added T4 recipe.</x:v>
      </x:c>
      <x:c r="V467" s="11" t="inlineStr">
        <x:is>
          <x:t xml:space="preserve">bonded glass-ceramic lining stock; tier three; chemical processing; Bonded glass-ceramic lining stock</x:t>
        </x:is>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panels; manufactured stock; t3 specialist stock / component proposal; processed material; processed intermediate; manufactured / unresolved; chemical processing; mixed / unresolved; panel; proposal; bonded glass-ceramic lining stock; tier three; chemical processing; bonded glass-ceramic lining stock; t3; not applicable; material</x:v>
      </x:c>
      <x:c r="AF467" s="4" t="str">
        <x:v>New intended workshop role; actual performance requires qualification. Lore category review: Resources -&gt; Manufactured stock. Classification only; original item status and tier retained.</x:v>
      </x:c>
      <x:c r="AG467"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inlineStr">
        <x:is>
          <x:t xml:space="preserve">T3</x:t>
        </x:is>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t="inlineStr">
        <x:is>
          <x:t xml:space="preserve">Rare</x:t>
        </x:is>
      </x:c>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t3; not applicable; component</x:v>
      </x:c>
      <x:c r="AF468" s="4" t="str">
        <x:v>New intended workshop role; actual performance requires qualification.</x:v>
      </x:c>
      <x:c r="AG468"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status/completeness","No production route listed")</x:f>
        <x:v>Route listed; review status/completeness</x:v>
      </x:c>
      <x:c r="AN468" s="14">
        <x:f>IF(C468="T0",0,IF(C468="T1",1,IF(C468="T2",2,IF(C468="T3",3,IF(C468="T4",4,IF(C468="Unassigned",98,99))))))</x:f>
        <x:v>3</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inlineStr">
        <x:is>
          <x:t xml:space="preserve">T3</x:t>
        </x:is>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t="inlineStr">
        <x:is>
          <x:t xml:space="preserve">Rare</x:t>
        </x:is>
      </x:c>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t3; not applicable; component</x:v>
      </x:c>
      <x:c r="AF469" s="4" t="str">
        <x:v>New intended workshop role; actual performance requires qualification.</x:v>
      </x:c>
      <x:c r="AG469"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status/completeness","No production route listed")</x:f>
        <x:v>Route listed; review status/completeness</x:v>
      </x:c>
      <x:c r="AN469" s="14">
        <x:f>IF(C469="T0",0,IF(C469="T1",1,IF(C469="T2",2,IF(C469="T3",3,IF(C469="T4",4,IF(C469="Unassigned",98,99))))))</x:f>
        <x:v>3</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inlineStr">
        <x:is>
          <x:t xml:space="preserve">T3</x:t>
        </x:is>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t="inlineStr">
        <x:is>
          <x:t xml:space="preserve">Rare</x:t>
        </x:is>
      </x:c>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t3; not applicable; component</x:v>
      </x:c>
      <x:c r="AF470" s="4" t="str">
        <x:v>New intended workshop role; actual performance requires qualification.</x:v>
      </x:c>
      <x:c r="AG47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status/completeness","No production route listed")</x:f>
        <x:v>Route listed; review status/completeness</x:v>
      </x:c>
      <x:c r="AN470" s="14">
        <x:f>IF(C470="T0",0,IF(C470="T1",1,IF(C470="T2",2,IF(C470="T3",3,IF(C470="T4",4,IF(C470="Unassigned",98,99))))))</x:f>
        <x:v>3</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inlineStr">
        <x:is>
          <x:t xml:space="preserve">T3</x:t>
        </x:is>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t="inlineStr">
        <x:is>
          <x:t xml:space="preserve">Rare</x:t>
        </x:is>
      </x:c>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t3; not applicable; component</x:v>
      </x:c>
      <x:c r="AF471" s="4" t="str">
        <x:v>New intended workshop role; actual performance requires qualification.</x:v>
      </x:c>
      <x:c r="AG47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status/completeness","No production route listed")</x:f>
        <x:v>Route listed; review status/completeness</x:v>
      </x:c>
      <x:c r="AN471" s="14">
        <x:f>IF(C471="T0",0,IF(C471="T1",1,IF(C471="T2",2,IF(C471="T3",3,IF(C471="T4",4,IF(C471="Unassigned",98,99))))))</x:f>
        <x:v>3</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inlineStr">
        <x:is>
          <x:t xml:space="preserve">T3</x:t>
        </x:is>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t="inlineStr">
        <x:is>
          <x:t xml:space="preserve">Rare</x:t>
        </x:is>
      </x:c>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t3; not applicable; component</x:v>
      </x:c>
      <x:c r="AF472" s="4" t="str">
        <x:v>New intended workshop role; actual performance requires qualification.</x:v>
      </x:c>
      <x:c r="AG47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status/completeness","No production route listed")</x:f>
        <x:v>Route listed; review status/completeness</x:v>
      </x:c>
      <x:c r="AN472" s="14">
        <x:f>IF(C472="T0",0,IF(C472="T1",1,IF(C472="T2",2,IF(C472="T3",3,IF(C472="T4",4,IF(C472="Unassigned",98,99))))))</x:f>
        <x:v>3</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inlineStr">
        <x:is>
          <x:t xml:space="preserve">T3</x:t>
        </x:is>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t="inlineStr">
        <x:is>
          <x:t xml:space="preserve">Rare</x:t>
        </x:is>
      </x:c>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t3; not applicable; component</x:v>
      </x:c>
      <x:c r="AF473" s="4" t="str">
        <x:v>New intended workshop role; actual performance requires qualification.</x:v>
      </x:c>
      <x:c r="AG47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status/completeness","No production route listed")</x:f>
        <x:v>Route listed; review status/completeness</x:v>
      </x:c>
      <x:c r="AN473" s="14">
        <x:f>IF(C473="T0",0,IF(C473="T1",1,IF(C473="T2",2,IF(C473="T3",3,IF(C473="T4",4,IF(C473="Unassigned",98,99))))))</x:f>
        <x:v>3</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inlineStr">
        <x:is>
          <x:t xml:space="preserve">T3</x:t>
        </x:is>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t="inlineStr">
        <x:is>
          <x:t xml:space="preserve">Rare</x:t>
        </x:is>
      </x:c>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t3; not applicable; component</x:v>
      </x:c>
      <x:c r="AF474" s="4" t="str">
        <x:v>New intended workshop role; actual performance requires qualification.</x:v>
      </x:c>
      <x:c r="AG474"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status/completeness","No production route listed")</x:f>
        <x:v>Route listed; review status/completeness</x:v>
      </x:c>
      <x:c r="AN474" s="14">
        <x:f>IF(C474="T0",0,IF(C474="T1",1,IF(C474="T2",2,IF(C474="T3",3,IF(C474="T4",4,IF(C474="Unassigned",98,99))))))</x:f>
        <x:v>3</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inlineStr">
        <x:is>
          <x:t xml:space="preserve">T3</x:t>
        </x:is>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t="inlineStr">
        <x:is>
          <x:t xml:space="preserve">Rare</x:t>
        </x:is>
      </x:c>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t3; not applicable; component</x:v>
      </x:c>
      <x:c r="AF475" s="4" t="str">
        <x:v>New intended workshop role; actual performance requires qualification.</x:v>
      </x:c>
      <x:c r="AG47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status/completeness","No production route listed")</x:f>
        <x:v>Route listed; review status/completeness</x:v>
      </x:c>
      <x:c r="AN475" s="14">
        <x:f>IF(C475="T0",0,IF(C475="T1",1,IF(C475="T2",2,IF(C475="T3",3,IF(C475="T4",4,IF(C475="Unassigned",98,99))))))</x:f>
        <x:v>3</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inlineStr">
        <x:is>
          <x:t xml:space="preserve">T2</x:t>
        </x:is>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t="inlineStr">
        <x:is>
          <x:t xml:space="preserve">Uncommon</x:t>
        </x:is>
      </x:c>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t2; not applicable; component</x:v>
      </x:c>
      <x:c r="AF476" s="4" t="str">
        <x:v>New intended workshop role; actual performance requires qualification.</x:v>
      </x:c>
      <x:c r="AG476" s="4" t="inlineStr">
        <x:is>
          <x:t xml:space="preserve">October 16 catalog value audit: T2. Precision interfaces, coordinated moving parts or more selective chemical preparation concentrate specialist fitting effort, without guaranteeing operating output. Value is separate from crafting readiness, rarity, condition and demonstrated performance.</x:t>
        </x:is>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status/completeness","No production route listed")</x:f>
        <x:v>Route listed; review status/completeness</x:v>
      </x:c>
      <x:c r="AN476" s="14">
        <x:f>IF(C476="T0",0,IF(C476="T1",1,IF(C476="T2",2,IF(C476="T3",3,IF(C476="T4",4,IF(C476="Unassigned",98,99))))))</x:f>
        <x:v>2</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inlineStr">
        <x:is>
          <x:t xml:space="preserve">T3</x:t>
        </x:is>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t="inlineStr">
        <x:is>
          <x:t xml:space="preserve">Rare</x:t>
        </x:is>
      </x:c>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t3; not applicable; component</x:v>
      </x:c>
      <x:c r="AF477" s="4" t="str">
        <x:v>New intended workshop role; actual performance requires qualification.</x:v>
      </x:c>
      <x:c r="AG477"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status/completeness","No production route listed")</x:f>
        <x:v>Route listed; review status/completeness</x:v>
      </x:c>
      <x:c r="AN477" s="14">
        <x:f>IF(C477="T0",0,IF(C477="T1",1,IF(C477="T2",2,IF(C477="T3",3,IF(C477="T4",4,IF(C477="Unassigned",98,99))))))</x:f>
        <x:v>3</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inlineStr">
        <x:is>
          <x:t xml:space="preserve">T3</x:t>
        </x:is>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t="inlineStr">
        <x:is>
          <x:t xml:space="preserve">Rare</x:t>
        </x:is>
      </x:c>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t3; not applicable; component</x:v>
      </x:c>
      <x:c r="AF478" s="4" t="str">
        <x:v>New intended workshop role; actual performance requires qualification.</x:v>
      </x:c>
      <x:c r="AG47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status/completeness","No production route listed")</x:f>
        <x:v>Route listed; review status/completeness</x:v>
      </x:c>
      <x:c r="AN478" s="14">
        <x:f>IF(C478="T0",0,IF(C478="T1",1,IF(C478="T2",2,IF(C478="T3",3,IF(C478="T4",4,IF(C478="Unassigned",98,99))))))</x:f>
        <x:v>3</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t="inlineStr">
        <x:is>
          <x:t xml:space="preserve">Epic</x:t>
        </x:is>
      </x:c>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inlineStr">
        <x:is>
          <x:t xml:space="preserve">Salvage value audit October 16, 2026: T4. A matched collapsible joint set concentrates precision wind-load interfaces and traversal-repair value. Value tier is relative to this 200-item salvage roster; condition and crafting qualification remain separate.</x:t>
        </x:is>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inlineStr">
        <x:is>
          <x:t xml:space="preserve">T3</x:t>
        </x:is>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t="inlineStr">
        <x:is>
          <x:t xml:space="preserve">Rare</x:t>
        </x:is>
      </x:c>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t3; not applicable; component</x:v>
      </x:c>
      <x:c r="AF480" s="4" t="str">
        <x:v>New intended workshop role; actual performance requires qualification.</x:v>
      </x:c>
      <x:c r="AG48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status/completeness","No production route listed")</x:f>
        <x:v>Route listed; review status/completeness</x:v>
      </x:c>
      <x:c r="AN480" s="14">
        <x:f>IF(C480="T0",0,IF(C480="T1",1,IF(C480="T2",2,IF(C480="T3",3,IF(C480="T4",4,IF(C480="Unassigned",98,99))))))</x:f>
        <x:v>3</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inlineStr">
        <x:is>
          <x:t xml:space="preserve">T3</x:t>
        </x:is>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t="inlineStr">
        <x:is>
          <x:t xml:space="preserve">Rare</x:t>
        </x:is>
      </x:c>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t3; not applicable; component</x:v>
      </x:c>
      <x:c r="AF481" s="4" t="str">
        <x:v>New intended workshop role; actual performance requires qualification.</x:v>
      </x:c>
      <x:c r="AG48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status/completeness","No production route listed")</x:f>
        <x:v>Route listed; review status/completeness</x:v>
      </x:c>
      <x:c r="AN481" s="14">
        <x:f>IF(C481="T0",0,IF(C481="T1",1,IF(C481="T2",2,IF(C481="T3",3,IF(C481="T4",4,IF(C481="Unassigned",98,99))))))</x:f>
        <x:v>3</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Salvage</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t="inlineStr">
        <x:is>
          <x:t xml:space="preserve">Epic</x:t>
        </x:is>
      </x:c>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salvage;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82" s="4" t="inlineStr">
        <x:is>
          <x:t xml:space="preserve">Salvage value audit October 16, 2026: T4. A fitted wheel-hub core preserves precision bearing and axle interfaces that are difficult to substitute. Value tier is relative to this 200-item salvage roster; condition and crafting qualification remain separate.</x:t>
        </x:is>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inlineStr">
        <x:is>
          <x:t xml:space="preserve">T2</x:t>
        </x:is>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t="inlineStr">
        <x:is>
          <x:t xml:space="preserve">Uncommon</x:t>
        </x:is>
      </x:c>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t2; not applicable; component</x:v>
      </x:c>
      <x:c r="AF483" s="4" t="str">
        <x:v>New intended workshop role; actual performance requires qualification.</x:v>
      </x:c>
      <x:c r="AG48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status/completeness","No production route listed")</x:f>
        <x:v>Route listed; review status/completeness</x:v>
      </x:c>
      <x:c r="AN483" s="14">
        <x:f>IF(C483="T0",0,IF(C483="T1",1,IF(C483="T2",2,IF(C483="T3",3,IF(C483="T4",4,IF(C483="Unassigned",98,99))))))</x:f>
        <x:v>2</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inlineStr">
        <x:is>
          <x:t xml:space="preserve">T2</x:t>
        </x:is>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t="inlineStr">
        <x:is>
          <x:t xml:space="preserve">Uncommon</x:t>
        </x:is>
      </x:c>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t2; not applicable; component</x:v>
      </x:c>
      <x:c r="AF484" s="4" t="str">
        <x:v>New intended workshop role; actual performance requires qualification.</x:v>
      </x:c>
      <x:c r="AG48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status/completeness","No production route listed")</x:f>
        <x:v>Route listed; review status/completeness</x:v>
      </x:c>
      <x:c r="AN484" s="14">
        <x:f>IF(C484="T0",0,IF(C484="T1",1,IF(C484="T2",2,IF(C484="T3",3,IF(C484="T4",4,IF(C484="Unassigned",98,99))))))</x:f>
        <x:v>2</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inlineStr">
        <x:is>
          <x:t xml:space="preserve">Pressed mineral-husk barrier boards</x:t>
        </x:is>
      </x:c>
      <x:c r="C485" s="4" t="inlineStr">
        <x:is>
          <x:t xml:space="preserve">T2</x:t>
        </x:is>
      </x:c>
      <x:c r="D485" s="9" t="str">
        <x:v>Manufactured stock</x:v>
      </x:c>
      <x:c r="E485" s="9" t="str">
        <x:v>T4 specialist stock / component proposal</x:v>
      </x:c>
      <x:c r="F485" s="9" t="str">
        <x:v>New proposal</x:v>
      </x:c>
      <x:c r="G485" s="9" t="inlineStr">
        <x:is>
          <x:t xml:space="preserve">Layered husk, mica and candidate sealing materials pressed into unfitted barrier boards. The boards provide stock for later enclosure separators or insulating panels. Layer construction, machining and electrical, thermal or fire performance remain unqualified.</x:t>
        </x:is>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t="inlineStr">
        <x:is>
          <x:t xml:space="preserve">Uncommon</x:t>
        </x:is>
      </x:c>
      <x:c r="Q485" s="17"/>
      <x:c r="R485" s="17"/>
      <x:c r="S485" s="17"/>
      <x:c r="T485" s="17"/>
      <x:c r="U485" s="9" t="str">
        <x:v>T4 is the final planned refinement tier. This remains intermediate stock or a component; fitted finished products are classified separately.</x:v>
      </x:c>
      <x:c r="V485" s="11" t="inlineStr">
        <x:is>
          <x:t xml:space="preserve">pressed mineral-husk insulating board; tier four; electrical insulation; Pressed mineral-husk insulating board</x:t>
        </x:is>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barrier boards; manufactured stock; t4 specialist stock / component proposal; processed material; processed intermediate; manufactured / unresolved; electrical insulation; mixed / unresolved; panel; proposal; pressed mineral-husk insulating board; tier four; electrical insulation; pressed mineral-husk insulating board; t2; not applicable; material</x:v>
      </x:c>
      <x:c r="AF485" s="4" t="str">
        <x:v>New intended workshop role; actual performance requires qualification. Lore category review: Resources -&gt; Manufactured stock. Classification only; original item status and tier retained.</x:v>
      </x:c>
      <x:c r="AG48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status/completeness","No production route listed")</x:f>
        <x:v>Route listed; review status/completeness</x:v>
      </x:c>
      <x:c r="AN485" s="14">
        <x:f>IF(C485="T0",0,IF(C485="T1",1,IF(C485="T2",2,IF(C485="T3",3,IF(C485="T4",4,IF(C485="Unassigned",98,99))))))</x:f>
        <x:v>2</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inlineStr">
        <x:is>
          <x:t xml:space="preserve">Layered inlay veneer sheets</x:t>
        </x:is>
      </x:c>
      <x:c r="C486" s="4" t="inlineStr">
        <x:is>
          <x:t xml:space="preserve">T3</x:t>
        </x:is>
      </x:c>
      <x:c r="D486" s="9" t="str">
        <x:v>Manufactured stock</x:v>
      </x:c>
      <x:c r="E486" s="9" t="str">
        <x:v>T4 specialist stock / component proposal</x:v>
      </x:c>
      <x:c r="F486" s="9" t="str">
        <x:v>New proposal</x:v>
      </x:c>
      <x:c r="G486" s="9" t="inlineStr">
        <x:is>
          <x:t xml:space="preserve">Decorative husk material and gem-inlaid panel stock combined into thin composite trim sheets. The material awaits cutting and mounting on a chosen display, civic object or dress fitting. Manufacture, layer thickness and attachment remain proposals without a fixed cultural association.</x:t>
        </x:is>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t="inlineStr">
        <x:is>
          <x:t xml:space="preserve">Rare</x:t>
        </x:is>
      </x:c>
      <x:c r="Q486" s="17"/>
      <x:c r="R486" s="17"/>
      <x:c r="S486" s="17"/>
      <x:c r="T486" s="17"/>
      <x:c r="U486" s="9" t="str">
        <x:v>T4 is the final planned refinement tier. This remains intermediate stock or a component; fitted finished products are classified separately.</x:v>
      </x:c>
      <x:c r="V486" s="11" t="inlineStr">
        <x:is>
          <x:t xml:space="preserve">layered ceremonial inlay stock; tier four; decoration; Layered ceremonial inlay stock</x:t>
        </x:is>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inlay veneer sheets; manufactured stock; t4 specialist stock / component proposal; processed material; processed intermediate; manufactured / unresolved; decoration; mixed / unresolved; sheet; proposal; layered ceremonial inlay stock; tier four; decoration; layered ceremonial inlay stock; t3; not applicable; material</x:v>
      </x:c>
      <x:c r="AF486" s="4" t="str">
        <x:v>New intended workshop role; actual performance requires qualification. Lore category review: Resources -&gt; Manufactured stock. Classification only; original item status and tier retained.</x:v>
      </x:c>
      <x:c r="AG486"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status/completeness","No production route listed")</x:f>
        <x:v>Route listed; review status/completeness</x:v>
      </x:c>
      <x:c r="AN486" s="14">
        <x:f>IF(C486="T0",0,IF(C486="T1",1,IF(C486="T2",2,IF(C486="T3",3,IF(C486="T4",4,IF(C486="Unassigned",98,99))))))</x:f>
        <x:v>3</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inlineStr">
        <x:is>
          <x:t xml:space="preserve">T3</x:t>
        </x:is>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t="inlineStr">
        <x:is>
          <x:t xml:space="preserve">Rare</x:t>
        </x:is>
      </x:c>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t3; not applicable; component</x:v>
      </x:c>
      <x:c r="AF487" s="4" t="str">
        <x:v>New intended workshop role; actual performance requires qualification.</x:v>
      </x:c>
      <x:c r="AG48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status/completeness","No production route listed")</x:f>
        <x:v>Route listed; review status/completeness</x:v>
      </x:c>
      <x:c r="AN487" s="14">
        <x:f>IF(C487="T0",0,IF(C487="T1",1,IF(C487="T2",2,IF(C487="T3",3,IF(C487="T4",4,IF(C487="Unassigned",98,99))))))</x:f>
        <x:v>3</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inlineStr">
        <x:is>
          <x:t xml:space="preserve">T0</x:t>
        </x:is>
      </x:c>
      <x:c r="D488" s="4" t="inlineStr">
        <x:is>
          <x:t xml:space="preserve">Crafting components</x:t>
        </x:is>
      </x:c>
      <x:c r="E488" s="4" t="str">
        <x:v>Hypothetical chemical-processing precursor</x:v>
      </x:c>
      <x:c r="F488" s="4" t="str">
        <x:v>New proposal</x:v>
      </x:c>
      <x:c r="G488" s="4" t="inlineStr">
        <x:is>
          <x:t xml:space="preserve">Candidate precursor for oxide-conversion research. It is a candidate industrial input or process aid. Its composition, containment and compatible treatment must be established; usefulness does not imply edibility.</x:t>
        </x:is>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t="inlineStr">
        <x:is>
          <x:t xml:space="preserve">Junk</x:t>
        </x:is>
      </x:c>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crafting components; hypothetical chemical-processing precursor; chemical material; processed intermediate; manufactured / unresolved; chemical processing; biological chemical; unresolved; proposal; oxide reactive; corrosion conversion; selected faunal fraction; t0; not applicable; material</x:v>
      </x:c>
      <x:c r="AF488" s="4" t="inlineStr">
        <x:is>
          <x:t xml:space="preserve">Explicit new hypothetical precursor; chemical identity remains unresolved.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status/completeness","No production route listed")</x:f>
        <x:v>Route listed; review status/completeness</x:v>
      </x:c>
      <x:c r="AN488" s="4">
        <x:f>IF(C488="T0",0,IF(C488="T1",1,IF(C488="T2",2,IF(C488="T3",3,IF(C488="T4",4,IF(C488="Unassigned",98,99))))))</x:f>
        <x:v>0</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inlineStr">
        <x:is>
          <x:t xml:space="preserve">Intended use: material analysis. Porous young material, not structural stock. It supports examination or comparison of a selected material, with sampling and a meaningful interpretation method still required.</x:t>
        </x:is>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t="inlineStr">
        <x:is>
          <x:t xml:space="preserve">Junk</x:t>
        </x:is>
      </x:c>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inlineStr">
        <x:is>
          <x:t xml:space="preserve">October 16 mineral value review: T0. Young surface Growth is plentiful and easy to recover, with porous low-density material suited to analysis or processing rather than structural stock. Evidence: WLD-0058; specific mineral occurrence and grade remain proposals. Rarity default: Junk from T0, independently editable. Value does not certify purity, processing readiness, recipe eligibility, performance or a price.</x:t>
        </x:is>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status/completeness","No production route listed")</x:f>
        <x:v>No production route listed</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inlineStr">
        <x:is>
          <x:t xml:space="preserve">T1</x:t>
        </x:is>
      </x:c>
      <x:c r="D490" s="4" t="str">
        <x:v>Mineral resources</x:v>
      </x:c>
      <x:c r="E490" s="4" t="str">
        <x:v>Iron Growth grade / preparation</x:v>
      </x:c>
      <x:c r="F490" s="4" t="str">
        <x:v>New proposal</x:v>
      </x:c>
      <x:c r="G490" s="4" t="inlineStr">
        <x:is>
          <x:t xml:space="preserve">Intended use: material analysis. Selected commercial source grade; regional composition matters. It supports examination or comparison of a selected material, with sampling and a meaningful interpretation method still required.</x:t>
        </x:is>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t="inlineStr">
        <x:is>
          <x:t xml:space="preserve">Common</x:t>
        </x:is>
      </x:c>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t1; not applicable; material</x:v>
      </x:c>
      <x:c r="AF490" s="4" t="str">
        <x:v>New source-informed working item; primary category follows the resource/processing/recovery split.</x:v>
      </x:c>
      <x:c r="AG490" s="4" t="inlineStr">
        <x:is>
          <x:t xml:space="preserve">October 16 mineral value review: T1. Mature Growth is the standard commercial industrial source, with real infrastructure demand and extraction effort but widespread bulk supply. Evidence: WLD-0058, WLD-0028; specific mineral occurrence and grade remain proposals. Rarity default: Common from T1, independently editable. Value does not certify purity, processing readiness, recipe eligibility, performance or a price.</x:t>
        </x:is>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status/completeness","No production route listed")</x:f>
        <x:v>No production route listed</x:v>
      </x:c>
      <x:c r="AN490" s="4">
        <x:f>IF(C490="T0",0,IF(C490="T1",1,IF(C490="T2",2,IF(C490="T3",3,IF(C490="T4",4,IF(C490="Unassigned",98,99))))))</x:f>
        <x:v>1</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inlineStr">
        <x:is>
          <x:t xml:space="preserve">Dense old-growth mineral cores</x:t>
        </x:is>
      </x:c>
      <x:c r="C491" s="4" t="inlineStr">
        <x:is>
          <x:t xml:space="preserve">T3</x:t>
        </x:is>
      </x:c>
      <x:c r="D491" s="4" t="str">
        <x:v>Mineral resources</x:v>
      </x:c>
      <x:c r="E491" s="4" t="str">
        <x:v>Iron Growth grade / preparation</x:v>
      </x:c>
      <x:c r="F491" s="4" t="str">
        <x:v>New proposal</x:v>
      </x:c>
      <x:c r="G491" s="4" t="inlineStr">
        <x:is>
          <x:t xml:space="preserve">Dense cores collected from older Iron Growth formations, proposed as scarce composition-sensitive mineral feed and comparison samples. Age and recovery depth may raise collection cost, but do not establish purity, structural grade, ancient synthetic origin or special powers. Assay and processing are still required before material use.</x:t>
        </x:is>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t="inlineStr">
        <x:is>
          <x:t xml:space="preserve">Rare</x:t>
        </x:is>
      </x:c>
      <x:c r="Q491" s="4"/>
      <x:c r="R491" s="4"/>
      <x:c r="S491" s="4"/>
      <x:c r="T491" s="4"/>
      <x:c r="U491" s="4" t="str">
        <x:v>Source status does not establish game canon. Industrial Phagia fractions are separate from human food; ancient recovery does not imply reproduction.</x:v>
      </x:c>
      <x:c r="V491" s="4" t="inlineStr">
        <x:is>
          <x:t xml:space="preserve">old formation iron growth cores; material analysis; t0; Old formation Iron Growth cores</x:t>
        </x:is>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dense old-growth mineral cores; mineral resources; iron growth grade / preparation; raw material; raw; geological; material analysis; iron growth; solid piece; proposal; old formation iron growth cores; material analysis; t0; old formation iron growth cores; t3; not applicable; material</x:v>
      </x:c>
      <x:c r="AF491" s="4" t="str">
        <x:v>New source-informed working item; primary category follows the resource/processing/recovery split.</x:v>
      </x:c>
      <x:c r="AG491" s="4" t="inlineStr">
        <x:is>
          <x:t xml:space="preserve">October 16 mineral value review: T3. Centuries-old dense cores require costly depth access and offer premium composition-sensitive feed and research value; no particular core is certified as a master seal alloy or ancient synthetic. Evidence: WLD-0058, WLD-0028, WLD-0060; specific mineral occurrence and grade remain proposals. Rarity default: Rare from T3, independently editable. Value does not certify purity, processing readiness, recipe eligibility, performance or a price.</x:t>
        </x:is>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status/completeness","No production route listed")</x:f>
        <x:v>No production route listed</x:v>
      </x:c>
      <x:c r="AN491" s="4">
        <x:f>IF(C491="T0",0,IF(C491="T1",1,IF(C491="T2",2,IF(C491="T3",3,IF(C491="T4",4,IF(C491="Unassigned",98,99))))))</x:f>
        <x:v>3</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inlineStr">
        <x:is>
          <x:t xml:space="preserve">T3</x:t>
        </x:is>
      </x:c>
      <x:c r="D492" s="4" t="inlineStr">
        <x:is>
          <x:t xml:space="preserve">Salvage</x:t>
        </x:is>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t="inlineStr">
        <x:is>
          <x:t xml:space="preserve">Rare</x:t>
        </x:is>
      </x:c>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salvage; iron growth grade / preparation; raw material; raw; geological; material analysis; iron growth; solid piece; proposal; ruin-associated iron growth specimens; material analysis; t0; t3; not applicable; material</x:v>
      </x:c>
      <x:c r="AF492" s="4" t="str">
        <x:v>New source-informed working item; primary category follows the resource/processing/recovery split.</x:v>
      </x:c>
      <x:c r="AG492" s="4" t="inlineStr">
        <x:is>
          <x:t xml:space="preserve">Salvage value audit October 16, 2026: T3. A context-sensitive ruin specimen may attract specialist analysis demand. No ancient synthetic composition or special power is assumed. Value tier is relative to this 200-item salvage roster; condition and crafting qualification remain separate.</x:t>
        </x:is>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No production route listed</x:v>
      </x:c>
      <x:c r="AN492" s="4">
        <x:f>IF(C492="T0",0,IF(C492="T1",1,IF(C492="T2",2,IF(C492="T3",3,IF(C492="T4",4,IF(C492="Unassigned",98,99))))))</x:f>
        <x:v>3</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inlineStr">
        <x:is>
          <x:t xml:space="preserve">Assay-selected Iron Growth feed</x:t>
        </x:is>
      </x:c>
      <x:c r="C493" s="4" t="str">
        <x:v>T1</x:v>
      </x:c>
      <x:c r="D493" s="4" t="str">
        <x:v>Manufactured stock</x:v>
      </x:c>
      <x:c r="E493" s="4" t="str">
        <x:v>Iron Growth grade / preparation</x:v>
      </x:c>
      <x:c r="F493" s="4" t="str">
        <x:v>New proposal</x:v>
      </x:c>
      <x:c r="G493" s="4" t="inlineStr">
        <x:is>
          <x:t xml:space="preserve">Iron Growth pieces grouped into a composition-identified working lot before alloy preparation. Selection gives the feed a defined processing purpose without turning source age or depth into a material tier. Sampling, acceptance limits and available analytical tools remain unresolved.</x:t>
        </x:is>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t="inlineStr">
        <x:is>
          <x:t xml:space="preserve">Common</x:t>
        </x:is>
      </x:c>
      <x:c r="Q493" s="4"/>
      <x:c r="R493" s="4"/>
      <x:c r="S493" s="4"/>
      <x:c r="T493" s="4"/>
      <x:c r="U493" s="4" t="str">
        <x:v>Source status does not establish game canon. Industrial Phagia fractions are separate from human food; ancient recovery does not imply reproduction.</x:v>
      </x:c>
      <x:c r="V493" s="4" t="inlineStr">
        <x:is>
          <x:t xml:space="preserve">assayed iron growth feedstock; metal refining; t1; Assayed Iron Growth feedstock</x:t>
        </x:is>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assay-selected iron growth feed; manufactured stock; iron growth grade / preparation; processed material; processed intermediate; manufactured / unresolved; metal refining; iron growth; solid piece; proposal; assayed iron growth feedstock; metal refining; t1; assayed iron growth feedstock; t1; not applicable; material</x:v>
      </x:c>
      <x:c r="AF493" s="4" t="str">
        <x:v>New source-informed working item; primary category follows the resource/processing/recovery split.</x:v>
      </x:c>
      <x:c r="AG493"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inlineStr">
        <x:is>
          <x:t xml:space="preserve">Worked Growth-alloy blanks</x:t>
        </x:is>
      </x:c>
      <x:c r="C494" s="4" t="inlineStr">
        <x:is>
          <x:t xml:space="preserve">T3</x:t>
        </x:is>
      </x:c>
      <x:c r="D494" s="4" t="str">
        <x:v>Manufactured stock</x:v>
      </x:c>
      <x:c r="E494" s="4" t="str">
        <x:v>Iron Growth grade / preparation</x:v>
      </x:c>
      <x:c r="F494" s="4" t="str">
        <x:v>New proposal</x:v>
      </x:c>
      <x:c r="G494" s="4" t="inlineStr">
        <x:is>
          <x:t xml:space="preserve">Prepared Iron Growth feed proposed as worked alloy blanks for later canister-related fittings and other selected parts. The blank form avoids claiming a certified canister grade. Composition, additives, forming process and service compatibility still require qualification.</x:t>
        </x:is>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t="inlineStr">
        <x:is>
          <x:t xml:space="preserve">Rare</x:t>
        </x:is>
      </x:c>
      <x:c r="Q494" s="4"/>
      <x:c r="R494" s="4"/>
      <x:c r="S494" s="4"/>
      <x:c r="T494" s="4"/>
      <x:c r="U494" s="4" t="str">
        <x:v>Source status does not establish game canon. Industrial Phagia fractions are separate from human food; ancient recovery does not imply reproduction.</x:v>
      </x:c>
      <x:c r="V494" s="4" t="inlineStr">
        <x:is>
          <x:t xml:space="preserve">canister-grade growth alloy stock; fabrication; t2; Canister-grade Growth alloy stock</x:t>
        </x:is>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worked growth-alloy blanks; manufactured stock; iron growth grade / preparation; processed material; processed intermediate; manufactured / unresolved; fabrication; iron growth; solid piece; proposal; canister-grade growth alloy stock; fabrication; t2; canister-grade growth alloy stock; t3; not applicable; material</x:v>
      </x:c>
      <x:c r="AF494" s="4" t="str">
        <x:v>New source-informed working item; primary category follows the resource/processing/recovery split.</x:v>
      </x:c>
      <x:c r="AG494"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status/completeness","No production route listed")</x:f>
        <x:v>Route listed; review status/completeness</x:v>
      </x:c>
      <x:c r="AN494" s="4">
        <x:f>IF(C494="T0",0,IF(C494="T1",1,IF(C494="T2",2,IF(C494="T3",3,IF(C494="T4",4,IF(C494="Unassigned",98,99))))))</x:f>
        <x:v>3</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inlineStr">
        <x:is>
          <x:t xml:space="preserve">T2</x:t>
        </x:is>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t="inlineStr">
        <x:is>
          <x:t xml:space="preserve">Uncommon</x:t>
        </x:is>
      </x:c>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t2; not applicable; component</x:v>
      </x:c>
      <x:c r="AF495" s="4" t="str">
        <x:v>New source-informed working item; primary category follows the resource/processing/recovery split.</x:v>
      </x:c>
      <x:c r="AG49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status/completeness","No production route listed")</x:f>
        <x:v>Route listed; review status/completeness</x:v>
      </x:c>
      <x:c r="AN495" s="4">
        <x:f>IF(C495="T0",0,IF(C495="T1",1,IF(C495="T2",2,IF(C495="T3",3,IF(C495="T4",4,IF(C495="Unassigned",98,99))))))</x:f>
        <x:v>2</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inlineStr">
        <x:is>
          <x:t xml:space="preserve">T3</x:t>
        </x:is>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t="inlineStr">
        <x:is>
          <x:t xml:space="preserve">Rare</x:t>
        </x:is>
      </x:c>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t3; not applicable; component</x:v>
      </x:c>
      <x:c r="AF496" s="4" t="str">
        <x:v>New source-informed working item; primary category follows the resource/processing/recovery split.</x:v>
      </x:c>
      <x:c r="AG49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status/completeness","No production route listed")</x:f>
        <x:v>Route listed; review status/completeness</x:v>
      </x:c>
      <x:c r="AN496" s="4">
        <x:f>IF(C496="T0",0,IF(C496="T1",1,IF(C496="T2",2,IF(C496="T3",3,IF(C496="T4",4,IF(C496="Unassigned",98,99))))))</x:f>
        <x:v>3</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inlineStr">
        <x:is>
          <x:t xml:space="preserve">T2</x:t>
        </x:is>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t="inlineStr">
        <x:is>
          <x:t xml:space="preserve">Uncommon</x:t>
        </x:is>
      </x:c>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t2; not applicable; material</x:v>
      </x:c>
      <x:c r="AF497" s="4" t="str">
        <x:v>New source-informed working item; primary category follows the resource/processing/recovery split.</x:v>
      </x:c>
      <x:c r="AG497" s="4" t="inlineStr">
        <x:is>
          <x:t xml:space="preserve">October 16 mineral value review: T2. Alkaline deposits are less abundant than sulfur and constrain useful cleaning, chitin processing and glaze chemistry; raw crust still requires assay and controlled preparation. Evidence: WLD-0061; specific mineral occurrence and grade remain proposals. Rarity default: Uncommon from T2, independently editable. Value does not certify purity, processing readiness, recipe eligibility, performance or a price.</x:t>
        </x:is>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status/completeness","No production route listed")</x:f>
        <x:v>No production route listed</x:v>
      </x:c>
      <x:c r="AN497" s="4">
        <x:f>IF(C497="T0",0,IF(C497="T1",1,IF(C497="T2",2,IF(C497="T3",3,IF(C497="T4",4,IF(C497="Unassigned",98,99))))))</x:f>
        <x:v>2</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inlineStr">
        <x:is>
          <x:t xml:space="preserve">T0</x:t>
        </x:is>
      </x:c>
      <x:c r="D498" s="4" t="inlineStr">
        <x:is>
          <x:t xml:space="preserve">Crafting components</x:t>
        </x:is>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t="inlineStr">
        <x:is>
          <x:t xml:space="preserve">Junk</x:t>
        </x:is>
      </x:c>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crafting components; lore-informed stock / fitted part; chemical material; processed intermediate; manufactured / unresolved; chemical processing; mineral; particles; proposal; prepared alkaline mineral concentrate; chemical processing; t1; t0; not applicable; material</x:v>
      </x:c>
      <x:c r="AF498"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status/completeness","No production route listed")</x:f>
        <x:v>Route listed; review status/completeness</x:v>
      </x:c>
      <x:c r="AN498" s="4">
        <x:f>IF(C498="T0",0,IF(C498="T1",1,IF(C498="T2",2,IF(C498="T3",3,IF(C498="T4",4,IF(C498="Unassigned",98,99))))))</x:f>
        <x:v>0</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inlineStr">
        <x:is>
          <x:t xml:space="preserve">T0</x:t>
        </x:is>
      </x:c>
      <x:c r="D499" s="4" t="inlineStr">
        <x:is>
          <x:t xml:space="preserve">Crafting components</x:t>
        </x:is>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t="inlineStr">
        <x:is>
          <x:t xml:space="preserve">Junk</x:t>
        </x:is>
      </x:c>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crafting components; lore-informed stock / fitted part; chemical material; processed intermediate; manufactured / unresolved; chemical processing; mineral; particles; proposal; prepared sulfur process charge; chemical processing; t1; t0; not applicable; material</x:v>
      </x:c>
      <x:c r="AF499"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status/completeness","No production route listed")</x:f>
        <x:v>Route listed; review status/completeness</x:v>
      </x:c>
      <x:c r="AN499" s="4">
        <x:f>IF(C499="T0",0,IF(C499="T1",1,IF(C499="T2",2,IF(C499="T3",3,IF(C499="T4",4,IF(C499="Unassigned",98,99))))))</x:f>
        <x:v>0</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t="inlineStr">
        <x:is>
          <x:t xml:space="preserve">Junk</x:t>
        </x:is>
      </x:c>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status/completeness","No production route listed")</x:f>
        <x:v>No production route listed</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inlineStr">
        <x:is>
          <x:t xml:space="preserve">T3</x:t>
        </x:is>
      </x:c>
      <x:c r="D501" s="4" t="inlineStr">
        <x:is>
          <x:t xml:space="preserve">Crafting components</x:t>
        </x:is>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t="inlineStr">
        <x:is>
          <x:t xml:space="preserve">Rare</x:t>
        </x:is>
      </x:c>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crafting components; contained phagia industrial fraction; chemical material; processed intermediate; living culture; chemical processing; biological chemical; unresolved; proposal; selected phagia enzyme fraction; chemical processing; t1; t3; not applicable; material</x:v>
      </x:c>
      <x:c r="AF501"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1"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status/completeness","No production route listed")</x:f>
        <x:v>Route listed; review status/completeness</x:v>
      </x:c>
      <x:c r="AN501" s="4">
        <x:f>IF(C501="T0",0,IF(C501="T1",1,IF(C501="T2",2,IF(C501="T3",3,IF(C501="T4",4,IF(C501="Unassigned",98,99))))))</x:f>
        <x:v>3</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inlineStr">
        <x:is>
          <x:t xml:space="preserve">T0</x:t>
        </x:is>
      </x:c>
      <x:c r="D502" s="4" t="inlineStr">
        <x:is>
          <x:t xml:space="preserve">Crafting components</x:t>
        </x:is>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t="inlineStr">
        <x:is>
          <x:t xml:space="preserve">Junk</x:t>
        </x:is>
      </x:c>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crafting components; contained phagia industrial fraction; chemical material; processed intermediate; living culture; surface finishing; biological chemical; unresolved; proposal; selected phagia mild-acid fraction; surface finishing; t1; t0; not applicable; material</x:v>
      </x:c>
      <x:c r="AF502"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status/completeness","No production route listed")</x:f>
        <x:v>Route listed; review status/completeness</x:v>
      </x:c>
      <x:c r="AN502" s="4">
        <x:f>IF(C502="T0",0,IF(C502="T1",1,IF(C502="T2",2,IF(C502="T3",3,IF(C502="T4",4,IF(C502="Unassigned",98,99))))))</x:f>
        <x:v>0</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inlineStr">
        <x:is>
          <x:t xml:space="preserve">T0</x:t>
        </x:is>
      </x:c>
      <x:c r="D503" s="4" t="inlineStr">
        <x:is>
          <x:t xml:space="preserve">Crafting components</x:t>
        </x:is>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t="inlineStr">
        <x:is>
          <x:t xml:space="preserve">Junk</x:t>
        </x:is>
      </x:c>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crafting components; contained phagia industrial fraction; chemical material; processed intermediate; living culture; binding and construction; biological chemical; unresolved; proposal; concentrated phagia adhesive base; binding and construction; t1; t0; not applicable; material</x:v>
      </x:c>
      <x:c r="AF503"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status/completeness","No production route listed")</x:f>
        <x:v>Route listed; review status/completeness</x:v>
      </x:c>
      <x:c r="AN503" s="4">
        <x:f>IF(C503="T0",0,IF(C503="T1",1,IF(C503="T2",2,IF(C503="T3",3,IF(C503="T4",4,IF(C503="Unassigned",98,99))))))</x:f>
        <x:v>0</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inlineStr">
        <x:is>
          <x:t xml:space="preserve">T0</x:t>
        </x:is>
      </x:c>
      <x:c r="D504" s="4" t="inlineStr">
        <x:is>
          <x:t xml:space="preserve">Crafting components</x:t>
        </x:is>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t="inlineStr">
        <x:is>
          <x:t xml:space="preserve">Junk</x:t>
        </x:is>
      </x:c>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crafting components; lore-informed stock / fitted part; chemical material; processed intermediate; manufactured / unresolved; chemical processing; biological and mineral mixture; unresolved; proposal; chitin-cleaning process charge; chemical processing; t2; t0; not applicable; material</x:v>
      </x:c>
      <x:c r="AF504"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status/completeness","No production route listed")</x:f>
        <x:v>Route listed; review status/completeness</x:v>
      </x:c>
      <x:c r="AN504" s="4">
        <x:f>IF(C504="T0",0,IF(C504="T1",1,IF(C504="T2",2,IF(C504="T3",3,IF(C504="T4",4,IF(C504="Unassigned",98,99))))))</x:f>
        <x:v>0</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inlineStr">
        <x:is>
          <x:t xml:space="preserve">T0</x:t>
        </x:is>
      </x:c>
      <x:c r="D505" s="4" t="inlineStr">
        <x:is>
          <x:t xml:space="preserve">Crafting components</x:t>
        </x:is>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t="inlineStr">
        <x:is>
          <x:t xml:space="preserve">Junk</x:t>
        </x:is>
      </x:c>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crafting components; lore-informed stock / fitted part; chemical material; processed intermediate; manufactured / unresolved; binding and construction; biological chemical; unresolved; proposal; concentrated chitin binder residue; binding and construction; t2; t0; not applicable; material</x:v>
      </x:c>
      <x:c r="AF505"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status/completeness","No production route listed")</x:f>
        <x:v>Route listed; review status/completeness</x:v>
      </x:c>
      <x:c r="AN505" s="4">
        <x:f>IF(C505="T0",0,IF(C505="T1",1,IF(C505="T2",2,IF(C505="T3",3,IF(C505="T4",4,IF(C505="Unassigned",98,99))))))</x:f>
        <x:v>0</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inlineStr">
        <x:is>
          <x:t xml:space="preserve">T0</x:t>
        </x:is>
      </x:c>
      <x:c r="D506" s="4" t="inlineStr">
        <x:is>
          <x:t xml:space="preserve">Crafting components</x:t>
        </x:is>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t="inlineStr">
        <x:is>
          <x:t xml:space="preserve">Junk</x:t>
        </x:is>
      </x:c>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crafting components; lore-informed stock / fitted part; chemical material; processed intermediate; manufactured / unresolved; binding and construction; biological chemical; unresolved; proposal; rendered membrane bonding stock; binding and construction; t1; t0; not applicable; material</x:v>
      </x:c>
      <x:c r="AF506"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status/completeness","No production route listed")</x:f>
        <x:v>Route listed; review status/completeness</x:v>
      </x:c>
      <x:c r="AN506" s="4">
        <x:f>IF(C506="T0",0,IF(C506="T1",1,IF(C506="T2",2,IF(C506="T3",3,IF(C506="T4",4,IF(C506="Unassigned",98,99))))))</x:f>
        <x:v>0</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inlineStr">
        <x:is>
          <x:t xml:space="preserve">T0</x:t>
        </x:is>
      </x:c>
      <x:c r="D507" s="4" t="inlineStr">
        <x:is>
          <x:t xml:space="preserve">Crafting components</x:t>
        </x:is>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t="inlineStr">
        <x:is>
          <x:t xml:space="preserve">Junk</x:t>
        </x:is>
      </x:c>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crafting components; lore-informed stock / fitted part; chemical material; processed intermediate; manufactured / unresolved; chemical processing; biological and mineral mixture; particles; proposal; separated ichor mineral sediment; chemical processing; t1; t0; not applicable; material</x:v>
      </x:c>
      <x:c r="AF507"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status/completeness","No production route listed")</x:f>
        <x:v>Route listed; review status/completeness</x:v>
      </x:c>
      <x:c r="AN507" s="4">
        <x:f>IF(C507="T0",0,IF(C507="T1",1,IF(C507="T2",2,IF(C507="T3",3,IF(C507="T4",4,IF(C507="Unassigned",98,99))))))</x:f>
        <x:v>0</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inlineStr">
        <x:is>
          <x:t xml:space="preserve">T1</x:t>
        </x:is>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t="inlineStr">
        <x:is>
          <x:t xml:space="preserve">Common</x:t>
        </x:is>
      </x:c>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t1; not applicable; material</x:v>
      </x:c>
      <x:c r="AF508" s="4" t="str">
        <x:v>New source-informed working item; primary category follows the resource/processing/recovery split.</x:v>
      </x:c>
      <x:c r="AG508"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status/completeness","No production route listed")</x:f>
        <x:v>No production route listed</x:v>
      </x:c>
      <x:c r="AN508" s="4">
        <x:f>IF(C508="T0",0,IF(C508="T1",1,IF(C508="T2",2,IF(C508="T3",3,IF(C508="T4",4,IF(C508="Unassigned",98,99))))))</x:f>
        <x:v>1</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inlineStr">
        <x:is>
          <x:t xml:space="preserve">Conditioned faunal reinforcement fibers</x:t>
        </x:is>
      </x:c>
      <x:c r="C509" s="4" t="inlineStr">
        <x:is>
          <x:t xml:space="preserve">T0</x:t>
        </x:is>
      </x:c>
      <x:c r="D509" s="4" t="str">
        <x:v>Manufactured stock</x:v>
      </x:c>
      <x:c r="E509" s="4" t="str">
        <x:v>Lore-informed stock / fitted part</x:v>
      </x:c>
      <x:c r="F509" s="4" t="str">
        <x:v>New proposal</x:v>
      </x:c>
      <x:c r="G509" s="4" t="inlineStr">
        <x:is>
          <x:t xml:space="preserve">Harvested electroactive-fiber material dried and prepared as passive reinforcing bundles for candidate composites. It is a material input rather than a preserved biological actuator. Preparation, bonding and useful reinforcing behavior remain unresolved, with no retained motion or electrical activity assumed.</x:t>
        </x:is>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t="inlineStr">
        <x:is>
          <x:t xml:space="preserve">Junk</x:t>
        </x:is>
      </x:c>
      <x:c r="Q509" s="4"/>
      <x:c r="R509" s="4"/>
      <x:c r="S509" s="4"/>
      <x:c r="T509" s="4"/>
      <x:c r="U509" s="4" t="str">
        <x:v>Source status does not establish game canon. Industrial Phagia fractions are separate from human food; ancient recovery does not imply reproduction.</x:v>
      </x:c>
      <x:c r="V509" s="4" t="inlineStr">
        <x:is>
          <x:t xml:space="preserve">dried electroactive-fiber reinforcement stock; binding and construction; t1; Dried electroactive-fiber reinforcement stock</x:t>
        </x:is>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conditioned faunal reinforcement fibers; manufactured stock; lore-informed stock / fitted part; processed material; processed intermediate; manufactured / unresolved; binding and construction; faunal fiber; bundle; proposal; dried electroactive-fiber reinforcement stock; binding and construction; t1; dried electroactive-fiber reinforcement stock; t0; not applicable; material</x:v>
      </x:c>
      <x:c r="AF509" s="4" t="str">
        <x:v>New source-informed working item; primary category follows the resource/processing/recovery split.</x:v>
      </x:c>
      <x:c r="AG50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status/completeness","No production route listed")</x:f>
        <x:v>Route listed; review status/completeness</x:v>
      </x:c>
      <x:c r="AN509" s="4">
        <x:f>IF(C509="T0",0,IF(C509="T1",1,IF(C509="T2",2,IF(C509="T3",3,IF(C509="T4",4,IF(C509="Unassigned",98,99))))))</x:f>
        <x:v>0</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inlineStr">
        <x:is>
          <x:t xml:space="preserve">T0</x:t>
        </x:is>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t="inlineStr">
        <x:is>
          <x:t xml:space="preserve">Junk</x:t>
        </x:is>
      </x:c>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t0; not applicable; material</x:v>
      </x:c>
      <x:c r="AF510" s="4" t="str">
        <x:v>New source-informed working item; primary category follows the resource/processing/recovery split.</x:v>
      </x:c>
      <x:c r="AG510"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status/completeness","No production route listed")</x:f>
        <x:v>Route listed; review status/completeness</x:v>
      </x:c>
      <x:c r="AN510" s="4">
        <x:f>IF(C510="T0",0,IF(C510="T1",1,IF(C510="T2",2,IF(C510="T3",3,IF(C510="T4",4,IF(C510="Unassigned",98,99))))))</x:f>
        <x:v>0</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x:c r="A511" s="4" t="inlineStr">
        <x:is>
          <x:t xml:space="preserve">proposal.megafauna.bellows_pleats</x:t>
        </x:is>
      </x:c>
      <x:c r="B511" s="4" t="inlineStr">
        <x:is>
          <x:t xml:space="preserve">Megafauna abdominal bellows pleats</x:t>
        </x:is>
      </x:c>
      <x:c r="C511" s="4" t="inlineStr">
        <x:is>
          <x:t xml:space="preserve">T2</x:t>
        </x:is>
      </x:c>
      <x:c r="D511" s="4" t="inlineStr">
        <x:is>
          <x:t xml:space="preserve">Biological resources</x:t>
        </x:is>
      </x:c>
      <x:c r="E511" s="4" t="inlineStr">
        <x:is>
          <x:t xml:space="preserve">Megafauna hunt material</x:t>
        </x:is>
      </x:c>
      <x:c r="F511" s="4" t="inlineStr">
        <x:is>
          <x:t xml:space="preserve">New proposal</x:t>
        </x:is>
      </x:c>
      <x:c r="G511" s="4" t="inlineStr">
        <x:is>
          <x:t xml:space="preserve">A folded membrane section that expands through its existing pleat geometry. Candidate flexible chamber or bellows feed after compatibility checks.</x:t>
        </x:is>
      </x:c>
      <x:c r="H511" s="4" t="inlineStr">
        <x:is>
          <x:t xml:space="preserve">None</x:t>
        </x:is>
      </x:c>
      <x:c r="I511" s="4" t="inlineStr">
        <x:is>
          <x:t xml:space="preserve">Physical hunt cargo; compatible packing, containment, mass and handling remain unresolved.</x:t>
        </x:is>
      </x:c>
      <x:c r="J511" s="4"/>
      <x:c r="K511" s="4"/>
      <x:c r="L511" s="4" t="inlineStr">
        <x:is>
          <x:t xml:space="preserve">Great-hunt harvest proposal. Abdominal air sac; recover an unbroken concertina-fold section. Specific creature, extraction method, encounter frequency and yield remain design work.</x:t>
        </x:is>
      </x:c>
      <x:c r="M511" s="4" t="inlineStr">
        <x:is>
          <x:t xml:space="preserve">Select and preserve the anatomical specimen for later qualification. No recipe, usable yield or operating performance established.</x:t>
        </x:is>
      </x:c>
      <x:c r="N511" s="4" t="inlineStr">
        <x:is>
          <x:t xml:space="preserve">Not implemented</x:t>
        </x:is>
      </x:c>
      <x:c r="O511" s="4" t="inlineStr">
        <x:is>
          <x:t xml:space="preserve">Potentially toxic or contaminated biological cargo. No edibility, human filtration, medical use, rated protection, live-organ function or stored usable energy is established.</x:t>
        </x:is>
      </x:c>
      <x:c r="P511" s="4" t="inlineStr">
        <x:is>
          <x:t xml:space="preserve">Uncommon</x:t>
        </x:is>
      </x:c>
      <x:c r="Q511" s="4"/>
      <x:c r="R511" s="4"/>
      <x:c r="S511" s="4"/>
      <x:c r="T511" s="4"/>
      <x:c r="U511" s="4" t="inlineStr">
        <x:is>
          <x:t xml:space="preserve">Source species and exact anatomy, intact-yield conditions, preservation, compatibility and receiving recipes remain open. Artwork direction: abdominal bellows pleats.</x:t>
        </x:is>
      </x:c>
      <x:c r="V511" s="4" t="inlineStr">
        <x:is>
          <x:t xml:space="preserve">megafauna; giant fauna; great hunt; rare creature harvest; bellows pleats</x:t>
        </x:is>
      </x:c>
      <x:c r="W511"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11" s="4" t="inlineStr">
        <x:is>
          <x:t xml:space="preserve">Raw material</x:t>
        </x:is>
      </x:c>
      <x:c r="Y511" s="4" t="inlineStr">
        <x:is>
          <x:t xml:space="preserve">Raw</x:t>
        </x:is>
      </x:c>
      <x:c r="Z511" s="4" t="inlineStr">
        <x:is>
          <x:t xml:space="preserve">Fauna</x:t>
        </x:is>
      </x:c>
      <x:c r="AA511" s="4" t="inlineStr">
        <x:is>
          <x:t xml:space="preserve">Liquid and bulk containment</x:t>
        </x:is>
      </x:c>
      <x:c r="AB511" s="4" t="inlineStr">
        <x:is>
          <x:t xml:space="preserve">Faunal membrane</x:t>
        </x:is>
      </x:c>
      <x:c r="AC511" s="4" t="inlineStr">
        <x:is>
          <x:t xml:space="preserve">Membrane</x:t>
        </x:is>
      </x:c>
      <x:c r="AD511" s="4" t="inlineStr">
        <x:is>
          <x:t xml:space="preserve">Proposal</x:t>
        </x:is>
      </x:c>
      <x:c r="AE511" s="4" t="str">
        <x:f>LOWER(A511&amp;"; "&amp;B511&amp;"; "&amp;D511&amp;"; "&amp;E511&amp;"; "&amp;X511&amp;"; "&amp;Y511&amp;"; "&amp;Z511&amp;"; "&amp;AA511&amp;"; "&amp;AB511&amp;"; "&amp;AC511&amp;"; "&amp;AD511&amp;"; "&amp;V511&amp;"; "&amp;C511&amp;"; "&amp;AH511&amp;"; "&amp;AI511)</x:f>
        <x:v>proposal.megafauna.bellows_pleats; megafauna abdominal bellows pleats; biological resources; megafauna hunt material; raw material; raw; fauna; liquid and bulk containment; faunal membrane; membrane; proposal; megafauna; giant fauna; great hunt; rare creature harvest; bellows pleats; t2; unassigned; material</x:v>
      </x:c>
      <x:c r="AF511" s="4" t="inlineStr">
        <x:is>
          <x:t xml:space="preserve">Author-requested great-hunt biological material brainstorm. Specific anatomy and receiving designs remain proposals.</x:t>
        </x:is>
      </x:c>
      <x:c r="AG511" s="4" t="inlineStr">
        <x:is>
          <x:t xml:space="preserve">T2 practical-worth proposal. An intact pleated span is a specialist harvest whose folds are easily torn during a fight or extraction. This is harvested material value, not a refinement stage or crafting qualification.</x:t>
        </x:is>
      </x:c>
      <x:c r="AH511" s="4" t="inlineStr">
        <x:is>
          <x:t xml:space="preserve">Unassigned</x:t>
        </x:is>
      </x:c>
      <x:c r="AI511" s="4" t="inlineStr">
        <x:is>
          <x:t xml:space="preserve">Material</x:t>
        </x:is>
      </x:c>
      <x:c r="AJ511" s="4">
        <x:f>COUNTIFS('Material routes'!$D$6:$D$2205,A511,'Material routes'!$C$6:$C$2205,"Output")</x:f>
        <x:v>0</x:v>
      </x:c>
      <x:c r="AK511" s="4">
        <x:f>SUM(COUNTIFS('Material routes'!$D$6:$D$2205,A511,'Material routes'!$C$6:$C$2205,"Ingredient candidate"),COUNTIFS('Material routes'!$D$6:$D$2205,A511,'Material routes'!$C$6:$C$2205,"Consumed input"),COUNTIFS('Material routes'!$D$6:$D$2205,A511,'Material routes'!$C$6:$C$2205,"Contained input"),COUNTIFS('Material routes'!$D$6:$D$2205,A511,'Material routes'!$C$6:$C$2205,"Transform input"))</x:f>
        <x:v>0</x:v>
      </x:c>
      <x:c r="AL511" s="4">
        <x:f>COUNTIFS('Material routes'!$D$6:$D$2205,A511,'Material routes'!$C$6:$C$2205,"Tool candidate")</x:f>
        <x:v>0</x:v>
      </x:c>
      <x:c r="AM511" s="4" t="str">
        <x:f>IF(AJ511&gt;0,"Route listed; review status/completeness",IF(C511="T0","Raw entry feed; no production route","No production route listed"))</x:f>
        <x:v>No production route listed</x:v>
      </x:c>
      <x:c r="AN511" s="4">
        <x:f>IF(C511="T0",0,IF(C511="T1",1,IF(C511="T2",2,IF(C511="T3",3,IF(C511="T4",4,IF(C511="Unassigned",98,99))))))</x:f>
        <x:v>2</x:v>
      </x:c>
    </x:row>
    <x:row r="512">
      <x:c r="A512" s="4" t="inlineStr">
        <x:is>
          <x:t xml:space="preserve">proposal.megafauna.resonator_diaphragms</x:t>
        </x:is>
      </x:c>
      <x:c r="B512" s="4" t="inlineStr">
        <x:is>
          <x:t xml:space="preserve">Megafauna resonator diaphragms</x:t>
        </x:is>
      </x:c>
      <x:c r="C512" s="4" t="inlineStr">
        <x:is>
          <x:t xml:space="preserve">T2</x:t>
        </x:is>
      </x:c>
      <x:c r="D512" s="4" t="inlineStr">
        <x:is>
          <x:t xml:space="preserve">Biological resources</x:t>
        </x:is>
      </x:c>
      <x:c r="E512" s="4" t="inlineStr">
        <x:is>
          <x:t xml:space="preserve">Megafauna hunt material</x:t>
        </x:is>
      </x:c>
      <x:c r="F512" s="4" t="inlineStr">
        <x:is>
          <x:t xml:space="preserve">New proposal</x:t>
        </x:is>
      </x:c>
      <x:c r="G512" s="4" t="inlineStr">
        <x:is>
          <x:t xml:space="preserve">Paired tension membranes from a proposed signaling chamber. Candidate mechanical sounder or instrument diaphragms, distinct from hard resonance plates.</x:t>
        </x:is>
      </x:c>
      <x:c r="H512" s="4" t="inlineStr">
        <x:is>
          <x:t xml:space="preserve">None</x:t>
        </x:is>
      </x:c>
      <x:c r="I512" s="4" t="inlineStr">
        <x:is>
          <x:t xml:space="preserve">Physical hunt cargo; compatible packing, containment, mass and handling remain unresolved.</x:t>
        </x:is>
      </x:c>
      <x:c r="J512" s="4"/>
      <x:c r="K512" s="4"/>
      <x:c r="L512" s="4" t="inlineStr">
        <x:is>
          <x:t xml:space="preserve">Great-hunt harvest proposal. Signaling chamber; retain a matched pair of tension membranes. Specific creature, extraction method, encounter frequency and yield remain design work.</x:t>
        </x:is>
      </x:c>
      <x:c r="M512" s="4" t="inlineStr">
        <x:is>
          <x:t xml:space="preserve">Select and preserve the anatomical specimen for later qualification. No recipe, usable yield or operating performance established.</x:t>
        </x:is>
      </x:c>
      <x:c r="N512" s="4" t="inlineStr">
        <x:is>
          <x:t xml:space="preserve">Not implemented</x:t>
        </x:is>
      </x:c>
      <x:c r="O512" s="4" t="inlineStr">
        <x:is>
          <x:t xml:space="preserve">Potentially toxic or contaminated biological cargo. No edibility, human filtration, medical use, rated protection, live-organ function or stored usable energy is established.</x:t>
        </x:is>
      </x:c>
      <x:c r="P512" s="4" t="inlineStr">
        <x:is>
          <x:t xml:space="preserve">Uncommon</x:t>
        </x:is>
      </x:c>
      <x:c r="Q512" s="4"/>
      <x:c r="R512" s="4"/>
      <x:c r="S512" s="4"/>
      <x:c r="T512" s="4"/>
      <x:c r="U512" s="4" t="inlineStr">
        <x:is>
          <x:t xml:space="preserve">Source species and exact anatomy, intact-yield conditions, preservation, compatibility and receiving recipes remain open. Artwork direction: resonator diaphragms.</x:t>
        </x:is>
      </x:c>
      <x:c r="V512" s="4" t="inlineStr">
        <x:is>
          <x:t xml:space="preserve">megafauna; giant fauna; great hunt; rare creature harvest; resonator diaphragms</x:t>
        </x:is>
      </x:c>
      <x:c r="W512"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12" s="4" t="inlineStr">
        <x:is>
          <x:t xml:space="preserve">Raw material</x:t>
        </x:is>
      </x:c>
      <x:c r="Y512" s="4" t="inlineStr">
        <x:is>
          <x:t xml:space="preserve">Raw</x:t>
        </x:is>
      </x:c>
      <x:c r="Z512" s="4" t="inlineStr">
        <x:is>
          <x:t xml:space="preserve">Fauna</x:t>
        </x:is>
      </x:c>
      <x:c r="AA512" s="4" t="inlineStr">
        <x:is>
          <x:t xml:space="preserve">Music</x:t>
        </x:is>
      </x:c>
      <x:c r="AB512" s="4" t="inlineStr">
        <x:is>
          <x:t xml:space="preserve">Faunal membrane</x:t>
        </x:is>
      </x:c>
      <x:c r="AC512" s="4" t="inlineStr">
        <x:is>
          <x:t xml:space="preserve">Membrane</x:t>
        </x:is>
      </x:c>
      <x:c r="AD512" s="4" t="inlineStr">
        <x:is>
          <x:t xml:space="preserve">Proposal</x:t>
        </x:is>
      </x:c>
      <x:c r="AE512" s="4" t="str">
        <x:f>LOWER(A512&amp;"; "&amp;B512&amp;"; "&amp;D512&amp;"; "&amp;E512&amp;"; "&amp;X512&amp;"; "&amp;Y512&amp;"; "&amp;Z512&amp;"; "&amp;AA512&amp;"; "&amp;AB512&amp;"; "&amp;AC512&amp;"; "&amp;AD512&amp;"; "&amp;V512&amp;"; "&amp;C512&amp;"; "&amp;AH512&amp;"; "&amp;AI512)</x:f>
        <x:v>proposal.megafauna.resonator_diaphragms; megafauna resonator diaphragms; biological resources; megafauna hunt material; raw material; raw; fauna; music; faunal membrane; membrane; proposal; megafauna; giant fauna; great hunt; rare creature harvest; resonator diaphragms; t2; unassigned; material</x:v>
      </x:c>
      <x:c r="AF512" s="4" t="inlineStr">
        <x:is>
          <x:t xml:space="preserve">Author-requested great-hunt biological material brainstorm. Specific anatomy and receiving designs remain proposals.</x:t>
        </x:is>
      </x:c>
      <x:c r="AG512" s="4" t="inlineStr">
        <x:is>
          <x:t xml:space="preserve">T2 practical-worth proposal. Matched thin membranes are fragile specialist workpieces rather than interchangeable bulk tissue. This is harvested material value, not a refinement stage or crafting qualification.</x:t>
        </x:is>
      </x:c>
      <x:c r="AH512" s="4" t="inlineStr">
        <x:is>
          <x:t xml:space="preserve">Unassigned</x:t>
        </x:is>
      </x:c>
      <x:c r="AI512" s="4" t="inlineStr">
        <x:is>
          <x:t xml:space="preserve">Material</x:t>
        </x:is>
      </x:c>
      <x:c r="AJ512" s="4">
        <x:f>COUNTIFS('Material routes'!$D$6:$D$2205,A512,'Material routes'!$C$6:$C$2205,"Output")</x:f>
        <x:v>0</x:v>
      </x:c>
      <x:c r="AK512" s="4">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x:f>COUNTIFS('Material routes'!$D$6:$D$2205,A512,'Material routes'!$C$6:$C$2205,"Tool candidate")</x:f>
        <x:v>0</x:v>
      </x:c>
      <x:c r="AM512" s="4" t="str">
        <x:f>IF(AJ512&gt;0,"Route listed; review status/completeness",IF(C512="T0","Raw entry feed; no production route","No production route listed"))</x:f>
        <x:v>No production route listed</x:v>
      </x:c>
      <x:c r="AN512" s="4">
        <x:f>IF(C512="T0",0,IF(C512="T1",1,IF(C512="T2",2,IF(C512="T3",3,IF(C512="T4",4,IF(C512="Unassigned",98,99))))))</x:f>
        <x:v>2</x:v>
      </x:c>
    </x:row>
    <x:row r="513" ht="115" customHeight="1">
      <x:c r="A513" s="4" t="str">
        <x:v>proposal.lore.shell_scraper</x:v>
      </x:c>
      <x:c r="B513" s="4" t="str">
        <x:v>Domestic shell-trimming scraper</x:v>
      </x:c>
      <x:c r="C513" s="4" t="inlineStr">
        <x:is>
          <x:t xml:space="preserve">T2</x:t>
        </x:is>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t="inlineStr">
        <x:is>
          <x:t xml:space="preserve">Uncommon</x:t>
        </x:is>
      </x:c>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t2;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inlineStr">
        <x:is>
          <x:t xml:space="preserve">Salvage value audit October 16, 2026: T2. A fitted shell-care insert and handle preserve specialized husbandry-tool work without assuming biological yield or safe use. Value tier is relative to this 200-item salvage roster; condition and crafting qualification remain separate.</x:t>
        </x:is>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x:f>IF(C513="T0",0,IF(C513="T1",1,IF(C513="T2",2,IF(C513="T3",3,IF(C513="T4",4,IF(C513="Unassigned",98,99))))))</x:f>
        <x:v>2</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inlineStr">
        <x:is>
          <x:t xml:space="preserve">Drawn iron wire stock</x:t>
        </x:is>
      </x:c>
      <x:c r="C514" s="4" t="inlineStr">
        <x:is>
          <x:t xml:space="preserve">T1</x:t>
        </x:is>
      </x:c>
      <x:c r="D514" s="4" t="str">
        <x:v>Manufactured stock</x:v>
      </x:c>
      <x:c r="E514" s="4" t="str">
        <x:v>Lore-informed stock / fitted part</x:v>
      </x:c>
      <x:c r="F514" s="4" t="str">
        <x:v>New proposal</x:v>
      </x:c>
      <x:c r="G514" s="4" t="inlineStr">
        <x:is>
          <x:t xml:space="preserve">Selected iron prepared as unfitted conductor wire for bulky electrical assemblies. It is a separate metal feed from the copper-wire branch and still needs a chosen section and connections. Current capacity, losses, protection and service behavior remain unqualified.</x:t>
        </x:is>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t="inlineStr">
        <x:is>
          <x:t xml:space="preserve">Common</x:t>
        </x:is>
      </x:c>
      <x:c r="Q514" s="4"/>
      <x:c r="R514" s="4"/>
      <x:c r="S514" s="4"/>
      <x:c r="T514" s="4"/>
      <x:c r="U514" s="4" t="str">
        <x:v>Source status does not establish game canon. Industrial Phagia fractions are separate from human food; ancient recovery does not imply reproduction.</x:v>
      </x:c>
      <x:c r="V514" s="4" t="inlineStr">
        <x:is>
          <x:t xml:space="preserve">drawn iron conductor stock; electrical conduction; t2; Drawn iron conductor stock</x:t>
        </x:is>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wire stock; manufactured stock; lore-informed stock / fitted part; processed material; processed intermediate; manufactured / unresolved; electrical conduction; metal; cord; proposal; drawn iron conductor stock; electrical conduction; t2; drawn iron conductor stock; t1; not applicable; material</x:v>
      </x:c>
      <x:c r="AF514" s="4" t="str">
        <x:v>New source-informed working item; primary category follows the resource/processing/recovery split.</x:v>
      </x:c>
      <x:c r="AG514"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status/completeness","No production route listed")</x:f>
        <x:v>Route listed; review status/completeness</x:v>
      </x:c>
      <x:c r="AN514" s="4">
        <x:f>IF(C514="T0",0,IF(C514="T1",1,IF(C514="T2",2,IF(C514="T3",3,IF(C514="T4",4,IF(C514="Unassigned",98,99))))))</x:f>
        <x:v>1</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inlineStr">
        <x:is>
          <x:t xml:space="preserve">T1</x:t>
        </x:is>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t="inlineStr">
        <x:is>
          <x:t xml:space="preserve">Common</x:t>
        </x:is>
      </x:c>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t1; not applicable; component</x:v>
      </x:c>
      <x:c r="AF515" s="4" t="str">
        <x:v>New source-informed working item; primary category follows the resource/processing/recovery split.</x:v>
      </x:c>
      <x:c r="AG51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status/completeness","No production route listed")</x:f>
        <x:v>Route listed; review status/completeness</x:v>
      </x:c>
      <x:c r="AN515" s="4">
        <x:f>IF(C515="T0",0,IF(C515="T1",1,IF(C515="T2",2,IF(C515="T3",3,IF(C515="T4",4,IF(C515="Unassigned",98,99))))))</x:f>
        <x:v>1</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inlineStr">
        <x:is>
          <x:t xml:space="preserve">T2</x:t>
        </x:is>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t="inlineStr">
        <x:is>
          <x:t xml:space="preserve">Uncommon</x:t>
        </x:is>
      </x:c>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t2; not applicable; component</x:v>
      </x:c>
      <x:c r="AF516" s="4" t="str">
        <x:v>New source-informed working item; primary category follows the resource/processing/recovery split.</x:v>
      </x:c>
      <x:c r="AG51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status/completeness","No production route listed")</x:f>
        <x:v>Route listed; review status/completeness</x:v>
      </x:c>
      <x:c r="AN516" s="4">
        <x:f>IF(C516="T0",0,IF(C516="T1",1,IF(C516="T2",2,IF(C516="T3",3,IF(C516="T4",4,IF(C516="Unassigned",98,99))))))</x:f>
        <x:v>2</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inlineStr">
        <x:is>
          <x:t xml:space="preserve">Unheaded iron rivet blanks</x:t>
        </x:is>
      </x:c>
      <x:c r="C517" s="4" t="inlineStr">
        <x:is>
          <x:t xml:space="preserve">T0</x:t>
        </x:is>
      </x:c>
      <x:c r="D517" s="4" t="str">
        <x:v>Manufactured stock</x:v>
      </x:c>
      <x:c r="E517" s="4" t="str">
        <x:v>Lore-informed stock / fitted part</x:v>
      </x:c>
      <x:c r="F517" s="4" t="str">
        <x:v>New proposal</x:v>
      </x:c>
      <x:c r="G517" s="4" t="inlineStr">
        <x:is>
          <x:t xml:space="preserve">Short iron blanks prepared as feed for later rivet forming and fitting. They are unfinished fastener stock before the final head, length and joint are chosen. Grade, forming method and the receiving assembly’s requirements remain open.</x:t>
        </x:is>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t="inlineStr">
        <x:is>
          <x:t xml:space="preserve">Junk</x:t>
        </x:is>
      </x:c>
      <x:c r="Q517" s="4"/>
      <x:c r="R517" s="4"/>
      <x:c r="S517" s="4"/>
      <x:c r="T517" s="4"/>
      <x:c r="U517" s="4" t="str">
        <x:v>Source status does not establish game canon. Industrial Phagia fractions are separate from human food; ancient recovery does not imply reproduction.</x:v>
      </x:c>
      <x:c r="V517" s="4" t="inlineStr">
        <x:is>
          <x:t xml:space="preserve">rough iron rivet stock; fabrication; t2; Rough iron rivet stock</x:t>
        </x:is>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unheaded iron rivet blanks; manufactured stock; lore-informed stock / fitted part; processed material; processed intermediate; manufactured / unresolved; fabrication; metal; solid part; proposal; rough iron rivet stock; fabrication; t2; rough iron rivet stock; t0; not applicable; material</x:v>
      </x:c>
      <x:c r="AF517" s="4" t="str">
        <x:v>New source-informed working item; primary category follows the resource/processing/recovery split.</x:v>
      </x:c>
      <x:c r="AG517"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status/completeness","No production route listed")</x:f>
        <x:v>Route listed; review status/completeness</x:v>
      </x:c>
      <x:c r="AN517" s="4">
        <x:f>IF(C517="T0",0,IF(C517="T1",1,IF(C517="T2",2,IF(C517="T3",3,IF(C517="T4",4,IF(C517="Unassigned",98,99))))))</x:f>
        <x:v>0</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inlineStr">
        <x:is>
          <x:t xml:space="preserve">T0</x:t>
        </x:is>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t="inlineStr">
        <x:is>
          <x:t xml:space="preserve">Junk</x:t>
        </x:is>
      </x:c>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t0; not applicable; component</x:v>
      </x:c>
      <x:c r="AF518" s="4" t="str">
        <x:v>New source-informed working item; primary category follows the resource/processing/recovery split.</x:v>
      </x:c>
      <x:c r="AG51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status/completeness","No production route listed")</x:f>
        <x:v>Route listed; review status/completeness</x:v>
      </x:c>
      <x:c r="AN518" s="4">
        <x:f>IF(C518="T0",0,IF(C518="T1",1,IF(C518="T2",2,IF(C518="T3",3,IF(C518="T4",4,IF(C518="Unassigned",98,99))))))</x:f>
        <x:v>0</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inlineStr">
        <x:is>
          <x:t xml:space="preserve">T1</x:t>
        </x:is>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t="inlineStr">
        <x:is>
          <x:t xml:space="preserve">Common</x:t>
        </x:is>
      </x:c>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t1; not applicable; component</x:v>
      </x:c>
      <x:c r="AF519" s="4" t="str">
        <x:v>New source-informed working item; primary category follows the resource/processing/recovery split.</x:v>
      </x:c>
      <x:c r="AG51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status/completeness","No production route listed")</x:f>
        <x:v>Route listed; review status/completeness</x:v>
      </x:c>
      <x:c r="AN519" s="4">
        <x:f>IF(C519="T0",0,IF(C519="T1",1,IF(C519="T2",2,IF(C519="T3",3,IF(C519="T4",4,IF(C519="Unassigned",98,99))))))</x:f>
        <x:v>1</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inlineStr">
        <x:is>
          <x:t xml:space="preserve">T0</x:t>
        </x:is>
      </x:c>
      <x:c r="D520" s="4" t="inlineStr">
        <x:is>
          <x:t xml:space="preserve">Crafting components</x:t>
        </x:is>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t="inlineStr">
        <x:is>
          <x:t xml:space="preserve">Junk</x:t>
        </x:is>
      </x:c>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crafting components; lore-informed stock / fitted part; assay sample; finished item; manufactured / unresolved; material analysis; mixed / unresolved; bundle; proposal; growth assay reference packet; material analysis; not applicable; t0; t2; finished item</x:v>
      </x:c>
      <x:c r="AF520" s="4" t="inlineStr">
        <x:is>
          <x:t xml:space="preserve">New source-informed working item; primary category follows the resource/processing/recovery split. Author direction October 15: all remaining Field supplies are Crafting components; retire Field supplies as an active category.</x:t>
        </x:is>
      </x:c>
      <x:c r="AG52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status/completeness","No production route listed")</x:f>
        <x:v>Route listed; review status/completeness</x:v>
      </x:c>
      <x:c r="AN520" s="4">
        <x:f>IF(C520="T0",0,IF(C520="T1",1,IF(C520="T2",2,IF(C520="T3",3,IF(C520="T4",4,IF(C520="Unassigned",98,99))))))</x:f>
        <x:v>0</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t="inlineStr">
        <x:is>
          <x:t xml:space="preserve">Epic</x:t>
        </x:is>
      </x:c>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t="inlineStr">
        <x:is>
          <x:t xml:space="preserve">Epic</x:t>
        </x:is>
      </x:c>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inlineStr">
        <x:is>
          <x:t xml:space="preserve">T2</x:t>
        </x:is>
      </x:c>
      <x:c r="D523" s="4" t="str">
        <x:v>Mineral resources</x:v>
      </x:c>
      <x:c r="E523" s="4" t="str">
        <x:v>Raw material</x:v>
      </x:c>
      <x:c r="F523" s="4" t="str">
        <x:v>New proposal</x:v>
      </x:c>
      <x:c r="G523" s="4" t="inlineStr">
        <x:is>
          <x:t xml:space="preserve">Scarce candidate feed for specialty steel and electrical contacts. It provides candidate material or a shaped starting piece for making other objects, with the final form set by the receiving design.</x:t>
        </x:is>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t="inlineStr">
        <x:is>
          <x:t xml:space="preserve">Uncommon</x:t>
        </x:is>
      </x:c>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t2;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inlineStr">
        <x:is>
          <x:t xml:space="preserve">October 16 mineral value review: T2. The roster explicitly proposes scarce specialty-steel and electrical-contact feed; focused industrial utility justifies a specialist band without claiming a qualified alloy. Evidence: WLD-0132, existing-item; specific mineral occurrence and grade remain proposals. Rarity default: Uncommon from T2, independently editable. Value does not certify purity, processing readiness, recipe eligibility, performance or a price.</x:t>
        </x:is>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status/completeness","No production route listed")</x:f>
        <x:v>No production route listed</x:v>
      </x:c>
      <x:c r="AN523" s="4">
        <x:f>IF(C523="T0",0,IF(C523="T1",1,IF(C523="T2",2,IF(C523="T3",3,IF(C523="T4",4,IF(C523="Unassigned",98,99))))))</x:f>
        <x:v>2</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inlineStr">
        <x:is>
          <x:t xml:space="preserve">T2</x:t>
        </x:is>
      </x:c>
      <x:c r="D524" s="4" t="str">
        <x:v>Mineral resources</x:v>
      </x:c>
      <x:c r="E524" s="4" t="str">
        <x:v>Raw material</x:v>
      </x:c>
      <x:c r="F524" s="4" t="str">
        <x:v>New proposal</x:v>
      </x:c>
      <x:c r="G524" s="4" t="inlineStr">
        <x:is>
          <x:t xml:space="preserve">Candidate bronze alloying feed. It provides candidate material or a shaped starting piece for making other objects, with the final form set by the receiving design.</x:t>
        </x:is>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t="inlineStr">
        <x:is>
          <x:t xml:space="preserve">Uncommon</x:t>
        </x:is>
      </x:c>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t2;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inlineStr">
        <x:is>
          <x:t xml:space="preserve">October 16 mineral value review: T2. Candidate bronze alloying feed enables a specialist material route distinct from abundant iron; yield and deposit frequency remain proposals. Evidence: WLD-0132, existing-item; specific mineral occurrence and grade remain proposals. Rarity default: Uncommon from T2, independently editable. Value does not certify purity, processing readiness, recipe eligibility, performance or a price.</x:t>
        </x:is>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status/completeness","No production route listed")</x:f>
        <x:v>No production route listed</x:v>
      </x:c>
      <x:c r="AN524" s="4">
        <x:f>IF(C524="T0",0,IF(C524="T1",1,IF(C524="T2",2,IF(C524="T3",3,IF(C524="T4",4,IF(C524="Unassigned",98,99))))))</x:f>
        <x:v>2</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inlineStr">
        <x:is>
          <x:t xml:space="preserve">T2</x:t>
        </x:is>
      </x:c>
      <x:c r="D525" s="4" t="str">
        <x:v>Mineral resources</x:v>
      </x:c>
      <x:c r="E525" s="4" t="str">
        <x:v>Raw material</x:v>
      </x:c>
      <x:c r="F525" s="4" t="str">
        <x:v>New proposal</x:v>
      </x:c>
      <x:c r="G525" s="4" t="inlineStr">
        <x:is>
          <x:t xml:space="preserve">Candidate alloy and refractory feed. It provides candidate material or a shaped starting piece for making other objects, with the final form set by the receiving design.</x:t>
        </x:is>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t="inlineStr">
        <x:is>
          <x:t xml:space="preserve">Uncommon</x:t>
        </x:is>
      </x:c>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t2;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inlineStr">
        <x:is>
          <x:t xml:space="preserve">October 16 mineral value review: T2. Candidate alloying and refractory uses support specialist heat and wear applications; the raw stone is not already a performance alloy or certified refractory. Evidence: WLD-0132, existing-item; specific mineral occurrence and grade remain proposals. Rarity default: Uncommon from T2, independently editable. Value does not certify purity, processing readiness, recipe eligibility, performance or a price.</x:t>
        </x:is>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status/completeness","No production route listed")</x:f>
        <x:v>No production route listed</x:v>
      </x:c>
      <x:c r="AN525" s="4">
        <x:f>IF(C525="T0",0,IF(C525="T1",1,IF(C525="T2",2,IF(C525="T3",3,IF(C525="T4",4,IF(C525="Unassigned",98,99))))))</x:f>
        <x:v>2</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inlineStr">
        <x:is>
          <x:t xml:space="preserve">T1</x:t>
        </x:is>
      </x:c>
      <x:c r="D526" s="4" t="str">
        <x:v>Mineral resources</x:v>
      </x:c>
      <x:c r="E526" s="4" t="str">
        <x:v>Raw material</x:v>
      </x:c>
      <x:c r="F526" s="4" t="str">
        <x:v>New proposal</x:v>
      </x:c>
      <x:c r="G526" s="4" t="inlineStr">
        <x:is>
          <x:t xml:space="preserve">Candidate pigment and specialist mineral feed. It provides candidate material or a shaped starting piece for making other objects, with the final form set by the receiving design.</x:t>
        </x:is>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t="inlineStr">
        <x:is>
          <x:t xml:space="preserve">Common</x:t>
        </x:is>
      </x:c>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t1;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inlineStr">
        <x:is>
          <x:t xml:space="preserve">October 16 mineral value review: T1. The stated purpose is pigment and unspecified specialist mineral feed; no titanium-metal recovery process or exceptional deposit grade is established to justify a higher band. Evidence: WLD-0132, existing-item; specific mineral occurrence and grade remain proposals. Rarity default: Common from T1, independently editable. Value does not certify purity, processing readiness, recipe eligibility, performance or a price.</x:t>
        </x:is>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status/completeness","No production route listed")</x:f>
        <x:v>No production route listed</x:v>
      </x:c>
      <x:c r="AN526" s="4">
        <x:f>IF(C526="T0",0,IF(C526="T1",1,IF(C526="T2",2,IF(C526="T3",3,IF(C526="T4",4,IF(C526="Unassigned",98,99))))))</x:f>
        <x:v>1</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x:c r="A527" s="4" t="inlineStr">
        <x:is>
          <x:t xml:space="preserve">proposal.megafauna.whisker_root_fan</x:t>
        </x:is>
      </x:c>
      <x:c r="B527" s="4" t="inlineStr">
        <x:is>
          <x:t xml:space="preserve">Megafauna whisker-root fan</x:t>
        </x:is>
      </x:c>
      <x:c r="C527" s="4" t="inlineStr">
        <x:is>
          <x:t xml:space="preserve">T2</x:t>
        </x:is>
      </x:c>
      <x:c r="D527" s="4" t="inlineStr">
        <x:is>
          <x:t xml:space="preserve">Biological resources</x:t>
        </x:is>
      </x:c>
      <x:c r="E527" s="4" t="inlineStr">
        <x:is>
          <x:t xml:space="preserve">Megafauna hunt material</x:t>
        </x:is>
      </x:c>
      <x:c r="F527" s="4" t="inlineStr">
        <x:is>
          <x:t xml:space="preserve">New proposal</x:t>
        </x:is>
      </x:c>
      <x:c r="G527" s="4" t="inlineStr">
        <x:is>
          <x:t xml:space="preserve">A fan-shaped root mat retaining the orientation of its sensory bristles. Candidate mechanical contact-feeler research material, not a functioning biological sensor.</x:t>
        </x:is>
      </x:c>
      <x:c r="H527" s="4" t="inlineStr">
        <x:is>
          <x:t xml:space="preserve">None</x:t>
        </x:is>
      </x:c>
      <x:c r="I527" s="4" t="inlineStr">
        <x:is>
          <x:t xml:space="preserve">Physical hunt cargo; compatible packing, containment, mass and handling remain unresolved.</x:t>
        </x:is>
      </x:c>
      <x:c r="J527" s="4"/>
      <x:c r="K527" s="4"/>
      <x:c r="L527" s="4" t="inlineStr">
        <x:is>
          <x:t xml:space="preserve">Great-hunt harvest proposal. Sensory field; preserve a fan of roots and aligned bristles. Specific creature, extraction method, encounter frequency and yield remain design work.</x:t>
        </x:is>
      </x:c>
      <x:c r="M527" s="4" t="inlineStr">
        <x:is>
          <x:t xml:space="preserve">Select and preserve the anatomical specimen for later qualification. No recipe, usable yield or operating performance established.</x:t>
        </x:is>
      </x:c>
      <x:c r="N527" s="4" t="inlineStr">
        <x:is>
          <x:t xml:space="preserve">Not implemented</x:t>
        </x:is>
      </x:c>
      <x:c r="O527" s="4" t="inlineStr">
        <x:is>
          <x:t xml:space="preserve">Potentially toxic or contaminated biological cargo. No edibility, human filtration, medical use, rated protection, live-organ function or stored usable energy is established.</x:t>
        </x:is>
      </x:c>
      <x:c r="P527" s="4" t="inlineStr">
        <x:is>
          <x:t xml:space="preserve">Uncommon</x:t>
        </x:is>
      </x:c>
      <x:c r="Q527" s="4"/>
      <x:c r="R527" s="4"/>
      <x:c r="S527" s="4"/>
      <x:c r="T527" s="4"/>
      <x:c r="U527" s="4" t="inlineStr">
        <x:is>
          <x:t xml:space="preserve">Source species and exact anatomy, intact-yield conditions, preservation, compatibility and receiving recipes remain open. Artwork direction: whisker-root fan.</x:t>
        </x:is>
      </x:c>
      <x:c r="V527" s="4" t="inlineStr">
        <x:is>
          <x:t xml:space="preserve">megafauna; giant fauna; great hunt; rare creature harvest; whisker root fan</x:t>
        </x:is>
      </x:c>
      <x:c r="W527"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27" s="4" t="inlineStr">
        <x:is>
          <x:t xml:space="preserve">Raw material</x:t>
        </x:is>
      </x:c>
      <x:c r="Y527" s="4" t="inlineStr">
        <x:is>
          <x:t xml:space="preserve">Raw</x:t>
        </x:is>
      </x:c>
      <x:c r="Z527" s="4" t="inlineStr">
        <x:is>
          <x:t xml:space="preserve">Fauna</x:t>
        </x:is>
      </x:c>
      <x:c r="AA527" s="4" t="inlineStr">
        <x:is>
          <x:t xml:space="preserve">Warning and detection</x:t>
        </x:is>
      </x:c>
      <x:c r="AB527" s="4" t="inlineStr">
        <x:is>
          <x:t xml:space="preserve">Faunal fiber</x:t>
        </x:is>
      </x:c>
      <x:c r="AC527" s="4" t="inlineStr">
        <x:is>
          <x:t xml:space="preserve">Bundle</x:t>
        </x:is>
      </x:c>
      <x:c r="AD527" s="4" t="inlineStr">
        <x:is>
          <x:t xml:space="preserve">Proposal</x:t>
        </x:is>
      </x:c>
      <x:c r="AE527" s="4" t="str">
        <x:f>LOWER(A527&amp;"; "&amp;B527&amp;"; "&amp;D527&amp;"; "&amp;E527&amp;"; "&amp;X527&amp;"; "&amp;Y527&amp;"; "&amp;Z527&amp;"; "&amp;AA527&amp;"; "&amp;AB527&amp;"; "&amp;AC527&amp;"; "&amp;AD527&amp;"; "&amp;V527&amp;"; "&amp;C527&amp;"; "&amp;AH527&amp;"; "&amp;AI527)</x:f>
        <x:v>proposal.megafauna.whisker_root_fan; megafauna whisker-root fan; biological resources; megafauna hunt material; raw material; raw; fauna; warning and detection; faunal fiber; bundle; proposal; megafauna; giant fauna; great hunt; rare creature harvest; whisker root fan; t2; unassigned; material</x:v>
      </x:c>
      <x:c r="AF527" s="4" t="inlineStr">
        <x:is>
          <x:t xml:space="preserve">Author-requested great-hunt biological material brainstorm. Specific anatomy and receiving designs remain proposals.</x:t>
        </x:is>
      </x:c>
      <x:c r="AG527" s="4" t="inlineStr">
        <x:is>
          <x:t xml:space="preserve">T2 practical-worth proposal. The intact orientation pattern has specialist value that loose coarse bristles do not retain. This is harvested material value, not a refinement stage or crafting qualification.</x:t>
        </x:is>
      </x:c>
      <x:c r="AH527" s="4" t="inlineStr">
        <x:is>
          <x:t xml:space="preserve">Unassigned</x:t>
        </x:is>
      </x:c>
      <x:c r="AI527" s="4" t="inlineStr">
        <x:is>
          <x:t xml:space="preserve">Material</x:t>
        </x:is>
      </x:c>
      <x:c r="AJ527" s="4">
        <x:f>COUNTIFS('Material routes'!$D$6:$D$2205,A527,'Material routes'!$C$6:$C$2205,"Output")</x:f>
        <x:v>0</x:v>
      </x:c>
      <x:c r="AK527" s="4">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0</x:v>
      </x:c>
      <x:c r="AL527" s="4">
        <x:f>COUNTIFS('Material routes'!$D$6:$D$2205,A527,'Material routes'!$C$6:$C$2205,"Tool candidate")</x:f>
        <x:v>0</x:v>
      </x:c>
      <x:c r="AM527" s="4" t="str">
        <x:f>IF(AJ527&gt;0,"Route listed; review status/completeness",IF(C527="T0","Raw entry feed; no production route","No production route listed"))</x:f>
        <x:v>No production route listed</x:v>
      </x:c>
      <x:c r="AN527" s="4">
        <x:f>IF(C527="T0",0,IF(C527="T1",1,IF(C527="T2",2,IF(C527="T3",3,IF(C527="T4",4,IF(C527="Unassigned",98,99))))))</x:f>
        <x:v>2</x:v>
      </x:c>
    </x:row>
    <x:row r="528">
      <x:c r="A528" s="4" t="inlineStr">
        <x:is>
          <x:t xml:space="preserve">proposal.megafauna.corneal_windows</x:t>
        </x:is>
      </x:c>
      <x:c r="B528" s="4" t="inlineStr">
        <x:is>
          <x:t xml:space="preserve">Megafauna corneal windows</x:t>
        </x:is>
      </x:c>
      <x:c r="C528" s="4" t="inlineStr">
        <x:is>
          <x:t xml:space="preserve">T2</x:t>
        </x:is>
      </x:c>
      <x:c r="D528" s="4" t="inlineStr">
        <x:is>
          <x:t xml:space="preserve">Biological resources</x:t>
        </x:is>
      </x:c>
      <x:c r="E528" s="4" t="inlineStr">
        <x:is>
          <x:t xml:space="preserve">Megafauna hunt material</x:t>
        </x:is>
      </x:c>
      <x:c r="F528" s="4" t="inlineStr">
        <x:is>
          <x:t xml:space="preserve">New proposal</x:t>
        </x:is>
      </x:c>
      <x:c r="G528" s="4" t="inlineStr">
        <x:is>
          <x:t xml:space="preserve">Clear faceted outer eye-cover panels. Candidate protective viewing windows after inspection; these outer covers are distinct from internal focusing lenses.</x:t>
        </x:is>
      </x:c>
      <x:c r="H528" s="4" t="inlineStr">
        <x:is>
          <x:t xml:space="preserve">None</x:t>
        </x:is>
      </x:c>
      <x:c r="I528" s="4" t="inlineStr">
        <x:is>
          <x:t xml:space="preserve">Physical hunt cargo; compatible packing, containment, mass and handling remain unresolved.</x:t>
        </x:is>
      </x:c>
      <x:c r="J528" s="4"/>
      <x:c r="K528" s="4"/>
      <x:c r="L528" s="4" t="inlineStr">
        <x:is>
          <x:t xml:space="preserve">Great-hunt harvest proposal. External eye cover; separate clear faceted protective windows. Specific creature, extraction method, encounter frequency and yield remain design work.</x:t>
        </x:is>
      </x:c>
      <x:c r="M528" s="4" t="inlineStr">
        <x:is>
          <x:t xml:space="preserve">Select and preserve the anatomical specimen for later qualification. No recipe, usable yield or operating performance established.</x:t>
        </x:is>
      </x:c>
      <x:c r="N528" s="4" t="inlineStr">
        <x:is>
          <x:t xml:space="preserve">Not implemented</x:t>
        </x:is>
      </x:c>
      <x:c r="O528" s="4" t="inlineStr">
        <x:is>
          <x:t xml:space="preserve">Potentially toxic or contaminated biological cargo. No edibility, human filtration, medical use, rated protection, live-organ function or stored usable energy is established.</x:t>
        </x:is>
      </x:c>
      <x:c r="P528" s="4" t="inlineStr">
        <x:is>
          <x:t xml:space="preserve">Uncommon</x:t>
        </x:is>
      </x:c>
      <x:c r="Q528" s="4"/>
      <x:c r="R528" s="4"/>
      <x:c r="S528" s="4"/>
      <x:c r="T528" s="4"/>
      <x:c r="U528" s="4" t="inlineStr">
        <x:is>
          <x:t xml:space="preserve">Source species and exact anatomy, intact-yield conditions, preservation, compatibility and receiving recipes remain open. Artwork direction: corneal windows.</x:t>
        </x:is>
      </x:c>
      <x:c r="V528" s="4" t="inlineStr">
        <x:is>
          <x:t xml:space="preserve">megafauna; giant fauna; great hunt; rare creature harvest; corneal windows</x:t>
        </x:is>
      </x:c>
      <x:c r="W52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28" s="4" t="inlineStr">
        <x:is>
          <x:t xml:space="preserve">Raw material</x:t>
        </x:is>
      </x:c>
      <x:c r="Y528" s="4" t="inlineStr">
        <x:is>
          <x:t xml:space="preserve">Raw</x:t>
        </x:is>
      </x:c>
      <x:c r="Z528" s="4" t="inlineStr">
        <x:is>
          <x:t xml:space="preserve">Fauna</x:t>
        </x:is>
      </x:c>
      <x:c r="AA528" s="4" t="inlineStr">
        <x:is>
          <x:t xml:space="preserve">Vision</x:t>
        </x:is>
      </x:c>
      <x:c r="AB528" s="4" t="inlineStr">
        <x:is>
          <x:t xml:space="preserve">Faunal hard tissue</x:t>
        </x:is>
      </x:c>
      <x:c r="AC528" s="4" t="inlineStr">
        <x:is>
          <x:t xml:space="preserve">Panel</x:t>
        </x:is>
      </x:c>
      <x:c r="AD528" s="4" t="inlineStr">
        <x:is>
          <x:t xml:space="preserve">Proposal</x:t>
        </x:is>
      </x:c>
      <x:c r="AE528" s="4" t="str">
        <x:f>LOWER(A528&amp;"; "&amp;B528&amp;"; "&amp;D528&amp;"; "&amp;E528&amp;"; "&amp;X528&amp;"; "&amp;Y528&amp;"; "&amp;Z528&amp;"; "&amp;AA528&amp;"; "&amp;AB528&amp;"; "&amp;AC528&amp;"; "&amp;AD528&amp;"; "&amp;V528&amp;"; "&amp;C528&amp;"; "&amp;AH528&amp;"; "&amp;AI528)</x:f>
        <x:v>proposal.megafauna.corneal_windows; megafauna corneal windows; biological resources; megafauna hunt material; raw material; raw; fauna; vision; faunal hard tissue; panel; proposal; megafauna; giant fauna; great hunt; rare creature harvest; corneal windows; t2; unassigned; material</x:v>
      </x:c>
      <x:c r="AF528" s="4" t="inlineStr">
        <x:is>
          <x:t xml:space="preserve">Author-requested great-hunt biological material brainstorm. Specific anatomy and receiving designs remain proposals.</x:t>
        </x:is>
      </x:c>
      <x:c r="AG528" s="4" t="inlineStr">
        <x:is>
          <x:t xml:space="preserve">T2 practical-worth proposal. Useful clear areas without scoring or cracks are scarce even on a large carcass. This is harvested material value, not a refinement stage or crafting qualification.</x:t>
        </x:is>
      </x:c>
      <x:c r="AH528" s="4" t="inlineStr">
        <x:is>
          <x:t xml:space="preserve">Unassigned</x:t>
        </x:is>
      </x:c>
      <x:c r="AI528" s="4" t="inlineStr">
        <x:is>
          <x:t xml:space="preserve">Material</x:t>
        </x:is>
      </x:c>
      <x:c r="AJ528" s="4">
        <x:f>COUNTIFS('Material routes'!$D$6:$D$2205,A528,'Material routes'!$C$6:$C$2205,"Output")</x:f>
        <x:v>0</x:v>
      </x:c>
      <x:c r="AK528" s="4">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x:f>COUNTIFS('Material routes'!$D$6:$D$2205,A528,'Material routes'!$C$6:$C$2205,"Tool candidate")</x:f>
        <x:v>0</x:v>
      </x:c>
      <x:c r="AM528" s="4" t="str">
        <x:f>IF(AJ528&gt;0,"Route listed; review status/completeness",IF(C528="T0","Raw entry feed; no production route","No production route listed"))</x:f>
        <x:v>No production route listed</x:v>
      </x:c>
      <x:c r="AN528" s="4">
        <x:f>IF(C528="T0",0,IF(C528="T1",1,IF(C528="T2",2,IF(C528="T3",3,IF(C528="T4",4,IF(C528="Unassigned",98,99))))))</x:f>
        <x:v>2</x:v>
      </x:c>
    </x:row>
    <x:row r="529">
      <x:c r="A529" s="4" t="inlineStr">
        <x:is>
          <x:t xml:space="preserve">proposal.megafauna.brake_lamellae</x:t>
        </x:is>
      </x:c>
      <x:c r="B529" s="4" t="inlineStr">
        <x:is>
          <x:t xml:space="preserve">Megafauna joint-brake lamellae</x:t>
        </x:is>
      </x:c>
      <x:c r="C529" s="4" t="inlineStr">
        <x:is>
          <x:t xml:space="preserve">T2</x:t>
        </x:is>
      </x:c>
      <x:c r="D529" s="4" t="inlineStr">
        <x:is>
          <x:t xml:space="preserve">Biological resources</x:t>
        </x:is>
      </x:c>
      <x:c r="E529" s="4" t="inlineStr">
        <x:is>
          <x:t xml:space="preserve">Megafauna hunt material</x:t>
        </x:is>
      </x:c>
      <x:c r="F529" s="4" t="inlineStr">
        <x:is>
          <x:t xml:space="preserve">New proposal</x:t>
        </x:is>
      </x:c>
      <x:c r="G529" s="4" t="inlineStr">
        <x:is>
          <x:t xml:space="preserve">Opposing textured lamellae from a proposed joint-braking structure. Candidate friction-contact research feed rather than a finished clutch or brake.</x:t>
        </x:is>
      </x:c>
      <x:c r="H529" s="4" t="inlineStr">
        <x:is>
          <x:t xml:space="preserve">None</x:t>
        </x:is>
      </x:c>
      <x:c r="I529" s="4" t="inlineStr">
        <x:is>
          <x:t xml:space="preserve">Physical hunt cargo; compatible packing, containment, mass and handling remain unresolved.</x:t>
        </x:is>
      </x:c>
      <x:c r="J529" s="4"/>
      <x:c r="K529" s="4"/>
      <x:c r="L529" s="4" t="inlineStr">
        <x:is>
          <x:t xml:space="preserve">Great-hunt harvest proposal. Heavy limb joint; recover opposing friction lamellae. Specific creature, extraction method, encounter frequency and yield remain design work.</x:t>
        </x:is>
      </x:c>
      <x:c r="M529" s="4" t="inlineStr">
        <x:is>
          <x:t xml:space="preserve">Select and preserve the anatomical specimen for later qualification. No recipe, usable yield or operating performance established.</x:t>
        </x:is>
      </x:c>
      <x:c r="N529" s="4" t="inlineStr">
        <x:is>
          <x:t xml:space="preserve">Not implemented</x:t>
        </x:is>
      </x:c>
      <x:c r="O529" s="4" t="inlineStr">
        <x:is>
          <x:t xml:space="preserve">Potentially toxic or contaminated biological cargo. No edibility, human filtration, medical use, rated protection, live-organ function or stored usable energy is established.</x:t>
        </x:is>
      </x:c>
      <x:c r="P529" s="4" t="inlineStr">
        <x:is>
          <x:t xml:space="preserve">Uncommon</x:t>
        </x:is>
      </x:c>
      <x:c r="Q529" s="4"/>
      <x:c r="R529" s="4"/>
      <x:c r="S529" s="4"/>
      <x:c r="T529" s="4"/>
      <x:c r="U529" s="4" t="inlineStr">
        <x:is>
          <x:t xml:space="preserve">Source species and exact anatomy, intact-yield conditions, preservation, compatibility and receiving recipes remain open. Artwork direction: joint-brake lamellae.</x:t>
        </x:is>
      </x:c>
      <x:c r="V529" s="4" t="inlineStr">
        <x:is>
          <x:t xml:space="preserve">megafauna; giant fauna; great hunt; rare creature harvest; brake lamellae</x:t>
        </x:is>
      </x:c>
      <x:c r="W52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29" s="4" t="inlineStr">
        <x:is>
          <x:t xml:space="preserve">Raw material</x:t>
        </x:is>
      </x:c>
      <x:c r="Y529" s="4" t="inlineStr">
        <x:is>
          <x:t xml:space="preserve">Raw</x:t>
        </x:is>
      </x:c>
      <x:c r="Z529" s="4" t="inlineStr">
        <x:is>
          <x:t xml:space="preserve">Fauna</x:t>
        </x:is>
      </x:c>
      <x:c r="AA529" s="4" t="inlineStr">
        <x:is>
          <x:t xml:space="preserve">Machinery drive</x:t>
        </x:is>
      </x:c>
      <x:c r="AB529" s="4" t="inlineStr">
        <x:is>
          <x:t xml:space="preserve">Faunal tissue</x:t>
        </x:is>
      </x:c>
      <x:c r="AC529" s="4" t="inlineStr">
        <x:is>
          <x:t xml:space="preserve">Strip</x:t>
        </x:is>
      </x:c>
      <x:c r="AD529" s="4" t="inlineStr">
        <x:is>
          <x:t xml:space="preserve">Proposal</x:t>
        </x:is>
      </x:c>
      <x:c r="AE529" s="4" t="str">
        <x:f>LOWER(A529&amp;"; "&amp;B529&amp;"; "&amp;D529&amp;"; "&amp;E529&amp;"; "&amp;X529&amp;"; "&amp;Y529&amp;"; "&amp;Z529&amp;"; "&amp;AA529&amp;"; "&amp;AB529&amp;"; "&amp;AC529&amp;"; "&amp;AD529&amp;"; "&amp;V529&amp;"; "&amp;C529&amp;"; "&amp;AH529&amp;"; "&amp;AI529)</x:f>
        <x:v>proposal.megafauna.brake_lamellae; megafauna joint-brake lamellae; biological resources; megafauna hunt material; raw material; raw; fauna; machinery drive; faunal tissue; strip; proposal; megafauna; giant fauna; great hunt; rare creature harvest; brake lamellae; t2; unassigned; material</x:v>
      </x:c>
      <x:c r="AF529" s="4" t="inlineStr">
        <x:is>
          <x:t xml:space="preserve">Author-requested great-hunt biological material brainstorm. Specific anatomy and receiving designs remain proposals.</x:t>
        </x:is>
      </x:c>
      <x:c r="AG529" s="4" t="inlineStr">
        <x:is>
          <x:t xml:space="preserve">T2 practical-worth proposal. Paired textured contact layers demand selective extraction and offer a specialist surface unavailable in generic hide. This is harvested material value, not a refinement stage or crafting qualification.</x:t>
        </x:is>
      </x:c>
      <x:c r="AH529" s="4" t="inlineStr">
        <x:is>
          <x:t xml:space="preserve">Unassigned</x:t>
        </x:is>
      </x:c>
      <x:c r="AI529" s="4" t="inlineStr">
        <x:is>
          <x:t xml:space="preserve">Material</x:t>
        </x:is>
      </x:c>
      <x:c r="AJ529" s="4">
        <x:f>COUNTIFS('Material routes'!$D$6:$D$2205,A529,'Material routes'!$C$6:$C$2205,"Output")</x:f>
        <x:v>0</x:v>
      </x:c>
      <x:c r="AK529" s="4">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0</x:v>
      </x:c>
      <x:c r="AL529" s="4">
        <x:f>COUNTIFS('Material routes'!$D$6:$D$2205,A529,'Material routes'!$C$6:$C$2205,"Tool candidate")</x:f>
        <x:v>0</x:v>
      </x:c>
      <x:c r="AM529" s="4" t="str">
        <x:f>IF(AJ529&gt;0,"Route listed; review status/completeness",IF(C529="T0","Raw entry feed; no production route","No production route listed"))</x:f>
        <x:v>No production route listed</x:v>
      </x:c>
      <x:c r="AN529" s="4">
        <x:f>IF(C529="T0",0,IF(C529="T1",1,IF(C529="T2",2,IF(C529="T3",3,IF(C529="T4",4,IF(C529="Unassigned",98,99))))))</x:f>
        <x:v>2</x:v>
      </x:c>
    </x:row>
    <x:row r="530" ht="115" customHeight="1">
      <x:c r="A530" s="4" t="str">
        <x:v>proposal.collection.dolomite_fragments</x:v>
      </x:c>
      <x:c r="B530" s="4" t="str">
        <x:v>Dolomite fragments</x:v>
      </x:c>
      <x:c r="C530" s="4" t="inlineStr">
        <x:is>
          <x:t xml:space="preserve">T1</x:t>
        </x:is>
      </x:c>
      <x:c r="D530" s="4" t="str">
        <x:v>Mineral resources</x:v>
      </x:c>
      <x:c r="E530" s="4" t="str">
        <x:v>Raw material</x:v>
      </x:c>
      <x:c r="F530" s="4" t="str">
        <x:v>New proposal</x:v>
      </x:c>
      <x:c r="G530" s="4" t="inlineStr">
        <x:is>
          <x:t xml:space="preserve">Candidate lime and kiln flux feed. It provides candidate material or a shaped starting piece for making other objects, with the final form set by the receiving design.</x:t>
        </x:is>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t="inlineStr">
        <x:is>
          <x:t xml:space="preserve">Common</x:t>
        </x:is>
      </x:c>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t1;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inlineStr">
        <x:is>
          <x:t xml:space="preserve">October 16 mineral value review: T1. Candidate lime and kiln-flux feed has broad practical demand but belongs to routine industrial mineral supply. Evidence: WLD-0061, existing-item; specific mineral occurrence and grade remain proposals. Rarity default: Common from T1, independently editable. Value does not certify purity, processing readiness, recipe eligibility, performance or a price.</x:t>
        </x:is>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status/completeness","No production route listed")</x:f>
        <x:v>No production route listed</x:v>
      </x:c>
      <x:c r="AN530" s="4">
        <x:f>IF(C530="T0",0,IF(C530="T1",1,IF(C530="T2",2,IF(C530="T3",3,IF(C530="T4",4,IF(C530="Unassigned",98,99))))))</x:f>
        <x:v>1</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inlineStr">
        <x:is>
          <x:t xml:space="preserve">T1</x:t>
        </x:is>
      </x:c>
      <x:c r="D531" s="4" t="str">
        <x:v>Mineral resources</x:v>
      </x:c>
      <x:c r="E531" s="4" t="str">
        <x:v>Raw material</x:v>
      </x:c>
      <x:c r="F531" s="4" t="str">
        <x:v>New proposal</x:v>
      </x:c>
      <x:c r="G531" s="4" t="inlineStr">
        <x:is>
          <x:t xml:space="preserve">Candidate industrial salt feed, separate from culinary grades. It provides candidate material or a shaped starting piece for making other objects, with the final form set by the receiving design.</x:t>
        </x:is>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t="inlineStr">
        <x:is>
          <x:t xml:space="preserve">Common</x:t>
        </x:is>
      </x:c>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t1;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inlineStr">
        <x:is>
          <x:t xml:space="preserve">October 16 mineral value review: T1. Salt is abundant bulk evaporite cargo with useful industrial chemistry demand; it has no rare-crystal premium and is distinct from culinary-qualified salt. Evidence: WLD-0060, WLD-0061; specific mineral occurrence and grade remain proposals. Rarity default: Common from T1, independently editable. Value does not certify purity, processing readiness, recipe eligibility, performance or a price.</x:t>
        </x:is>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status/completeness","No production route listed")</x:f>
        <x:v>No production route listed</x:v>
      </x:c>
      <x:c r="AN531" s="4">
        <x:f>IF(C531="T0",0,IF(C531="T1",1,IF(C531="T2",2,IF(C531="T3",3,IF(C531="T4",4,IF(C531="Unassigned",98,99))))))</x:f>
        <x:v>1</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x:c r="A532" s="4" t="inlineStr">
        <x:is>
          <x:t xml:space="preserve">proposal.megafauna.locking_hooks</x:t>
        </x:is>
      </x:c>
      <x:c r="B532" s="4" t="inlineStr">
        <x:is>
          <x:t xml:space="preserve">Megafauna intersegment locking hooks</x:t>
        </x:is>
      </x:c>
      <x:c r="C532" s="4" t="inlineStr">
        <x:is>
          <x:t xml:space="preserve">T2</x:t>
        </x:is>
      </x:c>
      <x:c r="D532" s="4" t="inlineStr">
        <x:is>
          <x:t xml:space="preserve">Biological resources</x:t>
        </x:is>
      </x:c>
      <x:c r="E532" s="4" t="inlineStr">
        <x:is>
          <x:t xml:space="preserve">Megafauna hunt material</x:t>
        </x:is>
      </x:c>
      <x:c r="F532" s="4" t="inlineStr">
        <x:is>
          <x:t xml:space="preserve">New proposal</x:t>
        </x:is>
      </x:c>
      <x:c r="G532" s="4" t="inlineStr">
        <x:is>
          <x:t xml:space="preserve">Opposed hard hooks from a proposed body-segment latch. Candidate hook-and-catch blanks with broad attachment roots.</x:t>
        </x:is>
      </x:c>
      <x:c r="H532" s="4" t="inlineStr">
        <x:is>
          <x:t xml:space="preserve">None</x:t>
        </x:is>
      </x:c>
      <x:c r="I532" s="4" t="inlineStr">
        <x:is>
          <x:t xml:space="preserve">Physical hunt cargo; compatible packing, containment, mass and handling remain unresolved.</x:t>
        </x:is>
      </x:c>
      <x:c r="J532" s="4"/>
      <x:c r="K532" s="4"/>
      <x:c r="L532" s="4" t="inlineStr">
        <x:is>
          <x:t xml:space="preserve">Great-hunt harvest proposal. Segment junction; recover opposed hooks with their roots. Specific creature, extraction method, encounter frequency and yield remain design work.</x:t>
        </x:is>
      </x:c>
      <x:c r="M532" s="4" t="inlineStr">
        <x:is>
          <x:t xml:space="preserve">Select and preserve the anatomical specimen for later qualification. No recipe, usable yield or operating performance established.</x:t>
        </x:is>
      </x:c>
      <x:c r="N532" s="4" t="inlineStr">
        <x:is>
          <x:t xml:space="preserve">Not implemented</x:t>
        </x:is>
      </x:c>
      <x:c r="O532" s="4" t="inlineStr">
        <x:is>
          <x:t xml:space="preserve">Potentially toxic or contaminated biological cargo. No edibility, human filtration, medical use, rated protection, live-organ function or stored usable energy is established.</x:t>
        </x:is>
      </x:c>
      <x:c r="P532" s="4" t="inlineStr">
        <x:is>
          <x:t xml:space="preserve">Uncommon</x:t>
        </x:is>
      </x:c>
      <x:c r="Q532" s="4"/>
      <x:c r="R532" s="4"/>
      <x:c r="S532" s="4"/>
      <x:c r="T532" s="4"/>
      <x:c r="U532" s="4" t="inlineStr">
        <x:is>
          <x:t xml:space="preserve">Source species and exact anatomy, intact-yield conditions, preservation, compatibility and receiving recipes remain open. Artwork direction: intersegment locking hooks.</x:t>
        </x:is>
      </x:c>
      <x:c r="V532" s="4" t="inlineStr">
        <x:is>
          <x:t xml:space="preserve">megafauna; giant fauna; great hunt; rare creature harvest; locking hooks</x:t>
        </x:is>
      </x:c>
      <x:c r="W532"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32" s="4" t="inlineStr">
        <x:is>
          <x:t xml:space="preserve">Raw material</x:t>
        </x:is>
      </x:c>
      <x:c r="Y532" s="4" t="inlineStr">
        <x:is>
          <x:t xml:space="preserve">Raw</x:t>
        </x:is>
      </x:c>
      <x:c r="Z532" s="4" t="inlineStr">
        <x:is>
          <x:t xml:space="preserve">Fauna</x:t>
        </x:is>
      </x:c>
      <x:c r="AA532" s="4" t="inlineStr">
        <x:is>
          <x:t xml:space="preserve">Equipment mounting</x:t>
        </x:is>
      </x:c>
      <x:c r="AB532" s="4" t="inlineStr">
        <x:is>
          <x:t xml:space="preserve">Faunal hard tissue</x:t>
        </x:is>
      </x:c>
      <x:c r="AC532" s="4" t="inlineStr">
        <x:is>
          <x:t xml:space="preserve">Solid part</x:t>
        </x:is>
      </x:c>
      <x:c r="AD532" s="4" t="inlineStr">
        <x:is>
          <x:t xml:space="preserve">Proposal</x:t>
        </x:is>
      </x:c>
      <x:c r="AE532" s="4" t="str">
        <x:f>LOWER(A532&amp;"; "&amp;B532&amp;"; "&amp;D532&amp;"; "&amp;E532&amp;"; "&amp;X532&amp;"; "&amp;Y532&amp;"; "&amp;Z532&amp;"; "&amp;AA532&amp;"; "&amp;AB532&amp;"; "&amp;AC532&amp;"; "&amp;AD532&amp;"; "&amp;V532&amp;"; "&amp;C532&amp;"; "&amp;AH532&amp;"; "&amp;AI532)</x:f>
        <x:v>proposal.megafauna.locking_hooks; megafauna intersegment locking hooks; biological resources; megafauna hunt material; raw material; raw; fauna; equipment mounting; faunal hard tissue; solid part; proposal; megafauna; giant fauna; great hunt; rare creature harvest; locking hooks; t2; unassigned; material</x:v>
      </x:c>
      <x:c r="AF532" s="4" t="inlineStr">
        <x:is>
          <x:t xml:space="preserve">Author-requested great-hunt biological material brainstorm. Specific anatomy and receiving designs remain proposals.</x:t>
        </x:is>
      </x:c>
      <x:c r="AG532" s="4" t="inlineStr">
        <x:is>
          <x:t xml:space="preserve">T2 practical-worth proposal. Complete opposed geometry and intact roots distinguish these from ordinary broken spines. This is harvested material value, not a refinement stage or crafting qualification.</x:t>
        </x:is>
      </x:c>
      <x:c r="AH532" s="4" t="inlineStr">
        <x:is>
          <x:t xml:space="preserve">Unassigned</x:t>
        </x:is>
      </x:c>
      <x:c r="AI532" s="4" t="inlineStr">
        <x:is>
          <x:t xml:space="preserve">Material</x:t>
        </x:is>
      </x:c>
      <x:c r="AJ532" s="4">
        <x:f>COUNTIFS('Material routes'!$D$6:$D$2205,A532,'Material routes'!$C$6:$C$2205,"Output")</x:f>
        <x:v>0</x:v>
      </x:c>
      <x:c r="AK532" s="4">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x:f>COUNTIFS('Material routes'!$D$6:$D$2205,A532,'Material routes'!$C$6:$C$2205,"Tool candidate")</x:f>
        <x:v>0</x:v>
      </x:c>
      <x:c r="AM532" s="4" t="str">
        <x:f>IF(AJ532&gt;0,"Route listed; review status/completeness",IF(C532="T0","Raw entry feed; no production route","No production route listed"))</x:f>
        <x:v>No production route listed</x:v>
      </x:c>
      <x:c r="AN532" s="4">
        <x:f>IF(C532="T0",0,IF(C532="T1",1,IF(C532="T2",2,IF(C532="T3",3,IF(C532="T4",4,IF(C532="Unassigned",98,99))))))</x:f>
        <x:v>2</x:v>
      </x:c>
    </x:row>
    <x:row r="533" ht="115" customHeight="1">
      <x:c r="A533" s="4" t="str">
        <x:v>proposal.collection.dense_heat_holding_stone</x:v>
      </x:c>
      <x:c r="B533" s="4" t="str">
        <x:v>Dense heat-holding stone</x:v>
      </x:c>
      <x:c r="C533" s="4" t="str">
        <x:v>T0</x:v>
      </x:c>
      <x:c r="D533" s="4" t="inlineStr">
        <x:is>
          <x:t xml:space="preserve">Crafting components</x:t>
        </x:is>
      </x:c>
      <x:c r="E533" s="4" t="str">
        <x:v>Raw material</x:v>
      </x:c>
      <x:c r="F533" s="4" t="str">
        <x:v>New proposal</x:v>
      </x:c>
      <x:c r="G533" s="4" t="inlineStr">
        <x:is>
          <x:t xml:space="preserve">Candidate thermal mass for cooking and heat storage. It provides candidate material or a shaped starting piece for making other objects, with the final form set by the receiving design.</x:t>
        </x:is>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t="inlineStr">
        <x:is>
          <x:t xml:space="preserve">Junk</x:t>
        </x:is>
      </x:c>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crafting components;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status/completeness","No production route listed")</x:f>
        <x:v>No production route listed</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x:c r="A534" s="4" t="inlineStr">
        <x:is>
          <x:t xml:space="preserve">proposal.megafauna.spray_nozzle_plate</x:t>
        </x:is>
      </x:c>
      <x:c r="B534" s="4" t="inlineStr">
        <x:is>
          <x:t xml:space="preserve">Megafauna spray-nozzle plate</x:t>
        </x:is>
      </x:c>
      <x:c r="C534" s="4" t="inlineStr">
        <x:is>
          <x:t xml:space="preserve">T2</x:t>
        </x:is>
      </x:c>
      <x:c r="D534" s="4" t="inlineStr">
        <x:is>
          <x:t xml:space="preserve">Biological resources</x:t>
        </x:is>
      </x:c>
      <x:c r="E534" s="4" t="inlineStr">
        <x:is>
          <x:t xml:space="preserve">Megafauna hunt material</x:t>
        </x:is>
      </x:c>
      <x:c r="F534" s="4" t="inlineStr">
        <x:is>
          <x:t xml:space="preserve">New proposal</x:t>
        </x:is>
      </x:c>
      <x:c r="G534" s="4" t="inlineStr">
        <x:is>
          <x:t xml:space="preserve">A perforated plate surrounding defensive secretion outlets. Candidate patterned dispensing or flow-distribution research material after decontamination.</x:t>
        </x:is>
      </x:c>
      <x:c r="H534" s="4" t="inlineStr">
        <x:is>
          <x:t xml:space="preserve">None</x:t>
        </x:is>
      </x:c>
      <x:c r="I534" s="4" t="inlineStr">
        <x:is>
          <x:t xml:space="preserve">Physical hunt cargo; compatible packing, containment, mass and handling remain unresolved.</x:t>
        </x:is>
      </x:c>
      <x:c r="J534" s="4"/>
      <x:c r="K534" s="4"/>
      <x:c r="L534" s="4" t="inlineStr">
        <x:is>
          <x:t xml:space="preserve">Great-hunt harvest proposal. Defensive secretion outlet; retain the perforated outlet plate. Specific creature, extraction method, encounter frequency and yield remain design work.</x:t>
        </x:is>
      </x:c>
      <x:c r="M534" s="4" t="inlineStr">
        <x:is>
          <x:t xml:space="preserve">Select and preserve the anatomical specimen for later qualification. No recipe, usable yield or operating performance established.</x:t>
        </x:is>
      </x:c>
      <x:c r="N534" s="4" t="inlineStr">
        <x:is>
          <x:t xml:space="preserve">Not implemented</x:t>
        </x:is>
      </x:c>
      <x:c r="O534" s="4" t="inlineStr">
        <x:is>
          <x:t xml:space="preserve">Potentially toxic or contaminated biological cargo. No edibility, human filtration, medical use, rated protection, live-organ function or stored usable energy is established.</x:t>
        </x:is>
      </x:c>
      <x:c r="P534" s="4" t="inlineStr">
        <x:is>
          <x:t xml:space="preserve">Uncommon</x:t>
        </x:is>
      </x:c>
      <x:c r="Q534" s="4"/>
      <x:c r="R534" s="4"/>
      <x:c r="S534" s="4"/>
      <x:c r="T534" s="4"/>
      <x:c r="U534" s="4" t="inlineStr">
        <x:is>
          <x:t xml:space="preserve">Source species and exact anatomy, intact-yield conditions, preservation, compatibility and receiving recipes remain open. Artwork direction: spray-nozzle plate.</x:t>
        </x:is>
      </x:c>
      <x:c r="V534" s="4" t="inlineStr">
        <x:is>
          <x:t xml:space="preserve">megafauna; giant fauna; great hunt; rare creature harvest; spray nozzle plate</x:t>
        </x:is>
      </x:c>
      <x:c r="W534"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34" s="4" t="inlineStr">
        <x:is>
          <x:t xml:space="preserve">Raw material</x:t>
        </x:is>
      </x:c>
      <x:c r="Y534" s="4" t="inlineStr">
        <x:is>
          <x:t xml:space="preserve">Raw</x:t>
        </x:is>
      </x:c>
      <x:c r="Z534" s="4" t="inlineStr">
        <x:is>
          <x:t xml:space="preserve">Fauna</x:t>
        </x:is>
      </x:c>
      <x:c r="AA534" s="4" t="inlineStr">
        <x:is>
          <x:t xml:space="preserve">Material transfer</x:t>
        </x:is>
      </x:c>
      <x:c r="AB534" s="4" t="inlineStr">
        <x:is>
          <x:t xml:space="preserve">Faunal hard tissue</x:t>
        </x:is>
      </x:c>
      <x:c r="AC534" s="4" t="inlineStr">
        <x:is>
          <x:t xml:space="preserve">Panel</x:t>
        </x:is>
      </x:c>
      <x:c r="AD534" s="4" t="inlineStr">
        <x:is>
          <x:t xml:space="preserve">Proposal</x:t>
        </x:is>
      </x:c>
      <x:c r="AE534" s="4" t="str">
        <x:f>LOWER(A534&amp;"; "&amp;B534&amp;"; "&amp;D534&amp;"; "&amp;E534&amp;"; "&amp;X534&amp;"; "&amp;Y534&amp;"; "&amp;Z534&amp;"; "&amp;AA534&amp;"; "&amp;AB534&amp;"; "&amp;AC534&amp;"; "&amp;AD534&amp;"; "&amp;V534&amp;"; "&amp;C534&amp;"; "&amp;AH534&amp;"; "&amp;AI534)</x:f>
        <x:v>proposal.megafauna.spray_nozzle_plate; megafauna spray-nozzle plate; biological resources; megafauna hunt material; raw material; raw; fauna; material transfer; faunal hard tissue; panel; proposal; megafauna; giant fauna; great hunt; rare creature harvest; spray nozzle plate; t2; unassigned; material</x:v>
      </x:c>
      <x:c r="AF534" s="4" t="inlineStr">
        <x:is>
          <x:t xml:space="preserve">Author-requested great-hunt biological material brainstorm. Specific anatomy and receiving designs remain proposals.</x:t>
        </x:is>
      </x:c>
      <x:c r="AG534" s="4" t="inlineStr">
        <x:is>
          <x:t xml:space="preserve">T2 practical-worth proposal. An intact outlet pattern is difficult to recover from a hazardous gland-bearing hunt. This is harvested material value, not a refinement stage or crafting qualification.</x:t>
        </x:is>
      </x:c>
      <x:c r="AH534" s="4" t="inlineStr">
        <x:is>
          <x:t xml:space="preserve">Unassigned</x:t>
        </x:is>
      </x:c>
      <x:c r="AI534" s="4" t="inlineStr">
        <x:is>
          <x:t xml:space="preserve">Material</x:t>
        </x:is>
      </x:c>
      <x:c r="AJ534" s="4">
        <x:f>COUNTIFS('Material routes'!$D$6:$D$2205,A534,'Material routes'!$C$6:$C$2205,"Output")</x:f>
        <x:v>0</x:v>
      </x:c>
      <x:c r="AK534" s="4">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0</x:v>
      </x:c>
      <x:c r="AL534" s="4">
        <x:f>COUNTIFS('Material routes'!$D$6:$D$2205,A534,'Material routes'!$C$6:$C$2205,"Tool candidate")</x:f>
        <x:v>0</x:v>
      </x:c>
      <x:c r="AM534" s="4" t="str">
        <x:f>IF(AJ534&gt;0,"Route listed; review status/completeness",IF(C534="T0","Raw entry feed; no production route","No production route listed"))</x:f>
        <x:v>No production route listed</x:v>
      </x:c>
      <x:c r="AN534" s="4">
        <x:f>IF(C534="T0",0,IF(C534="T1",1,IF(C534="T2",2,IF(C534="T3",3,IF(C534="T4",4,IF(C534="Unassigned",98,99))))))</x:f>
        <x:v>2</x:v>
      </x:c>
    </x:row>
    <x:row r="535" ht="115" customHeight="1">
      <x:c r="A535" s="4" t="str">
        <x:v>proposal.collection.selected_edible_fauna_gland_tissue</x:v>
      </x:c>
      <x:c r="B535" s="4" t="inlineStr">
        <x:is>
          <x:t xml:space="preserve">Culinary-candidate gland tissue</x:t>
        </x:is>
      </x:c>
      <x:c r="C535" s="4" t="str">
        <x:v>T0</x:v>
      </x:c>
      <x:c r="D535" s="4" t="inlineStr">
        <x:is>
          <x:t xml:space="preserve">Cooking ingredients</x:t>
        </x:is>
      </x:c>
      <x:c r="E535" s="4" t="str">
        <x:v>Raw material</x:v>
      </x:c>
      <x:c r="F535" s="4" t="str">
        <x:v>New proposal</x:v>
      </x:c>
      <x:c r="G535" s="4" t="inlineStr">
        <x:is>
          <x:t xml:space="preserve">Species-specific culinary hypothesis requiring edibility review. It supports a food-designated preparation process. Industrial chemicals and unverified biological fractions cannot substitute for selected culinary inputs.</x:t>
        </x:is>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t="inlineStr">
        <x:is>
          <x:t xml:space="preserve">Junk</x:t>
        </x:is>
      </x:c>
      <x:c r="Q535" s="4"/>
      <x:c r="R535" s="4"/>
      <x:c r="S535" s="4"/>
      <x:c r="T535" s="4"/>
      <x:c r="U535" s="4" t="str">
        <x:v>Candidate inputs are partial. Resolve tools, supporting materials, energy, recovery and compatibility before recipes become craftable.</x:v>
      </x:c>
      <x:c r="V535" s="4" t="inlineStr">
        <x:is>
          <x:t xml:space="preserve">selected edible-fauna gland tissue; collection expansion; raw material; Selected edible-fauna gland tissue</x:t>
        </x:is>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culinary-candidate gland tissue; cooking ingredients; raw material; raw material; raw; fauna; food preparation; faunal tissue; solid piece; proposal; selected edible-fauna gland tissue; collection expansion; raw material; selected edible-fauna gland tissue;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status/completeness","No production route listed")</x:f>
        <x:v>No production route listed</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inlineStr">
        <x:is>
          <x:t xml:space="preserve">Selected nickel-bearing alloy feed</x:t>
        </x:is>
      </x:c>
      <x:c r="C536" s="4" t="str">
        <x:v>T1</x:v>
      </x:c>
      <x:c r="D536" s="4" t="str">
        <x:v>Manufactured stock</x:v>
      </x:c>
      <x:c r="E536" s="4" t="str">
        <x:v>Processed material</x:v>
      </x:c>
      <x:c r="F536" s="4" t="str">
        <x:v>New proposal</x:v>
      </x:c>
      <x:c r="G536" s="4" t="inlineStr">
        <x:is>
          <x:t xml:space="preserve">Nickel-bearing mineral material sorted into a selected refining feed for possible alloy production. It remains mineral stock rather than pure nickel or an alloy-ready metal addition. Composition, extraction and the alloy application still require design.</x:t>
        </x:is>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t="inlineStr">
        <x:is>
          <x:t xml:space="preserve">Common</x:t>
        </x:is>
      </x:c>
      <x:c r="Q536" s="4"/>
      <x:c r="R536" s="4"/>
      <x:c r="S536" s="4"/>
      <x:c r="T536" s="4"/>
      <x:c r="U536" s="4" t="str">
        <x:v>Candidate inputs are partial. Resolve tools, supporting materials, energy, recovery and compatibility before recipes become craftable.</x:v>
      </x:c>
      <x:c r="V536" s="4" t="inlineStr">
        <x:is>
          <x:t xml:space="preserve">sorted nickel alloying feed; collection expansion; processed material; Sorted nickel alloying feed</x:t>
        </x:is>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selected nickel-bearing alloy feed; manufactured stock; processed material; processed material; processed intermediate; manufactured / unresolved; fabrication; mineral; particles; proposal; sorted nickel alloying feed; collection expansion; processed material; sorted nickel alloying feed;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inlineStr">
        <x:is>
          <x:t xml:space="preserve">Selected tin-bearing smelter feed</x:t>
        </x:is>
      </x:c>
      <x:c r="C537" s="4" t="str">
        <x:v>T1</x:v>
      </x:c>
      <x:c r="D537" s="4" t="str">
        <x:v>Manufactured stock</x:v>
      </x:c>
      <x:c r="E537" s="4" t="str">
        <x:v>Processed material</x:v>
      </x:c>
      <x:c r="F537" s="4" t="str">
        <x:v>New proposal</x:v>
      </x:c>
      <x:c r="G537" s="4" t="inlineStr">
        <x:is>
          <x:t xml:space="preserve">Tin-bearing mineral material prepared as a selected smelting feed for the proposed bronze branch. The feed is distinct from tin metal and from an already combined bronze billet. Mineral grade, recovery and batch composition remain unresolved.</x:t>
        </x:is>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t="inlineStr">
        <x:is>
          <x:t xml:space="preserve">Common</x:t>
        </x:is>
      </x:c>
      <x:c r="Q537" s="4"/>
      <x:c r="R537" s="4"/>
      <x:c r="S537" s="4"/>
      <x:c r="T537" s="4"/>
      <x:c r="U537" s="4" t="str">
        <x:v>Candidate inputs are partial. Resolve tools, supporting materials, energy, recovery and compatibility before recipes become craftable.</x:v>
      </x:c>
      <x:c r="V537" s="4" t="inlineStr">
        <x:is>
          <x:t xml:space="preserve">sorted tin smelter feed; collection expansion; processed material; Sorted tin smelter feed</x:t>
        </x:is>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selected tin-bearing smelter feed; manufactured stock; processed material; processed material; processed intermediate; manufactured / unresolved; fabrication; mineral; particles; proposal; sorted tin smelter feed; collection expansion; processed material; sorted tin smelter feed;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inlineStr">
        <x:is>
          <x:t xml:space="preserve">Fine kaolin ceramic-body mix</x:t>
        </x:is>
      </x:c>
      <x:c r="C538" s="4" t="inlineStr">
        <x:is>
          <x:t xml:space="preserve">T0</x:t>
        </x:is>
      </x:c>
      <x:c r="D538" s="4" t="str">
        <x:v>Manufactured stock</x:v>
      </x:c>
      <x:c r="E538" s="4" t="str">
        <x:v>Processed material</x:v>
      </x:c>
      <x:c r="F538" s="4" t="str">
        <x:v>New proposal</x:v>
      </x:c>
      <x:c r="G538" s="4" t="inlineStr">
        <x:is>
          <x:t xml:space="preserve">A selected fine kaolin-based forming mixture proposed for ceramic work that needs a more specific feed than the broad blended body entry. It is unfired prepared material awaiting a chosen shape and firing process. Composition, preparation and useful product properties remain open.</x:t>
        </x:is>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t="inlineStr">
        <x:is>
          <x:t xml:space="preserve">Junk</x:t>
        </x:is>
      </x:c>
      <x:c r="Q538" s="4"/>
      <x:c r="R538" s="4"/>
      <x:c r="S538" s="4"/>
      <x:c r="T538" s="4"/>
      <x:c r="U538" s="4" t="str">
        <x:v>Candidate inputs are partial. Resolve tools, supporting materials, energy, recovery and compatibility before recipes become craftable.</x:v>
      </x:c>
      <x:c r="V538" s="4" t="inlineStr">
        <x:is>
          <x:t xml:space="preserve">prepared kaolin body stock; collection expansion; processed material; Prepared kaolin body stock</x:t>
        </x:is>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fine kaolin ceramic-body mix; manufactured stock; processed material; processed material; processed intermediate; manufactured / unresolved; fabrication; ceramic feed mixture; particles; proposal; prepared kaolin body stock; collection expansion; processed material; prepared kaolin body stock; t0;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status/completeness","No production route listed")</x:f>
        <x:v>Route listed; review status/completeness</x:v>
      </x:c>
      <x:c r="AN538" s="4">
        <x:f>IF(C538="T0",0,IF(C538="T1",1,IF(C538="T2",2,IF(C538="T3",3,IF(C538="T4",4,IF(C538="Unassigned",98,99))))))</x:f>
        <x:v>0</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inlineStr">
        <x:is>
          <x:t xml:space="preserve">Graded magnesite refractory feed</x:t>
        </x:is>
      </x:c>
      <x:c r="C539" s="4" t="str">
        <x:v>T1</x:v>
      </x:c>
      <x:c r="D539" s="4" t="str">
        <x:v>Manufactured stock</x:v>
      </x:c>
      <x:c r="E539" s="4" t="str">
        <x:v>Processed material</x:v>
      </x:c>
      <x:c r="F539" s="4" t="str">
        <x:v>New proposal</x:v>
      </x:c>
      <x:c r="G539" s="4" t="inlineStr">
        <x:is>
          <x:t xml:space="preserve">Magnesite-bearing mineral material prepared as a graded feed for candidate refractory bodies. Its selected mineral branch distinguishes it from the broader refractory-powder entry. Composition, forming method and high-temperature service remain unqualified.</x:t>
        </x:is>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t="inlineStr">
        <x:is>
          <x:t xml:space="preserve">Common</x:t>
        </x:is>
      </x:c>
      <x:c r="Q539" s="4"/>
      <x:c r="R539" s="4"/>
      <x:c r="S539" s="4"/>
      <x:c r="T539" s="4"/>
      <x:c r="U539" s="4" t="str">
        <x:v>Candidate inputs are partial. Resolve tools, supporting materials, energy, recovery and compatibility before recipes become craftable.</x:v>
      </x:c>
      <x:c r="V539" s="4" t="inlineStr">
        <x:is>
          <x:t xml:space="preserve">graded magnesite refractory meal; collection expansion; processed material; Graded magnesite refractory meal</x:t>
        </x:is>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feed; manufactured stock; processed material; processed material; processed intermediate; manufactured / unresolved; fabrication; mineral; particles; proposal; graded magnesite refractory meal; collection expansion; processed material; graded magnesite refractory meal;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inlineStr">
        <x:is>
          <x:t xml:space="preserve">Worked bronze strip stock</x:t>
        </x:is>
      </x:c>
      <x:c r="C540" s="4" t="str">
        <x:v>T2</x:v>
      </x:c>
      <x:c r="D540" s="4" t="str">
        <x:v>Manufactured stock</x:v>
      </x:c>
      <x:c r="E540" s="4" t="str">
        <x:v>Processed material</x:v>
      </x:c>
      <x:c r="F540" s="4" t="str">
        <x:v>New proposal</x:v>
      </x:c>
      <x:c r="G540" s="4" t="inlineStr">
        <x:is>
          <x:t xml:space="preserve">Bronze billet stock formed into long flat strips for later contact pieces, decorative fittings or other shaped metal parts. It is distinct from thicker bearing blanks and the later thin-foil form. Alloy, thickness and any resilient or electrical service must be chosen for the application.</x:t>
        </x:is>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t="inlineStr">
        <x:is>
          <x:t xml:space="preserve">Uncommon</x:t>
        </x:is>
      </x:c>
      <x:c r="Q540" s="4"/>
      <x:c r="R540" s="4"/>
      <x:c r="S540" s="4"/>
      <x:c r="T540" s="4"/>
      <x:c r="U540" s="4" t="str">
        <x:v>Candidate inputs are partial. Resolve tools, supporting materials, energy, recovery and compatibility before recipes become craftable.</x:v>
      </x:c>
      <x:c r="V540" s="4" t="inlineStr">
        <x:is>
          <x:t xml:space="preserve">drawn bronze strip stock; collection expansion; processed material; Drawn bronze strip stock</x:t>
        </x:is>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worked bronze strip stock; manufactured stock; processed material; processed material; processed intermediate; manufactured / unresolved; fabrication; metal; strip; proposal; drawn bronze strip stock; collection expansion; processed material; drawn bronze strip stock;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inlineStr">
        <x:is>
          <x:t xml:space="preserve">T2</x:t>
        </x:is>
      </x:c>
      <x:c r="D541" s="4" t="str">
        <x:v>Manufactured stock</x:v>
      </x:c>
      <x:c r="E541" s="4" t="str">
        <x:v>Processed material</x:v>
      </x:c>
      <x:c r="F541" s="4" t="str">
        <x:v>New proposal</x:v>
      </x:c>
      <x:c r="G541" s="4" t="inlineStr">
        <x:is>
          <x:t xml:space="preserve">Worked iron formed and annealed as unfitted sheet for housings, utensils and instrument bodies. It supplies a flat metal working form rather than a finished cover or vessel. Thickness, forming sequence and final material behavior remain to be established.</x:t>
        </x:is>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t="inlineStr">
        <x:is>
          <x:t xml:space="preserve">Uncommon</x:t>
        </x:is>
      </x:c>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t2;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status/completeness","No production route listed")</x:f>
        <x:v>Route listed; review status/completeness</x:v>
      </x:c>
      <x:c r="AN541" s="4">
        <x:f>IF(C541="T0",0,IF(C541="T1",1,IF(C541="T2",2,IF(C541="T3",3,IF(C541="T4",4,IF(C541="Unassigned",98,99))))))</x:f>
        <x:v>2</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inlineStr">
        <x:is>
          <x:t xml:space="preserve">Pressed shell-mineral friction blanks</x:t>
        </x:is>
      </x:c>
      <x:c r="C542" s="4" t="inlineStr">
        <x:is>
          <x:t xml:space="preserve">T0</x:t>
        </x:is>
      </x:c>
      <x:c r="D542" s="4" t="str">
        <x:v>Manufactured stock</x:v>
      </x:c>
      <x:c r="E542" s="4" t="str">
        <x:v>Processed material</x:v>
      </x:c>
      <x:c r="F542" s="4" t="str">
        <x:v>New proposal</x:v>
      </x:c>
      <x:c r="G542" s="4" t="inlineStr">
        <x:is>
          <x:t xml:space="preserve">Shell lamina, selected mineral filler and candidate binder pressed into rough working blanks for later friction surfaces. They are material stock before fitting to a brake or clutch. Friction behavior, wear, heat response and mounting remain unqualified.</x:t>
        </x:is>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t="inlineStr">
        <x:is>
          <x:t xml:space="preserve">Junk</x:t>
        </x:is>
      </x:c>
      <x:c r="Q542" s="4"/>
      <x:c r="R542" s="4"/>
      <x:c r="S542" s="4"/>
      <x:c r="T542" s="4"/>
      <x:c r="U542" s="4" t="str">
        <x:v>Candidate inputs are partial. Resolve tools, supporting materials, energy, recovery and compatibility before recipes become craftable.</x:v>
      </x:c>
      <x:c r="V542" s="4" t="inlineStr">
        <x:is>
          <x:t xml:space="preserve">pressed chitin friction stock; collection expansion; processed material; Pressed chitin friction stock</x:t>
        </x:is>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shell-mineral friction blanks; manufactured stock; processed material; processed material; processed intermediate; manufactured / unresolved; fabrication; shell and mineral; solid piece; proposal; pressed chitin friction stock; collection expansion; processed material; pressed chitin friction stock; t0;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status/completeness","No production route listed")</x:f>
        <x:v>Route listed; review status/completeness</x:v>
      </x:c>
      <x:c r="AN542" s="4">
        <x:f>IF(C542="T0",0,IF(C542="T1",1,IF(C542="T2",2,IF(C542="T3",3,IF(C542="T4",4,IF(C542="Unassigned",98,99))))))</x:f>
        <x:v>0</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inlineStr">
        <x:is>
          <x:t xml:space="preserve">Fitted ceramic mounting saddle</x:t>
        </x:is>
      </x:c>
      <x:c r="C543" s="4" t="inlineStr">
        <x:is>
          <x:t xml:space="preserve">T1</x:t>
        </x:is>
      </x:c>
      <x:c r="D543" s="4" t="str">
        <x:v>Crafting components</x:v>
      </x:c>
      <x:c r="E543" s="4" t="str">
        <x:v>Crafting component</x:v>
      </x:c>
      <x:c r="F543" s="4" t="str">
        <x:v>New proposal</x:v>
      </x:c>
      <x:c r="G543" s="4" t="inlineStr">
        <x:is>
          <x:t xml:space="preserve">A shaped ceramic saddle proposed to locate one matching vessel or instrument on an existing support. Its curved seat and attachment interfaces require fitting and dimensional checks. The part is not calibrated measuring equipment and does not certify the supported assembly's load, heat or electrical performance.</x:t>
        </x:is>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t="inlineStr">
        <x:is>
          <x:t xml:space="preserve">Common</x:t>
        </x:is>
      </x:c>
      <x:c r="Q543" s="4"/>
      <x:c r="R543" s="4"/>
      <x:c r="S543" s="4"/>
      <x:c r="T543" s="4"/>
      <x:c r="U543" s="4" t="str">
        <x:v>Candidate inputs are partial. Resolve tools, supporting materials, energy, recovery and compatibility before recipes become craftable.</x:v>
      </x:c>
      <x:c r="V543" s="4" t="inlineStr">
        <x:is>
          <x:t xml:space="preserve">calibrated ceramic mounting saddle; collection expansion; crafting component; Calibrated ceramic mounting saddle</x:t>
        </x:is>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fitted ceramic mounting saddle; crafting components; crafting component; crafting component; processed intermediate; manufactured / unresolved; equipment fabrication; ceramic and metal; assembly; proposal; calibrated ceramic mounting saddle; collection expansion; crafting component; calibrated ceramic mounting saddle; t1; not applicable; component</x:v>
      </x:c>
      <x:c r="AF543" s="4" t="str">
        <x:v>Collection expansion classification. Distinct type, use and material family; new item proposal unless author direction is marked.</x:v>
      </x:c>
      <x:c r="AG54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status/completeness","No production route listed")</x:f>
        <x:v>Route listed; review status/completeness</x:v>
      </x:c>
      <x:c r="AN543" s="4">
        <x:f>IF(C543="T0",0,IF(C543="T1",1,IF(C543="T2",2,IF(C543="T3",3,IF(C543="T4",4,IF(C543="Unassigned",98,99))))))</x:f>
        <x:v>1</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inlineStr">
        <x:is>
          <x:t xml:space="preserve">T0</x:t>
        </x:is>
      </x:c>
      <x:c r="D544" s="4" t="inlineStr">
        <x:is>
          <x:t xml:space="preserve">Crafting components</x:t>
        </x:is>
      </x:c>
      <x:c r="E544" s="4" t="str">
        <x:v>Chemical material</x:v>
      </x:c>
      <x:c r="F544" s="4" t="str">
        <x:v>New proposal</x:v>
      </x:c>
      <x:c r="G544" s="4" t="inlineStr">
        <x:is>
          <x:t xml:space="preserve">Seats glass in a protective cage without claiming pressure compatibility. It is intended to prepare or change a workpiece’s surface before a later fitting, coating or use; the treatment must suit that material.</x:t>
        </x:is>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t="inlineStr">
        <x:is>
          <x:t xml:space="preserve">Junk</x:t>
        </x:is>
      </x:c>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crafting components; chemical material; chemical material; processed intermediate; manufactured / unresolved; surface finishing; biological and mineral mixture; paste; proposal; glass-joint bedding paste; collection expansion; chemical material; t0; not applicable; material</x:v>
      </x:c>
      <x:c r="AF544"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status/completeness","No production route listed")</x:f>
        <x:v>Route listed; review status/completeness</x:v>
      </x:c>
      <x:c r="AN544" s="4">
        <x:f>IF(C544="T0",0,IF(C544="T1",1,IF(C544="T2",2,IF(C544="T3",3,IF(C544="T4",4,IF(C544="Unassigned",98,99))))))</x:f>
        <x:v>0</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x:c r="A545" s="4" t="inlineStr">
        <x:is>
          <x:t xml:space="preserve">proposal.megafauna.reservoir_wall</x:t>
        </x:is>
      </x:c>
      <x:c r="B545" s="4" t="inlineStr">
        <x:is>
          <x:t xml:space="preserve">Megafauna secretion-reservoir wall</x:t>
        </x:is>
      </x:c>
      <x:c r="C545" s="4" t="inlineStr">
        <x:is>
          <x:t xml:space="preserve">T2</x:t>
        </x:is>
      </x:c>
      <x:c r="D545" s="4" t="inlineStr">
        <x:is>
          <x:t xml:space="preserve">Biological resources</x:t>
        </x:is>
      </x:c>
      <x:c r="E545" s="4" t="inlineStr">
        <x:is>
          <x:t xml:space="preserve">Megafauna hunt material</x:t>
        </x:is>
      </x:c>
      <x:c r="F545" s="4" t="inlineStr">
        <x:is>
          <x:t xml:space="preserve">New proposal</x:t>
        </x:is>
      </x:c>
      <x:c r="G545" s="4" t="inlineStr">
        <x:is>
          <x:t xml:space="preserve">A thick laminated membrane from a defensive secretion reservoir. Candidate industrial liner feed, distinct from thin gut lining and ordinary joint membrane.</x:t>
        </x:is>
      </x:c>
      <x:c r="H545" s="4" t="inlineStr">
        <x:is>
          <x:t xml:space="preserve">None</x:t>
        </x:is>
      </x:c>
      <x:c r="I545" s="4" t="inlineStr">
        <x:is>
          <x:t xml:space="preserve">Physical hunt cargo; compatible packing, containment, mass and handling remain unresolved.</x:t>
        </x:is>
      </x:c>
      <x:c r="J545" s="4"/>
      <x:c r="K545" s="4"/>
      <x:c r="L545" s="4" t="inlineStr">
        <x:is>
          <x:t xml:space="preserve">Great-hunt harvest proposal. Defensive reservoir; isolate the thick laminated wall. Specific creature, extraction method, encounter frequency and yield remain design work.</x:t>
        </x:is>
      </x:c>
      <x:c r="M545" s="4" t="inlineStr">
        <x:is>
          <x:t xml:space="preserve">Select and preserve the anatomical specimen for later qualification. No recipe, usable yield or operating performance established.</x:t>
        </x:is>
      </x:c>
      <x:c r="N545" s="4" t="inlineStr">
        <x:is>
          <x:t xml:space="preserve">Not implemented</x:t>
        </x:is>
      </x:c>
      <x:c r="O545" s="4" t="inlineStr">
        <x:is>
          <x:t xml:space="preserve">Potentially toxic or contaminated biological cargo. No edibility, human filtration, medical use, rated protection, live-organ function or stored usable energy is established.</x:t>
        </x:is>
      </x:c>
      <x:c r="P545" s="4" t="inlineStr">
        <x:is>
          <x:t xml:space="preserve">Uncommon</x:t>
        </x:is>
      </x:c>
      <x:c r="Q545" s="4"/>
      <x:c r="R545" s="4"/>
      <x:c r="S545" s="4"/>
      <x:c r="T545" s="4"/>
      <x:c r="U545" s="4" t="inlineStr">
        <x:is>
          <x:t xml:space="preserve">Source species and exact anatomy, intact-yield conditions, preservation, compatibility and receiving recipes remain open. Artwork direction: secretion-reservoir wall.</x:t>
        </x:is>
      </x:c>
      <x:c r="V545" s="4" t="inlineStr">
        <x:is>
          <x:t xml:space="preserve">megafauna; giant fauna; great hunt; rare creature harvest; reservoir wall</x:t>
        </x:is>
      </x:c>
      <x:c r="W545"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45" s="4" t="inlineStr">
        <x:is>
          <x:t xml:space="preserve">Raw material</x:t>
        </x:is>
      </x:c>
      <x:c r="Y545" s="4" t="inlineStr">
        <x:is>
          <x:t xml:space="preserve">Raw</x:t>
        </x:is>
      </x:c>
      <x:c r="Z545" s="4" t="inlineStr">
        <x:is>
          <x:t xml:space="preserve">Fauna</x:t>
        </x:is>
      </x:c>
      <x:c r="AA545" s="4" t="inlineStr">
        <x:is>
          <x:t xml:space="preserve">Liquid and bulk containment</x:t>
        </x:is>
      </x:c>
      <x:c r="AB545" s="4" t="inlineStr">
        <x:is>
          <x:t xml:space="preserve">Faunal membrane</x:t>
        </x:is>
      </x:c>
      <x:c r="AC545" s="4" t="inlineStr">
        <x:is>
          <x:t xml:space="preserve">Membrane</x:t>
        </x:is>
      </x:c>
      <x:c r="AD545" s="4" t="inlineStr">
        <x:is>
          <x:t xml:space="preserve">Proposal</x:t>
        </x:is>
      </x:c>
      <x:c r="AE545" s="4" t="str">
        <x:f>LOWER(A545&amp;"; "&amp;B545&amp;"; "&amp;D545&amp;"; "&amp;E545&amp;"; "&amp;X545&amp;"; "&amp;Y545&amp;"; "&amp;Z545&amp;"; "&amp;AA545&amp;"; "&amp;AB545&amp;"; "&amp;AC545&amp;"; "&amp;AD545&amp;"; "&amp;V545&amp;"; "&amp;C545&amp;"; "&amp;AH545&amp;"; "&amp;AI545)</x:f>
        <x:v>proposal.megafauna.reservoir_wall; megafauna secretion-reservoir wall; biological resources; megafauna hunt material; raw material; raw; fauna; liquid and bulk containment; faunal membrane; membrane; proposal; megafauna; giant fauna; great hunt; rare creature harvest; reservoir wall; t2; unassigned; material</x:v>
      </x:c>
      <x:c r="AF545" s="4" t="inlineStr">
        <x:is>
          <x:t xml:space="preserve">Author-requested great-hunt biological material brainstorm. Specific anatomy and receiving designs remain proposals.</x:t>
        </x:is>
      </x:c>
      <x:c r="AG545" s="4" t="inlineStr">
        <x:is>
          <x:t xml:space="preserve">T2 practical-worth proposal. The layered wall is selectively recoverable material from a hazardous internal compartment. This is harvested material value, not a refinement stage or crafting qualification.</x:t>
        </x:is>
      </x:c>
      <x:c r="AH545" s="4" t="inlineStr">
        <x:is>
          <x:t xml:space="preserve">Unassigned</x:t>
        </x:is>
      </x:c>
      <x:c r="AI545" s="4" t="inlineStr">
        <x:is>
          <x:t xml:space="preserve">Material</x:t>
        </x:is>
      </x:c>
      <x:c r="AJ545" s="4">
        <x:f>COUNTIFS('Material routes'!$D$6:$D$2205,A545,'Material routes'!$C$6:$C$2205,"Output")</x:f>
        <x:v>0</x:v>
      </x:c>
      <x:c r="AK545" s="4">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x:f>COUNTIFS('Material routes'!$D$6:$D$2205,A545,'Material routes'!$C$6:$C$2205,"Tool candidate")</x:f>
        <x:v>0</x:v>
      </x:c>
      <x:c r="AM545" s="4" t="str">
        <x:f>IF(AJ545&gt;0,"Route listed; review status/completeness",IF(C545="T0","Raw entry feed; no production route","No production route listed"))</x:f>
        <x:v>No production route listed</x:v>
      </x:c>
      <x:c r="AN545" s="4">
        <x:f>IF(C545="T0",0,IF(C545="T1",1,IF(C545="T2",2,IF(C545="T3",3,IF(C545="T4",4,IF(C545="Unassigned",98,99))))))</x:f>
        <x:v>2</x:v>
      </x:c>
    </x:row>
    <x:row r="546" ht="115" customHeight="1">
      <x:c r="A546" s="4" t="str">
        <x:v>proposal.collection.shell_pigment_suspension</x:v>
      </x:c>
      <x:c r="B546" s="4" t="str">
        <x:v>Shell-pigment suspension</x:v>
      </x:c>
      <x:c r="C546" s="4" t="inlineStr">
        <x:is>
          <x:t xml:space="preserve">T0</x:t>
        </x:is>
      </x:c>
      <x:c r="D546" s="4" t="inlineStr">
        <x:is>
          <x:t xml:space="preserve">Crafting components</x:t>
        </x:is>
      </x:c>
      <x:c r="E546" s="4" t="str">
        <x:v>Chemical material</x:v>
      </x:c>
      <x:c r="F546" s="4" t="str">
        <x:v>New proposal</x:v>
      </x:c>
      <x:c r="G546" s="4" t="inlineStr">
        <x:is>
          <x:t xml:space="preserve">Carries mineral color onto shell objects. It is intended to prepare or change a workpiece’s surface before a later fitting, coating or use; the treatment must suit that material.</x:t>
        </x:is>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t="inlineStr">
        <x:is>
          <x:t xml:space="preserve">Junk</x:t>
        </x:is>
      </x:c>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crafting components; chemical material; chemical material; processed intermediate; manufactured / unresolved; surface finishing; biological and mineral mixture; liquid; proposal; shell-pigment suspension; collection expansion; chemical material; t0; not applicable; material</x:v>
      </x:c>
      <x:c r="AF54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Processing agents belong in Crafting components; retire the separate Processing agents section. Identity, condition, tiers, properties and recipe roles remain unchanged.</x:t>
        </x:is>
      </x:c>
      <x:c r="AG54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status/completeness","No production route listed")</x:f>
        <x:v>Route listed; review status/completeness</x:v>
      </x:c>
      <x:c r="AN546" s="4">
        <x:f>IF(C546="T0",0,IF(C546="T1",1,IF(C546="T2",2,IF(C546="T3",3,IF(C546="T4",4,IF(C546="Unassigned",98,99))))))</x:f>
        <x:v>0</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inlineStr">
        <x:is>
          <x:t xml:space="preserve">T0</x:t>
        </x:is>
      </x:c>
      <x:c r="D547" s="4" t="inlineStr">
        <x:is>
          <x:t xml:space="preserve">Crafting components</x:t>
        </x:is>
      </x:c>
      <x:c r="E547" s="4" t="str">
        <x:v>Chemical material</x:v>
      </x:c>
      <x:c r="F547" s="4" t="str">
        <x:v>New proposal</x:v>
      </x:c>
      <x:c r="G547" s="4" t="inlineStr">
        <x:is>
          <x:t xml:space="preserve">Candidate residue-removal agent for exposed contacts. It is intended to prepare or change a workpiece’s surface before a later fitting, coating or use; the treatment must suit that material.</x:t>
        </x:is>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t="inlineStr">
        <x:is>
          <x:t xml:space="preserve">Junk</x:t>
        </x:is>
      </x:c>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crafting components; chemical material; chemical material; processed intermediate; manufactured / unresolved; surface finishing; biological and mineral mixture; paste; proposal; mineral contact-cleaning charge; collection expansion; chemical material; t0; not applicable; material</x:v>
      </x:c>
      <x:c r="AF547"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status/completeness","No production route listed")</x:f>
        <x:v>Route listed; review status/completeness</x:v>
      </x:c>
      <x:c r="AN547" s="4">
        <x:f>IF(C547="T0",0,IF(C547="T1",1,IF(C547="T2",2,IF(C547="T3",3,IF(C547="T4",4,IF(C547="Unassigned",98,99))))))</x:f>
        <x:v>0</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inlineStr">
        <x:is>
          <x:t xml:space="preserve">T4</x:t>
        </x:is>
      </x:c>
      <x:c r="D548" s="4" t="inlineStr">
        <x:is>
          <x:t xml:space="preserve">Salvage</x:t>
        </x:is>
      </x:c>
      <x:c r="E548" s="4" t="str">
        <x:v>Tool</x:v>
      </x:c>
      <x:c r="F548" s="4" t="str">
        <x:v>New proposal</x:v>
      </x:c>
      <x:c r="G548" s="4" t="inlineStr">
        <x:is>
          <x:t xml:space="preserve">Bores small workshop holes with replaceable cutting tips. It provides candidate material or a shaped starting piece for making other objects, with the final form set by the receiving design.</x:t>
        </x:is>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t="inlineStr">
        <x:is>
          <x:t xml:space="preserve">Common</x:t>
        </x:is>
      </x:c>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t4;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inlineStr">
        <x:is>
          <x:t xml:space="preserve">Salvage value audit October 16, 2026: T4. A hand drill concentrates gears, jaws and rotating interfaces with broad workshop production value, after qualification. Value tier is relative to this 200-item salvage roster; condition and crafting qualification remain separate.</x:t>
        </x:is>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x:f>IF(C548="T0",0,IF(C548="T1",1,IF(C548="T2",2,IF(C548="T3",3,IF(C548="T4",4,IF(C548="Unassigned",98,99))))))</x:f>
        <x:v>4</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x:c r="A549" s="4" t="inlineStr">
        <x:is>
          <x:t xml:space="preserve">proposal.megafauna.precursor_pellets</x:t>
        </x:is>
      </x:c>
      <x:c r="B549" s="4" t="inlineStr">
        <x:is>
          <x:t xml:space="preserve">Megafauna gland precursor pellets</x:t>
        </x:is>
      </x:c>
      <x:c r="C549" s="4" t="inlineStr">
        <x:is>
          <x:t xml:space="preserve">T2</x:t>
        </x:is>
      </x:c>
      <x:c r="D549" s="4" t="inlineStr">
        <x:is>
          <x:t xml:space="preserve">Biological resources</x:t>
        </x:is>
      </x:c>
      <x:c r="E549" s="4" t="inlineStr">
        <x:is>
          <x:t xml:space="preserve">Megafauna hunt material</x:t>
        </x:is>
      </x:c>
      <x:c r="F549" s="4" t="inlineStr">
        <x:is>
          <x:t xml:space="preserve">New proposal</x:t>
        </x:is>
      </x:c>
      <x:c r="G549" s="4" t="inlineStr">
        <x:is>
          <x:t xml:space="preserve">Solid deposits proposed as glandular secretion precursors. Candidate industrial reaction feed for later analysis, separate from collected final secretion.</x:t>
        </x:is>
      </x:c>
      <x:c r="H549" s="4" t="inlineStr">
        <x:is>
          <x:t xml:space="preserve">None</x:t>
        </x:is>
      </x:c>
      <x:c r="I549" s="4" t="inlineStr">
        <x:is>
          <x:t xml:space="preserve">Physical hunt cargo; compatible packing, containment, mass and handling remain unresolved.</x:t>
        </x:is>
      </x:c>
      <x:c r="J549" s="4"/>
      <x:c r="K549" s="4"/>
      <x:c r="L549" s="4" t="inlineStr">
        <x:is>
          <x:t xml:space="preserve">Great-hunt harvest proposal. Secretion gland; collect segregated solid precursor pellets. Specific creature, extraction method, encounter frequency and yield remain design work.</x:t>
        </x:is>
      </x:c>
      <x:c r="M549" s="4" t="inlineStr">
        <x:is>
          <x:t xml:space="preserve">Select and preserve the anatomical specimen for later qualification. No recipe, usable yield or operating performance established.</x:t>
        </x:is>
      </x:c>
      <x:c r="N549" s="4" t="inlineStr">
        <x:is>
          <x:t xml:space="preserve">Not implemented</x:t>
        </x:is>
      </x:c>
      <x:c r="O549" s="4" t="inlineStr">
        <x:is>
          <x:t xml:space="preserve">Potentially toxic or contaminated biological cargo. No edibility, human filtration, medical use, rated protection, live-organ function or stored usable energy is established.</x:t>
        </x:is>
      </x:c>
      <x:c r="P549" s="4" t="inlineStr">
        <x:is>
          <x:t xml:space="preserve">Uncommon</x:t>
        </x:is>
      </x:c>
      <x:c r="Q549" s="4"/>
      <x:c r="R549" s="4"/>
      <x:c r="S549" s="4"/>
      <x:c r="T549" s="4"/>
      <x:c r="U549" s="4" t="inlineStr">
        <x:is>
          <x:t xml:space="preserve">Source species and exact anatomy, intact-yield conditions, preservation, compatibility and receiving recipes remain open. Artwork direction: gland precursor pellets.</x:t>
        </x:is>
      </x:c>
      <x:c r="V549" s="4" t="inlineStr">
        <x:is>
          <x:t xml:space="preserve">megafauna; giant fauna; great hunt; rare creature harvest; precursor pellets</x:t>
        </x:is>
      </x:c>
      <x:c r="W54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49" s="4" t="inlineStr">
        <x:is>
          <x:t xml:space="preserve">Raw material</x:t>
        </x:is>
      </x:c>
      <x:c r="Y549" s="4" t="inlineStr">
        <x:is>
          <x:t xml:space="preserve">Raw</x:t>
        </x:is>
      </x:c>
      <x:c r="Z549" s="4" t="inlineStr">
        <x:is>
          <x:t xml:space="preserve">Fauna</x:t>
        </x:is>
      </x:c>
      <x:c r="AA549" s="4" t="inlineStr">
        <x:is>
          <x:t xml:space="preserve">Chemical processing</x:t>
        </x:is>
      </x:c>
      <x:c r="AB549" s="4" t="inlineStr">
        <x:is>
          <x:t xml:space="preserve">Biological chemical</x:t>
        </x:is>
      </x:c>
      <x:c r="AC549" s="4" t="inlineStr">
        <x:is>
          <x:t xml:space="preserve">Particles</x:t>
        </x:is>
      </x:c>
      <x:c r="AD549" s="4" t="inlineStr">
        <x:is>
          <x:t xml:space="preserve">Proposal</x:t>
        </x:is>
      </x:c>
      <x:c r="AE549" s="4" t="str">
        <x:f>LOWER(A549&amp;"; "&amp;B549&amp;"; "&amp;D549&amp;"; "&amp;E549&amp;"; "&amp;X549&amp;"; "&amp;Y549&amp;"; "&amp;Z549&amp;"; "&amp;AA549&amp;"; "&amp;AB549&amp;"; "&amp;AC549&amp;"; "&amp;AD549&amp;"; "&amp;V549&amp;"; "&amp;C549&amp;"; "&amp;AH549&amp;"; "&amp;AI549)</x:f>
        <x:v>proposal.megafauna.precursor_pellets; megafauna gland precursor pellets; biological resources; megafauna hunt material; raw material; raw; fauna; chemical processing; biological chemical; particles; proposal; megafauna; giant fauna; great hunt; rare creature harvest; precursor pellets; t2; unassigned; material</x:v>
      </x:c>
      <x:c r="AF549" s="4" t="inlineStr">
        <x:is>
          <x:t xml:space="preserve">Author-requested great-hunt biological material brainstorm. Specific anatomy and receiving designs remain proposals.</x:t>
        </x:is>
      </x:c>
      <x:c r="AG549" s="4" t="inlineStr">
        <x:is>
          <x:t xml:space="preserve">T2 practical-worth proposal. Segregated precursor deposits are a specialist sample from difficult-to-access gland anatomy. This is harvested material value, not a refinement stage or crafting qualification.</x:t>
        </x:is>
      </x:c>
      <x:c r="AH549" s="4" t="inlineStr">
        <x:is>
          <x:t xml:space="preserve">Unassigned</x:t>
        </x:is>
      </x:c>
      <x:c r="AI549" s="4" t="inlineStr">
        <x:is>
          <x:t xml:space="preserve">Material</x:t>
        </x:is>
      </x:c>
      <x:c r="AJ549" s="4">
        <x:f>COUNTIFS('Material routes'!$D$6:$D$2205,A549,'Material routes'!$C$6:$C$2205,"Output")</x:f>
        <x:v>0</x:v>
      </x:c>
      <x:c r="AK549" s="4">
        <x:f>SUM(COUNTIFS('Material routes'!$D$6:$D$2205,A549,'Material routes'!$C$6:$C$2205,"Ingredient candidate"),COUNTIFS('Material routes'!$D$6:$D$2205,A549,'Material routes'!$C$6:$C$2205,"Consumed input"),COUNTIFS('Material routes'!$D$6:$D$2205,A549,'Material routes'!$C$6:$C$2205,"Contained input"),COUNTIFS('Material routes'!$D$6:$D$2205,A549,'Material routes'!$C$6:$C$2205,"Transform input"))</x:f>
        <x:v>0</x:v>
      </x:c>
      <x:c r="AL549" s="4">
        <x:f>COUNTIFS('Material routes'!$D$6:$D$2205,A549,'Material routes'!$C$6:$C$2205,"Tool candidate")</x:f>
        <x:v>0</x:v>
      </x:c>
      <x:c r="AM549" s="4" t="str">
        <x:f>IF(AJ549&gt;0,"Route listed; review status/completeness",IF(C549="T0","Raw entry feed; no production route","No production route listed"))</x:f>
        <x:v>No production route listed</x:v>
      </x:c>
      <x:c r="AN549" s="4">
        <x:f>IF(C549="T0",0,IF(C549="T1",1,IF(C549="T2",2,IF(C549="T3",3,IF(C549="T4",4,IF(C549="Unassigned",98,99))))))</x:f>
        <x:v>2</x:v>
      </x:c>
    </x:row>
    <x:row r="550" ht="115" customHeight="1">
      <x:c r="A550" s="4" t="str">
        <x:v>proposal.collection.husk_sheet_cutting_shears</x:v>
      </x:c>
      <x:c r="B550" s="4" t="str">
        <x:v>Husk-sheet cutting shears</x:v>
      </x:c>
      <x:c r="C550" s="4" t="inlineStr">
        <x:is>
          <x:t xml:space="preserve">T3</x:t>
        </x:is>
      </x:c>
      <x:c r="D550" s="4" t="inlineStr">
        <x:is>
          <x:t xml:space="preserve">Salvage</x:t>
        </x:is>
      </x:c>
      <x:c r="E550" s="4" t="str">
        <x:v>Tool</x:v>
      </x:c>
      <x:c r="F550" s="4" t="str">
        <x:v>New proposal</x:v>
      </x:c>
      <x:c r="G550" s="4" t="inlineStr">
        <x:is>
          <x:t xml:space="preserve">Cuts prepared husk sheets and thin hides. It provides candidate material or a shaped starting piece for making other objects, with the final form set by the receiving design.</x:t>
        </x:is>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t="inlineStr">
        <x:is>
          <x:t xml:space="preserve">Rare</x:t>
        </x:is>
      </x:c>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t3;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inlineStr">
        <x:is>
          <x:t xml:space="preserve">Salvage value audit October 16, 2026: T3. Fitted cutting blades and a pivot preserve useful precision work for scarce prepared sheets and hides. Value tier is relative to this 200-item salvage roster; condition and crafting qualification remain separate.</x:t>
        </x:is>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x:f>IF(C550="T0",0,IF(C550="T1",1,IF(C550="T2",2,IF(C550="T3",3,IF(C550="T4",4,IF(C550="Unassigned",98,99))))))</x:f>
        <x:v>3</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inlineStr">
        <x:is>
          <x:t xml:space="preserve">T2</x:t>
        </x:is>
      </x:c>
      <x:c r="D551" s="4" t="inlineStr">
        <x:is>
          <x:t xml:space="preserve">Salvage</x:t>
        </x:is>
      </x:c>
      <x:c r="E551" s="4" t="inlineStr">
        <x:is>
          <x:t xml:space="preserve">Reusable salvage</x:t>
        </x:is>
      </x:c>
      <x:c r="F551" s="4" t="str">
        <x:v>New proposal</x:v>
      </x:c>
      <x:c r="G551" s="4" t="inlineStr">
        <x:is>
          <x:t xml:space="preserve">A ceramic caddy with divided recesses, recovered as ordinary salvage. The divisions once separated small vessels or working materials. The body may be reused or recovered as ceramic feed after inspection, without assigning chemical compatibility, contents or special storage capacity.</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t="inlineStr">
        <x:is>
          <x:t xml:space="preserve">Uncommon</x:t>
        </x:is>
      </x:c>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t2;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inlineStr">
        <x:is>
          <x:t xml:space="preserve">Salvage value audit October 16, 2026: T2. A divided shaped caddy retains moderate ceramic workmanship and sorting utility without contents or chemical certification. Value tier is relative to this 200-item salvage roster; condition and crafting qualification remain separate.</x:t>
        </x:is>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Route listed; review status/completeness</x:t>
        </x:is>
      </x:c>
      <x:c r="AN551" s="4">
        <x:f>IF(C551="T0",0,IF(C551="T1",1,IF(C551="T2",2,IF(C551="T3",3,IF(C551="T4",4,IF(C551="Unassigned",98,99))))))</x:f>
        <x:v>2</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inlineStr">
        <x:is>
          <x:t xml:space="preserve">T0</x:t>
        </x:is>
      </x:c>
      <x:c r="D552" s="4" t="str">
        <x:v>Crafting components</x:v>
      </x:c>
      <x:c r="E552" s="4" t="str">
        <x:v>Container part</x:v>
      </x:c>
      <x:c r="F552" s="4" t="str">
        <x:v>New proposal</x:v>
      </x:c>
      <x:c r="G552" s="4" t="inlineStr">
        <x:is>
          <x:t xml:space="preserve">Removable service closure for a compatible vessel. It is intended to close a selected joint or patch an interface. Contents compatibility, movement and service conditions must be checked before a seal is relied on.</x:t>
        </x:is>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t="inlineStr">
        <x:is>
          <x:t xml:space="preserve">Junk</x:t>
        </x:is>
      </x:c>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t0;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status/completeness","No production route listed")</x:f>
        <x:v>Route listed; review status/completeness</x:v>
      </x:c>
      <x:c r="AN552" s="4">
        <x:f>IF(C552="T0",0,IF(C552="T1",1,IF(C552="T2",2,IF(C552="T3",3,IF(C552="T4",4,IF(C552="Unassigned",98,99))))))</x:f>
        <x:v>0</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inlineStr">
        <x:is>
          <x:t xml:space="preserve">T1</x:t>
        </x:is>
      </x:c>
      <x:c r="D553" s="4" t="str">
        <x:v>Crafting components</x:v>
      </x:c>
      <x:c r="E553" s="4" t="str">
        <x:v>Container part</x:v>
      </x:c>
      <x:c r="F553" s="4" t="str">
        <x:v>New proposal</x:v>
      </x:c>
      <x:c r="G553" s="4" t="inlineStr">
        <x:is>
          <x:t xml:space="preserve">Protects a fragile bottle with a fitted metal frame. It is intended to close a selected joint or patch an interface. Contents compatibility, movement and service conditions must be checked before a seal is relied on.</x:t>
        </x:is>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t="inlineStr">
        <x:is>
          <x:t xml:space="preserve">Common</x:t>
        </x:is>
      </x:c>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t1;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status/completeness","No production route listed")</x:f>
        <x:v>Route listed; review status/completeness</x:v>
      </x:c>
      <x:c r="AN553" s="4">
        <x:f>IF(C553="T0",0,IF(C553="T1",1,IF(C553="T2",2,IF(C553="T3",3,IF(C553="T4",4,IF(C553="Unassigned",98,99))))))</x:f>
        <x:v>1</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inlineStr">
        <x:is>
          <x:t xml:space="preserve">T1</x:t>
        </x:is>
      </x:c>
      <x:c r="D554" s="4" t="str">
        <x:v>Crafting components</x:v>
      </x:c>
      <x:c r="E554" s="4" t="str">
        <x:v>Container part</x:v>
      </x:c>
      <x:c r="F554" s="4" t="str">
        <x:v>New proposal</x:v>
      </x:c>
      <x:c r="G554" s="4" t="inlineStr">
        <x:is>
          <x:t xml:space="preserve">Candidate grit-excluding vent path, without filtration claims. It is intended to close a selected joint or patch an interface. Contents compatibility, movement and service conditions must be checked before a seal is relied on.</x:t>
        </x:is>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t="inlineStr">
        <x:is>
          <x:t xml:space="preserve">Common</x:t>
        </x:is>
      </x:c>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t1;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status/completeness","No production route listed")</x:f>
        <x:v>Route listed; review status/completeness</x:v>
      </x:c>
      <x:c r="AN554" s="4">
        <x:f>IF(C554="T0",0,IF(C554="T1",1,IF(C554="T2",2,IF(C554="T3",3,IF(C554="T4",4,IF(C554="Unassigned",98,99))))))</x:f>
        <x:v>1</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inlineStr">
        <x:is>
          <x:t xml:space="preserve">T0</x:t>
        </x:is>
      </x:c>
      <x:c r="D555" s="4" t="str">
        <x:v>Crafting components</x:v>
      </x:c>
      <x:c r="E555" s="4" t="str">
        <x:v>Container part</x:v>
      </x:c>
      <x:c r="F555" s="4" t="str">
        <x:v>New proposal</x:v>
      </x:c>
      <x:c r="G555" s="4" t="inlineStr">
        <x:is>
          <x:t xml:space="preserve">Retains a matched stopper during travel. It is intended to close a selected joint or patch an interface. Contents compatibility, movement and service conditions must be checked before a seal is relied on.</x:t>
        </x:is>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t="inlineStr">
        <x:is>
          <x:t xml:space="preserve">Junk</x:t>
        </x:is>
      </x:c>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t0;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status/completeness","No production route listed")</x:f>
        <x:v>Route listed; review status/completeness</x:v>
      </x:c>
      <x:c r="AN555" s="4">
        <x:f>IF(C555="T0",0,IF(C555="T1",1,IF(C555="T2",2,IF(C555="T3",3,IF(C555="T4",4,IF(C555="Unassigned",98,99))))))</x:f>
        <x:v>0</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inlineStr">
        <x:is>
          <x:t xml:space="preserve">T0</x:t>
        </x:is>
      </x:c>
      <x:c r="D556" s="4" t="inlineStr">
        <x:is>
          <x:t xml:space="preserve">Clothing</x:t>
        </x:is>
      </x:c>
      <x:c r="E556" s="4" t="str">
        <x:v>Wearable</x:v>
      </x:c>
      <x:c r="F556" s="4" t="str">
        <x:v>New proposal</x:v>
      </x:c>
      <x:c r="G556" s="4" t="inlineStr">
        <x:is>
          <x:t xml:space="preserve">Simple dust-facing wrap with no certified filtration claim. It is intended to cover or guard the recorded area, with fit, coverage and protective performance still requiring qualification.</x:t>
        </x:is>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inlineStr">
        <x:is>
          <x:t xml:space="preserve">Junk</x:t>
        </x:is>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t0;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status/completeness","No production route listed")</x:f>
        <x:v>Route listed; review status/completeness</x:v>
      </x:c>
      <x:c r="AN556" s="4">
        <x:f>IF(C556="T0",0,IF(C556="T1",1,IF(C556="T2",2,IF(C556="T3",3,IF(C556="T4",4,IF(C556="Unassigned",98,99))))))</x:f>
        <x:v>0</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inlineStr">
        <x:is>
          <x:t xml:space="preserve">T2</x:t>
        </x:is>
      </x:c>
      <x:c r="D557" s="4" t="inlineStr">
        <x:is>
          <x:t xml:space="preserve">Armor</x:t>
        </x:is>
      </x:c>
      <x:c r="E557" s="4" t="str">
        <x:v>Wearable</x:v>
      </x:c>
      <x:c r="F557" s="4" t="str">
        <x:v>New proposal</x:v>
      </x:c>
      <x:c r="G557" s="4" t="inlineStr">
        <x:is>
          <x:t xml:space="preserve">Everyday metal shoulder covering with minimal hide ties. It is intended to cover or guard the recorded area, with fit, coverage and protective performance still requiring qualification.</x:t>
        </x:is>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inlineStr">
        <x:is>
          <x:t xml:space="preserve">Uncommon</x:t>
        </x:is>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t2;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status/completeness","No production route listed")</x:f>
        <x:v>Route listed; review status/completeness</x:v>
      </x:c>
      <x:c r="AN557" s="4">
        <x:f>IF(C557="T0",0,IF(C557="T1",1,IF(C557="T2",2,IF(C557="T3",3,IF(C557="T4",4,IF(C557="Unassigned",98,99))))))</x:f>
        <x:v>2</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x:c r="A558" s="4" t="inlineStr">
        <x:is>
          <x:t xml:space="preserve">proposal.megafauna.jaw_sealing_rings</x:t>
        </x:is>
      </x:c>
      <x:c r="B558" s="4" t="inlineStr">
        <x:is>
          <x:t xml:space="preserve">Megafauna jaw-joint sealing rings</x:t>
        </x:is>
      </x:c>
      <x:c r="C558" s="4" t="inlineStr">
        <x:is>
          <x:t xml:space="preserve">T2</x:t>
        </x:is>
      </x:c>
      <x:c r="D558" s="4" t="inlineStr">
        <x:is>
          <x:t xml:space="preserve">Biological resources</x:t>
        </x:is>
      </x:c>
      <x:c r="E558" s="4" t="inlineStr">
        <x:is>
          <x:t xml:space="preserve">Megafauna hunt material</x:t>
        </x:is>
      </x:c>
      <x:c r="F558" s="4" t="inlineStr">
        <x:is>
          <x:t xml:space="preserve">New proposal</x:t>
        </x:is>
      </x:c>
      <x:c r="G558" s="4" t="inlineStr">
        <x:is>
          <x:t xml:space="preserve">Annular flexible margins from a giant jaw pivot. Candidate shaped seal blanks, distinct from flat joint-membrane patches.</x:t>
        </x:is>
      </x:c>
      <x:c r="H558" s="4" t="inlineStr">
        <x:is>
          <x:t xml:space="preserve">None</x:t>
        </x:is>
      </x:c>
      <x:c r="I558" s="4" t="inlineStr">
        <x:is>
          <x:t xml:space="preserve">Physical hunt cargo; compatible packing, containment, mass and handling remain unresolved.</x:t>
        </x:is>
      </x:c>
      <x:c r="J558" s="4"/>
      <x:c r="K558" s="4"/>
      <x:c r="L558" s="4" t="inlineStr">
        <x:is>
          <x:t xml:space="preserve">Great-hunt harvest proposal. Jaw pivot; retain the annular flexible sealing margin. Specific creature, extraction method, encounter frequency and yield remain design work.</x:t>
        </x:is>
      </x:c>
      <x:c r="M558" s="4" t="inlineStr">
        <x:is>
          <x:t xml:space="preserve">Select and preserve the anatomical specimen for later qualification. No recipe, usable yield or operating performance established.</x:t>
        </x:is>
      </x:c>
      <x:c r="N558" s="4" t="inlineStr">
        <x:is>
          <x:t xml:space="preserve">Not implemented</x:t>
        </x:is>
      </x:c>
      <x:c r="O558" s="4" t="inlineStr">
        <x:is>
          <x:t xml:space="preserve">Potentially toxic or contaminated biological cargo. No edibility, human filtration, medical use, rated protection, live-organ function or stored usable energy is established.</x:t>
        </x:is>
      </x:c>
      <x:c r="P558" s="4" t="inlineStr">
        <x:is>
          <x:t xml:space="preserve">Uncommon</x:t>
        </x:is>
      </x:c>
      <x:c r="Q558" s="4"/>
      <x:c r="R558" s="4"/>
      <x:c r="S558" s="4"/>
      <x:c r="T558" s="4"/>
      <x:c r="U558" s="4" t="inlineStr">
        <x:is>
          <x:t xml:space="preserve">Source species and exact anatomy, intact-yield conditions, preservation, compatibility and receiving recipes remain open. Artwork direction: jaw-joint sealing rings.</x:t>
        </x:is>
      </x:c>
      <x:c r="V558" s="4" t="inlineStr">
        <x:is>
          <x:t xml:space="preserve">megafauna; giant fauna; great hunt; rare creature harvest; jaw sealing rings</x:t>
        </x:is>
      </x:c>
      <x:c r="W55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58" s="4" t="inlineStr">
        <x:is>
          <x:t xml:space="preserve">Raw material</x:t>
        </x:is>
      </x:c>
      <x:c r="Y558" s="4" t="inlineStr">
        <x:is>
          <x:t xml:space="preserve">Raw</x:t>
        </x:is>
      </x:c>
      <x:c r="Z558" s="4" t="inlineStr">
        <x:is>
          <x:t xml:space="preserve">Fauna</x:t>
        </x:is>
      </x:c>
      <x:c r="AA558" s="4" t="inlineStr">
        <x:is>
          <x:t xml:space="preserve">Sealing</x:t>
        </x:is>
      </x:c>
      <x:c r="AB558" s="4" t="inlineStr">
        <x:is>
          <x:t xml:space="preserve">Faunal membrane</x:t>
        </x:is>
      </x:c>
      <x:c r="AC558" s="4" t="inlineStr">
        <x:is>
          <x:t xml:space="preserve">Solid piece</x:t>
        </x:is>
      </x:c>
      <x:c r="AD558" s="4" t="inlineStr">
        <x:is>
          <x:t xml:space="preserve">Proposal</x:t>
        </x:is>
      </x:c>
      <x:c r="AE558" s="4" t="str">
        <x:f>LOWER(A558&amp;"; "&amp;B558&amp;"; "&amp;D558&amp;"; "&amp;E558&amp;"; "&amp;X558&amp;"; "&amp;Y558&amp;"; "&amp;Z558&amp;"; "&amp;AA558&amp;"; "&amp;AB558&amp;"; "&amp;AC558&amp;"; "&amp;AD558&amp;"; "&amp;V558&amp;"; "&amp;C558&amp;"; "&amp;AH558&amp;"; "&amp;AI558)</x:f>
        <x:v>proposal.megafauna.jaw_sealing_rings; megafauna jaw-joint sealing rings; biological resources; megafauna hunt material; raw material; raw; fauna; sealing; faunal membrane; solid piece; proposal; megafauna; giant fauna; great hunt; rare creature harvest; jaw sealing rings; t2; unassigned; material</x:v>
      </x:c>
      <x:c r="AF558" s="4" t="inlineStr">
        <x:is>
          <x:t xml:space="preserve">Author-requested great-hunt biological material brainstorm. Specific anatomy and receiving designs remain proposals.</x:t>
        </x:is>
      </x:c>
      <x:c r="AG558" s="4" t="inlineStr">
        <x:is>
          <x:t xml:space="preserve">T2 practical-worth proposal. A complete flexible ring with a usable central opening is harder to obtain than membrane scraps. This is harvested material value, not a refinement stage or crafting qualification.</x:t>
        </x:is>
      </x:c>
      <x:c r="AH558" s="4" t="inlineStr">
        <x:is>
          <x:t xml:space="preserve">Unassigned</x:t>
        </x:is>
      </x:c>
      <x:c r="AI558" s="4" t="inlineStr">
        <x:is>
          <x:t xml:space="preserve">Material</x:t>
        </x:is>
      </x:c>
      <x:c r="AJ558" s="4">
        <x:f>COUNTIFS('Material routes'!$D$6:$D$2205,A558,'Material routes'!$C$6:$C$2205,"Output")</x:f>
        <x:v>0</x:v>
      </x:c>
      <x:c r="AK558" s="4">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x:f>COUNTIFS('Material routes'!$D$6:$D$2205,A558,'Material routes'!$C$6:$C$2205,"Tool candidate")</x:f>
        <x:v>0</x:v>
      </x:c>
      <x:c r="AM558" s="4" t="str">
        <x:f>IF(AJ558&gt;0,"Route listed; review status/completeness",IF(C558="T0","Raw entry feed; no production route","No production route listed"))</x:f>
        <x:v>No production route listed</x:v>
      </x:c>
      <x:c r="AN558" s="4">
        <x:f>IF(C558="T0",0,IF(C558="T1",1,IF(C558="T2",2,IF(C558="T3",3,IF(C558="T4",4,IF(C558="Unassigned",98,99))))))</x:f>
        <x:v>2</x:v>
      </x:c>
    </x:row>
    <x:row r="559">
      <x:c r="A559" s="4" t="inlineStr">
        <x:is>
          <x:t xml:space="preserve">proposal.megafauna.anchoring_talon</x:t>
        </x:is>
      </x:c>
      <x:c r="B559" s="4" t="inlineStr">
        <x:is>
          <x:t xml:space="preserve">Megafauna anchoring talon</x:t>
        </x:is>
      </x:c>
      <x:c r="C559" s="4" t="inlineStr">
        <x:is>
          <x:t xml:space="preserve">T2</x:t>
        </x:is>
      </x:c>
      <x:c r="D559" s="4" t="inlineStr">
        <x:is>
          <x:t xml:space="preserve">Biological resources</x:t>
        </x:is>
      </x:c>
      <x:c r="E559" s="4" t="inlineStr">
        <x:is>
          <x:t xml:space="preserve">Megafauna hunt material</x:t>
        </x:is>
      </x:c>
      <x:c r="F559" s="4" t="inlineStr">
        <x:is>
          <x:t xml:space="preserve">New proposal</x:t>
        </x:is>
      </x:c>
      <x:c r="G559" s="4" t="inlineStr">
        <x:is>
          <x:t xml:space="preserve">A complete recurved anchoring talon with a broad root. Candidate hooked mounting or anchoring stock, distinct from small detached claw tips.</x:t>
        </x:is>
      </x:c>
      <x:c r="H559" s="4" t="inlineStr">
        <x:is>
          <x:t xml:space="preserve">None</x:t>
        </x:is>
      </x:c>
      <x:c r="I559" s="4" t="inlineStr">
        <x:is>
          <x:t xml:space="preserve">Physical hunt cargo; compatible packing, containment, mass and handling remain unresolved.</x:t>
        </x:is>
      </x:c>
      <x:c r="J559" s="4"/>
      <x:c r="K559" s="4"/>
      <x:c r="L559" s="4" t="inlineStr">
        <x:is>
          <x:t xml:space="preserve">Great-hunt harvest proposal. Cliff-clinging foot; remove a complete recurved talon and root. Specific creature, extraction method, encounter frequency and yield remain design work.</x:t>
        </x:is>
      </x:c>
      <x:c r="M559" s="4" t="inlineStr">
        <x:is>
          <x:t xml:space="preserve">Select and preserve the anatomical specimen for later qualification. No recipe, usable yield or operating performance established.</x:t>
        </x:is>
      </x:c>
      <x:c r="N559" s="4" t="inlineStr">
        <x:is>
          <x:t xml:space="preserve">Not implemented</x:t>
        </x:is>
      </x:c>
      <x:c r="O559" s="4" t="inlineStr">
        <x:is>
          <x:t xml:space="preserve">Potentially toxic or contaminated biological cargo. No edibility, human filtration, medical use, rated protection, live-organ function or stored usable energy is established.</x:t>
        </x:is>
      </x:c>
      <x:c r="P559" s="4" t="inlineStr">
        <x:is>
          <x:t xml:space="preserve">Uncommon</x:t>
        </x:is>
      </x:c>
      <x:c r="Q559" s="4"/>
      <x:c r="R559" s="4"/>
      <x:c r="S559" s="4"/>
      <x:c r="T559" s="4"/>
      <x:c r="U559" s="4" t="inlineStr">
        <x:is>
          <x:t xml:space="preserve">Source species and exact anatomy, intact-yield conditions, preservation, compatibility and receiving recipes remain open. Artwork direction: anchoring talon.</x:t>
        </x:is>
      </x:c>
      <x:c r="V559" s="4" t="inlineStr">
        <x:is>
          <x:t xml:space="preserve">megafauna; giant fauna; great hunt; rare creature harvest; anchoring talon</x:t>
        </x:is>
      </x:c>
      <x:c r="W55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59" s="4" t="inlineStr">
        <x:is>
          <x:t xml:space="preserve">Raw material</x:t>
        </x:is>
      </x:c>
      <x:c r="Y559" s="4" t="inlineStr">
        <x:is>
          <x:t xml:space="preserve">Raw</x:t>
        </x:is>
      </x:c>
      <x:c r="Z559" s="4" t="inlineStr">
        <x:is>
          <x:t xml:space="preserve">Fauna</x:t>
        </x:is>
      </x:c>
      <x:c r="AA559" s="4" t="inlineStr">
        <x:is>
          <x:t xml:space="preserve">Equipment mounting</x:t>
        </x:is>
      </x:c>
      <x:c r="AB559" s="4" t="inlineStr">
        <x:is>
          <x:t xml:space="preserve">Faunal hard tissue</x:t>
        </x:is>
      </x:c>
      <x:c r="AC559" s="4" t="inlineStr">
        <x:is>
          <x:t xml:space="preserve">Solid piece</x:t>
        </x:is>
      </x:c>
      <x:c r="AD559" s="4" t="inlineStr">
        <x:is>
          <x:t xml:space="preserve">Proposal</x:t>
        </x:is>
      </x:c>
      <x:c r="AE559" s="4" t="str">
        <x:f>LOWER(A559&amp;"; "&amp;B559&amp;"; "&amp;D559&amp;"; "&amp;E559&amp;"; "&amp;X559&amp;"; "&amp;Y559&amp;"; "&amp;Z559&amp;"; "&amp;AA559&amp;"; "&amp;AB559&amp;"; "&amp;AC559&amp;"; "&amp;AD559&amp;"; "&amp;V559&amp;"; "&amp;C559&amp;"; "&amp;AH559&amp;"; "&amp;AI559)</x:f>
        <x:v>proposal.megafauna.anchoring_talon; megafauna anchoring talon; biological resources; megafauna hunt material; raw material; raw; fauna; equipment mounting; faunal hard tissue; solid piece; proposal; megafauna; giant fauna; great hunt; rare creature harvest; anchoring talon; t2; unassigned; material</x:v>
      </x:c>
      <x:c r="AF559" s="4" t="inlineStr">
        <x:is>
          <x:t xml:space="preserve">Author-requested great-hunt biological material brainstorm. Specific anatomy and receiving designs remain proposals.</x:t>
        </x:is>
      </x:c>
      <x:c r="AG559" s="4" t="inlineStr">
        <x:is>
          <x:t xml:space="preserve">T2 practical-worth proposal. The full root-to-hook profile is a specialist blank recovered from a difficult climbing hunt. This is harvested material value, not a refinement stage or crafting qualification.</x:t>
        </x:is>
      </x:c>
      <x:c r="AH559" s="4" t="inlineStr">
        <x:is>
          <x:t xml:space="preserve">Unassigned</x:t>
        </x:is>
      </x:c>
      <x:c r="AI559" s="4" t="inlineStr">
        <x:is>
          <x:t xml:space="preserve">Material</x:t>
        </x:is>
      </x:c>
      <x:c r="AJ559" s="4">
        <x:f>COUNTIFS('Material routes'!$D$6:$D$2205,A559,'Material routes'!$C$6:$C$2205,"Output")</x:f>
        <x:v>0</x:v>
      </x:c>
      <x:c r="AK559" s="4">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x:f>COUNTIFS('Material routes'!$D$6:$D$2205,A559,'Material routes'!$C$6:$C$2205,"Tool candidate")</x:f>
        <x:v>0</x:v>
      </x:c>
      <x:c r="AM559" s="4" t="str">
        <x:f>IF(AJ559&gt;0,"Route listed; review status/completeness",IF(C559="T0","Raw entry feed; no production route","No production route listed"))</x:f>
        <x:v>No production route listed</x:v>
      </x:c>
      <x:c r="AN559" s="4">
        <x:f>IF(C559="T0",0,IF(C559="T1",1,IF(C559="T2",2,IF(C559="T3",3,IF(C559="T4",4,IF(C559="Unassigned",98,99))))))</x:f>
        <x:v>2</x:v>
      </x:c>
    </x:row>
    <x:row r="560">
      <x:c r="A560" s="4" t="inlineStr">
        <x:is>
          <x:t xml:space="preserve">proposal.megafauna.vibration_rods</x:t>
        </x:is>
      </x:c>
      <x:c r="B560" s="4" t="inlineStr">
        <x:is>
          <x:t xml:space="preserve">Megafauna vibration-transfer rods</x:t>
        </x:is>
      </x:c>
      <x:c r="C560" s="4" t="inlineStr">
        <x:is>
          <x:t xml:space="preserve">T2</x:t>
        </x:is>
      </x:c>
      <x:c r="D560" s="4" t="inlineStr">
        <x:is>
          <x:t xml:space="preserve">Biological resources</x:t>
        </x:is>
      </x:c>
      <x:c r="E560" s="4" t="inlineStr">
        <x:is>
          <x:t xml:space="preserve">Megafauna hunt material</x:t>
        </x:is>
      </x:c>
      <x:c r="F560" s="4" t="inlineStr">
        <x:is>
          <x:t xml:space="preserve">New proposal</x:t>
        </x:is>
      </x:c>
      <x:c r="G560" s="4" t="inlineStr">
        <x:is>
          <x:t xml:space="preserve">Long slender rods from a proposed vibration-transfer pathway. Candidate mechanical contact-transmission experiments, separate from short joint hinge pins.</x:t>
        </x:is>
      </x:c>
      <x:c r="H560" s="4" t="inlineStr">
        <x:is>
          <x:t xml:space="preserve">None</x:t>
        </x:is>
      </x:c>
      <x:c r="I560" s="4" t="inlineStr">
        <x:is>
          <x:t xml:space="preserve">Physical hunt cargo; compatible packing, containment, mass and handling remain unresolved.</x:t>
        </x:is>
      </x:c>
      <x:c r="J560" s="4"/>
      <x:c r="K560" s="4"/>
      <x:c r="L560" s="4" t="inlineStr">
        <x:is>
          <x:t xml:space="preserve">Great-hunt harvest proposal. Sensory limb; isolate long rods linking contact surfaces to sensory roots. Specific creature, extraction method, encounter frequency and yield remain design work.</x:t>
        </x:is>
      </x:c>
      <x:c r="M560" s="4" t="inlineStr">
        <x:is>
          <x:t xml:space="preserve">Select and preserve the anatomical specimen for later qualification. No recipe, usable yield or operating performance established.</x:t>
        </x:is>
      </x:c>
      <x:c r="N560" s="4" t="inlineStr">
        <x:is>
          <x:t xml:space="preserve">Not implemented</x:t>
        </x:is>
      </x:c>
      <x:c r="O560" s="4" t="inlineStr">
        <x:is>
          <x:t xml:space="preserve">Potentially toxic or contaminated biological cargo. No edibility, human filtration, medical use, rated protection, live-organ function or stored usable energy is established.</x:t>
        </x:is>
      </x:c>
      <x:c r="P560" s="4" t="inlineStr">
        <x:is>
          <x:t xml:space="preserve">Uncommon</x:t>
        </x:is>
      </x:c>
      <x:c r="Q560" s="4"/>
      <x:c r="R560" s="4"/>
      <x:c r="S560" s="4"/>
      <x:c r="T560" s="4"/>
      <x:c r="U560" s="4" t="inlineStr">
        <x:is>
          <x:t xml:space="preserve">Source species and exact anatomy, intact-yield conditions, preservation, compatibility and receiving recipes remain open. Artwork direction: vibration-transfer rods.</x:t>
        </x:is>
      </x:c>
      <x:c r="V560" s="4" t="inlineStr">
        <x:is>
          <x:t xml:space="preserve">megafauna; giant fauna; great hunt; rare creature harvest; vibration rods</x:t>
        </x:is>
      </x:c>
      <x:c r="W56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60" s="4" t="inlineStr">
        <x:is>
          <x:t xml:space="preserve">Raw material</x:t>
        </x:is>
      </x:c>
      <x:c r="Y560" s="4" t="inlineStr">
        <x:is>
          <x:t xml:space="preserve">Raw</x:t>
        </x:is>
      </x:c>
      <x:c r="Z560" s="4" t="inlineStr">
        <x:is>
          <x:t xml:space="preserve">Fauna</x:t>
        </x:is>
      </x:c>
      <x:c r="AA560" s="4" t="inlineStr">
        <x:is>
          <x:t xml:space="preserve">Warning and detection</x:t>
        </x:is>
      </x:c>
      <x:c r="AB560" s="4" t="inlineStr">
        <x:is>
          <x:t xml:space="preserve">Faunal hard tissue</x:t>
        </x:is>
      </x:c>
      <x:c r="AC560" s="4" t="inlineStr">
        <x:is>
          <x:t xml:space="preserve">Solid piece</x:t>
        </x:is>
      </x:c>
      <x:c r="AD560" s="4" t="inlineStr">
        <x:is>
          <x:t xml:space="preserve">Proposal</x:t>
        </x:is>
      </x:c>
      <x:c r="AE560" s="4" t="str">
        <x:f>LOWER(A560&amp;"; "&amp;B560&amp;"; "&amp;D560&amp;"; "&amp;E560&amp;"; "&amp;X560&amp;"; "&amp;Y560&amp;"; "&amp;Z560&amp;"; "&amp;AA560&amp;"; "&amp;AB560&amp;"; "&amp;AC560&amp;"; "&amp;AD560&amp;"; "&amp;V560&amp;"; "&amp;C560&amp;"; "&amp;AH560&amp;"; "&amp;AI560)</x:f>
        <x:v>proposal.megafauna.vibration_rods; megafauna vibration-transfer rods; biological resources; megafauna hunt material; raw material; raw; fauna; warning and detection; faunal hard tissue; solid piece; proposal; megafauna; giant fauna; great hunt; rare creature harvest; vibration rods; t2; unassigned; material</x:v>
      </x:c>
      <x:c r="AF560" s="4" t="inlineStr">
        <x:is>
          <x:t xml:space="preserve">Author-requested great-hunt biological material brainstorm. Specific anatomy and receiving designs remain proposals.</x:t>
        </x:is>
      </x:c>
      <x:c r="AG560" s="4" t="inlineStr">
        <x:is>
          <x:t xml:space="preserve">T2 practical-worth proposal. Long unfractured sensory rods are fragile specialist harvests rather than common structural splinters. This is harvested material value, not a refinement stage or crafting qualification.</x:t>
        </x:is>
      </x:c>
      <x:c r="AH560" s="4" t="inlineStr">
        <x:is>
          <x:t xml:space="preserve">Unassigned</x:t>
        </x:is>
      </x:c>
      <x:c r="AI560" s="4" t="inlineStr">
        <x:is>
          <x:t xml:space="preserve">Material</x:t>
        </x:is>
      </x:c>
      <x:c r="AJ560" s="4">
        <x:f>COUNTIFS('Material routes'!$D$6:$D$2205,A560,'Material routes'!$C$6:$C$2205,"Output")</x:f>
        <x:v>0</x:v>
      </x:c>
      <x:c r="AK560" s="4">
        <x:f>SUM(COUNTIFS('Material routes'!$D$6:$D$2205,A560,'Material routes'!$C$6:$C$2205,"Ingredient candidate"),COUNTIFS('Material routes'!$D$6:$D$2205,A560,'Material routes'!$C$6:$C$2205,"Consumed input"),COUNTIFS('Material routes'!$D$6:$D$2205,A560,'Material routes'!$C$6:$C$2205,"Contained input"),COUNTIFS('Material routes'!$D$6:$D$2205,A560,'Material routes'!$C$6:$C$2205,"Transform input"))</x:f>
        <x:v>0</x:v>
      </x:c>
      <x:c r="AL560" s="4">
        <x:f>COUNTIFS('Material routes'!$D$6:$D$2205,A560,'Material routes'!$C$6:$C$2205,"Tool candidate")</x:f>
        <x:v>0</x:v>
      </x:c>
      <x:c r="AM560" s="4" t="str">
        <x:f>IF(AJ560&gt;0,"Route listed; review status/completeness",IF(C560="T0","Raw entry feed; no production route","No production route listed"))</x:f>
        <x:v>No production route listed</x:v>
      </x:c>
      <x:c r="AN560" s="4">
        <x:f>IF(C560="T0",0,IF(C560="T1",1,IF(C560="T2",2,IF(C560="T3",3,IF(C560="T4",4,IF(C560="Unassigned",98,99))))))</x:f>
        <x:v>2</x:v>
      </x:c>
    </x:row>
    <x:row r="561" ht="115" customHeight="1">
      <x:c r="A561" s="4" t="str">
        <x:v>proposal.collection.mica_brim_sun_visor</x:v>
      </x:c>
      <x:c r="B561" s="4" t="str">
        <x:v>Mica-brim sun visor</x:v>
      </x:c>
      <x:c r="C561" s="4" t="inlineStr">
        <x:is>
          <x:t xml:space="preserve">T3</x:t>
        </x:is>
      </x:c>
      <x:c r="D561" s="4" t="inlineStr">
        <x:is>
          <x:t xml:space="preserve">Clothing</x:t>
        </x:is>
      </x:c>
      <x:c r="E561" s="4" t="str">
        <x:v>Wearable</x:v>
      </x:c>
      <x:c r="F561" s="4" t="str">
        <x:v>New proposal</x:v>
      </x:c>
      <x:c r="G561" s="4" t="inlineStr">
        <x:is>
          <x:t xml:space="preserve">Rare framed shade worn above the eyes. It is intended to place a physical screen between the low sun and the user or equipment; orientation, supports and wind retention matter to the final arrangement.</x:t>
        </x:is>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inlineStr">
        <x:is>
          <x:t xml:space="preserve">Rare</x:t>
        </x:is>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t3;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status/completeness","No production route listed")</x:f>
        <x:v>Route listed; review status/completeness</x:v>
      </x:c>
      <x:c r="AN561" s="4">
        <x:f>IF(C561="T0",0,IF(C561="T1",1,IF(C561="T2",2,IF(C561="T3",3,IF(C561="T4",4,IF(C561="Unassigned",98,99))))))</x:f>
        <x:v>3</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inlineStr">
        <x:is>
          <x:t xml:space="preserve">T1</x:t>
        </x:is>
      </x:c>
      <x:c r="D562" s="4" t="inlineStr">
        <x:is>
          <x:t xml:space="preserve">Salvage</x:t>
        </x:is>
      </x:c>
      <x:c r="E562" s="4" t="str">
        <x:v>Cultural object</x:v>
      </x:c>
      <x:c r="F562" s="4" t="str">
        <x:v>New proposal</x:v>
      </x:c>
      <x:c r="G562" s="4" t="inlineStr">
        <x:is>
          <x:t xml:space="preserve">Portable memorial of a settlement foundation, custom proposed. It is intended to be carried, displayed or used in a ceremony. The occasion, ownership and symbolic meaning remain open.</x:t>
        </x:is>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t="inlineStr">
        <x:is>
          <x:t xml:space="preserve">Common</x:t>
        </x:is>
      </x:c>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salvage; cultural object; cultural object; finished item; manufactured / unresolved; ceremony; mineral; assembly; proposal; founding-stone keepsake; collection expansion; cultural object; t1; t1; finished item</x:v>
      </x:c>
      <x:c r="AF56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2" s="4" t="inlineStr">
        <x:is>
          <x:t xml:space="preserve">Salvage value audit October 16, 2026: T1. A worked keepsake has modest artisan value. Unverified settlement provenance receives no major premium. Value tier is relative to this 200-item salvage roster; condition and crafting qualification remain separate.</x:t>
        </x:is>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x:f>IF(C562="T0",0,IF(C562="T1",1,IF(C562="T2",2,IF(C562="T3",3,IF(C562="T4",4,IF(C562="Unassigned",98,99))))))</x:f>
        <x:v>1</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inlineStr">
        <x:is>
          <x:t xml:space="preserve">T3</x:t>
        </x:is>
      </x:c>
      <x:c r="D563" s="4" t="inlineStr">
        <x:is>
          <x:t xml:space="preserve">Salvage</x:t>
        </x:is>
      </x:c>
      <x:c r="E563" s="4" t="str">
        <x:v>Cultural object</x:v>
      </x:c>
      <x:c r="F563" s="4" t="str">
        <x:v>New proposal</x:v>
      </x:c>
      <x:c r="G563" s="4" t="inlineStr">
        <x:is>
          <x:t xml:space="preserve">Small displayed sample of a maker's specialty. It is intended to be carried, displayed or used in a ceremony. The occasion, ownership and symbolic meaning remain open.</x:t>
        </x:is>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t="inlineStr">
        <x:is>
          <x:t xml:space="preserve">Rare</x:t>
        </x:is>
      </x:c>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salvage; cultural object; cultural object; finished item; manufactured / unresolved; ceremony; mixed / unresolved; assembly; proposal; guild craft exemplar; collection expansion; cultural object; t3; t2; finished item</x:v>
      </x:c>
      <x:c r="AF56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3" s="4" t="inlineStr">
        <x:is>
          <x:t xml:space="preserve">Salvage value audit October 16, 2026: T3. An exemplar's value rests on demonstrable fine workmanship and specialist study interest, without assuming guild authentication. Value tier is relative to this 200-item salvage roster; condition and crafting qualification remain separate.</x:t>
        </x:is>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x:f>IF(C563="T0",0,IF(C563="T1",1,IF(C563="T2",2,IF(C563="T3",3,IF(C563="T4",4,IF(C563="Unassigned",98,99))))))</x:f>
        <x:v>3</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inlineStr">
        <x:is>
          <x:t xml:space="preserve">T1</x:t>
        </x:is>
      </x:c>
      <x:c r="D564" s="4" t="inlineStr">
        <x:is>
          <x:t xml:space="preserve">Salvage</x:t>
        </x:is>
      </x:c>
      <x:c r="E564" s="4" t="str">
        <x:v>Cultural object</x:v>
      </x:c>
      <x:c r="F564" s="4" t="str">
        <x:v>New proposal</x:v>
      </x:c>
      <x:c r="G564" s="4" t="inlineStr">
        <x:is>
          <x:t xml:space="preserve">Linked metal token exchanged at a witnessed agreement. It is intended to be carried, displayed or used in a ceremony. The occasion, ownership and symbolic meaning remain open.</x:t>
        </x:is>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t="inlineStr">
        <x:is>
          <x:t xml:space="preserve">Common</x:t>
        </x:is>
      </x:c>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salvage; cultural object; cultural object; finished item; manufactured / unresolved; ceremony; metal; assembly; proposal; witness chain; collection expansion; cultural object; t1; t2; finished item</x:v>
      </x:c>
      <x:c r="AF56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4" s="4" t="inlineStr">
        <x:is>
          <x:t xml:space="preserve">Salvage value audit October 16, 2026: T1. A linked agreement token preserves some metalworking labor without transferring legal standing. Value tier is relative to this 200-item salvage roster; condition and crafting qualification remain separate.</x:t>
        </x:is>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x:f>IF(C564="T0",0,IF(C564="T1",1,IF(C564="T2",2,IF(C564="T3",3,IF(C564="T4",4,IF(C564="Unassigned",98,99))))))</x:f>
        <x:v>1</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x:c r="A565" s="4" t="inlineStr">
        <x:is>
          <x:t xml:space="preserve">proposal.megafauna.brood_seam_comb</x:t>
        </x:is>
      </x:c>
      <x:c r="B565" s="4" t="inlineStr">
        <x:is>
          <x:t xml:space="preserve">Megafauna brood-seam comb</x:t>
        </x:is>
      </x:c>
      <x:c r="C565" s="4" t="inlineStr">
        <x:is>
          <x:t xml:space="preserve">T2</x:t>
        </x:is>
      </x:c>
      <x:c r="D565" s="4" t="inlineStr">
        <x:is>
          <x:t xml:space="preserve">Biological resources</x:t>
        </x:is>
      </x:c>
      <x:c r="E565" s="4" t="inlineStr">
        <x:is>
          <x:t xml:space="preserve">Megafauna hunt material</x:t>
        </x:is>
      </x:c>
      <x:c r="F565" s="4" t="inlineStr">
        <x:is>
          <x:t xml:space="preserve">New proposal</x:t>
        </x:is>
      </x:c>
      <x:c r="G565" s="4" t="inlineStr">
        <x:is>
          <x:t xml:space="preserve">A fine-toothed appendage proposed for opening brood-casing seams. Candidate seam-separating or fiber-combing blank, with different tooth geometry from grooming plates.</x:t>
        </x:is>
      </x:c>
      <x:c r="H565" s="4" t="inlineStr">
        <x:is>
          <x:t xml:space="preserve">None</x:t>
        </x:is>
      </x:c>
      <x:c r="I565" s="4" t="inlineStr">
        <x:is>
          <x:t xml:space="preserve">Physical hunt cargo; compatible packing, containment, mass and handling remain unresolved.</x:t>
        </x:is>
      </x:c>
      <x:c r="J565" s="4"/>
      <x:c r="K565" s="4"/>
      <x:c r="L565" s="4" t="inlineStr">
        <x:is>
          <x:t xml:space="preserve">Great-hunt harvest proposal. Brood-bearing adult; retain the fine-toothed casing-opening appendage. Specific creature, extraction method, encounter frequency and yield remain design work.</x:t>
        </x:is>
      </x:c>
      <x:c r="M565" s="4" t="inlineStr">
        <x:is>
          <x:t xml:space="preserve">Select and preserve the anatomical specimen for later qualification. No recipe, usable yield or operating performance established.</x:t>
        </x:is>
      </x:c>
      <x:c r="N565" s="4" t="inlineStr">
        <x:is>
          <x:t xml:space="preserve">Not implemented</x:t>
        </x:is>
      </x:c>
      <x:c r="O565" s="4" t="inlineStr">
        <x:is>
          <x:t xml:space="preserve">Potentially toxic or contaminated biological cargo. No edibility, human filtration, medical use, rated protection, live-organ function or stored usable energy is established.</x:t>
        </x:is>
      </x:c>
      <x:c r="P565" s="4" t="inlineStr">
        <x:is>
          <x:t xml:space="preserve">Uncommon</x:t>
        </x:is>
      </x:c>
      <x:c r="Q565" s="4"/>
      <x:c r="R565" s="4"/>
      <x:c r="S565" s="4"/>
      <x:c r="T565" s="4"/>
      <x:c r="U565" s="4" t="inlineStr">
        <x:is>
          <x:t xml:space="preserve">Source species and exact anatomy, intact-yield conditions, preservation, compatibility and receiving recipes remain open. Artwork direction: brood-seam comb.</x:t>
        </x:is>
      </x:c>
      <x:c r="V565" s="4" t="inlineStr">
        <x:is>
          <x:t xml:space="preserve">megafauna; giant fauna; great hunt; rare creature harvest; brood seam comb</x:t>
        </x:is>
      </x:c>
      <x:c r="W565"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65" s="4" t="inlineStr">
        <x:is>
          <x:t xml:space="preserve">Raw material</x:t>
        </x:is>
      </x:c>
      <x:c r="Y565" s="4" t="inlineStr">
        <x:is>
          <x:t xml:space="preserve">Raw</x:t>
        </x:is>
      </x:c>
      <x:c r="Z565" s="4" t="inlineStr">
        <x:is>
          <x:t xml:space="preserve">Fauna</x:t>
        </x:is>
      </x:c>
      <x:c r="AA565" s="4" t="inlineStr">
        <x:is>
          <x:t xml:space="preserve">Fiber processing</x:t>
        </x:is>
      </x:c>
      <x:c r="AB565" s="4" t="inlineStr">
        <x:is>
          <x:t xml:space="preserve">Faunal hard tissue</x:t>
        </x:is>
      </x:c>
      <x:c r="AC565" s="4" t="inlineStr">
        <x:is>
          <x:t xml:space="preserve">Solid piece</x:t>
        </x:is>
      </x:c>
      <x:c r="AD565" s="4" t="inlineStr">
        <x:is>
          <x:t xml:space="preserve">Proposal</x:t>
        </x:is>
      </x:c>
      <x:c r="AE565" s="4" t="str">
        <x:f>LOWER(A565&amp;"; "&amp;B565&amp;"; "&amp;D565&amp;"; "&amp;E565&amp;"; "&amp;X565&amp;"; "&amp;Y565&amp;"; "&amp;Z565&amp;"; "&amp;AA565&amp;"; "&amp;AB565&amp;"; "&amp;AC565&amp;"; "&amp;AD565&amp;"; "&amp;V565&amp;"; "&amp;C565&amp;"; "&amp;AH565&amp;"; "&amp;AI565)</x:f>
        <x:v>proposal.megafauna.brood_seam_comb; megafauna brood-seam comb; biological resources; megafauna hunt material; raw material; raw; fauna; fiber processing; faunal hard tissue; solid piece; proposal; megafauna; giant fauna; great hunt; rare creature harvest; brood seam comb; t2; unassigned; material</x:v>
      </x:c>
      <x:c r="AF565" s="4" t="inlineStr">
        <x:is>
          <x:t xml:space="preserve">Author-requested great-hunt biological material brainstorm. Specific anatomy and receiving designs remain proposals.</x:t>
        </x:is>
      </x:c>
      <x:c r="AG565" s="4" t="inlineStr">
        <x:is>
          <x:t xml:space="preserve">T2 practical-worth proposal. Specialized fine teeth and a complete supporting base justify a specialist value band. This is harvested material value, not a refinement stage or crafting qualification.</x:t>
        </x:is>
      </x:c>
      <x:c r="AH565" s="4" t="inlineStr">
        <x:is>
          <x:t xml:space="preserve">Unassigned</x:t>
        </x:is>
      </x:c>
      <x:c r="AI565" s="4" t="inlineStr">
        <x:is>
          <x:t xml:space="preserve">Material</x:t>
        </x:is>
      </x:c>
      <x:c r="AJ565" s="4">
        <x:f>COUNTIFS('Material routes'!$D$6:$D$2205,A565,'Material routes'!$C$6:$C$2205,"Output")</x:f>
        <x:v>0</x:v>
      </x:c>
      <x:c r="AK565" s="4">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x:f>COUNTIFS('Material routes'!$D$6:$D$2205,A565,'Material routes'!$C$6:$C$2205,"Tool candidate")</x:f>
        <x:v>0</x:v>
      </x:c>
      <x:c r="AM565" s="4" t="str">
        <x:f>IF(AJ565&gt;0,"Route listed; review status/completeness",IF(C565="T0","Raw entry feed; no production route","No production route listed"))</x:f>
        <x:v>No production route listed</x:v>
      </x:c>
      <x:c r="AN565" s="4">
        <x:f>IF(C565="T0",0,IF(C565="T1",1,IF(C565="T2",2,IF(C565="T3",3,IF(C565="T4",4,IF(C565="Unassigned",98,99))))))</x:f>
        <x:v>2</x:v>
      </x:c>
    </x:row>
    <x:row r="566" ht="115" customHeight="1">
      <x:c r="A566" s="4" t="str">
        <x:v>proposal.collection.pilgrim_route_bead_strand</x:v>
      </x:c>
      <x:c r="B566" s="4" t="str">
        <x:v>Pilgrim route bead strand</x:v>
      </x:c>
      <x:c r="C566" s="4" t="inlineStr">
        <x:is>
          <x:t xml:space="preserve">T1</x:t>
        </x:is>
      </x:c>
      <x:c r="D566" s="4" t="inlineStr">
        <x:is>
          <x:t xml:space="preserve">Salvage</x:t>
        </x:is>
      </x:c>
      <x:c r="E566" s="4" t="str">
        <x:v>Cultural object</x:v>
      </x:c>
      <x:c r="F566" s="4" t="str">
        <x:v>New proposal</x:v>
      </x:c>
      <x:c r="G566" s="4" t="inlineStr">
        <x:is>
          <x:t xml:space="preserve">Personal record of a proposed journey tradition. It is intended to be carried, displayed or used in a ceremony. The occasion, ownership and symbolic meaning remain open.</x:t>
        </x:is>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t="inlineStr">
        <x:is>
          <x:t xml:space="preserve">Common</x:t>
        </x:is>
      </x:c>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salvage; cultural object; cultural object; finished item; manufactured / unresolved; ceremony; mixed / unresolved; assembly; proposal; pilgrim route bead strand; collection expansion; cultural object; t1; t3; finished item</x:v>
      </x:c>
      <x:c r="AF56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6" s="4" t="inlineStr">
        <x:is>
          <x:t xml:space="preserve">Salvage value audit October 16, 2026: T1. A worked bead strand retains assembly and decorative labor, without assuming a verified journey history. Value tier is relative to this 200-item salvage roster; condition and crafting qualification remain separate.</x:t>
        </x:is>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x:f>IF(C566="T0",0,IF(C566="T1",1,IF(C566="T2",2,IF(C566="T3",3,IF(C566="T4",4,IF(C566="Unassigned",98,99))))))</x:f>
        <x:v>1</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inlineStr">
        <x:is>
          <x:t xml:space="preserve">T0</x:t>
        </x:is>
      </x:c>
      <x:c r="D567" s="4" t="inlineStr">
        <x:is>
          <x:t xml:space="preserve">Salvage</x:t>
        </x:is>
      </x:c>
      <x:c r="E567" s="4" t="str">
        <x:v>Cultural object</x:v>
      </x:c>
      <x:c r="F567" s="4" t="str">
        <x:v>New proposal</x:v>
      </x:c>
      <x:c r="G567" s="4" t="inlineStr">
        <x:is>
          <x:t xml:space="preserve">Memorial cutout in polished shell. It is intended to be carried, displayed or used in a ceremony. The occasion, ownership and symbolic meaning remain open.</x:t>
        </x:is>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salvage; cultural object; cultural object; finished item; manufactured / unresolved; ceremony; shell / chitin; assembly; proposal; ancestor shell silhouette; collection expansion; cultural object; t0; t1; finished item</x:v>
      </x:c>
      <x:c r="AF56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7" s="4" t="inlineStr">
        <x:is>
          <x:t xml:space="preserve">Salvage value audit October 16, 2026: T0. A simple cutout in abundant shell has narrow decorative demand and low replacement cost. Value tier is relative to this 200-item salvage roster; condition and crafting qualification remain separate.</x:t>
        </x:is>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x:f>IF(C567="T0",0,IF(C567="T1",1,IF(C567="T2",2,IF(C567="T3",3,IF(C567="T4",4,IF(C567="Unassigned",98,99))))))</x:f>
        <x:v>0</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inlineStr">
        <x:is>
          <x:t xml:space="preserve">T1</x:t>
        </x:is>
      </x:c>
      <x:c r="D568" s="4" t="inlineStr">
        <x:is>
          <x:t xml:space="preserve">Salvage</x:t>
        </x:is>
      </x:c>
      <x:c r="E568" s="4" t="str">
        <x:v>Cultural object</x:v>
      </x:c>
      <x:c r="F568" s="4" t="str">
        <x:v>New proposal</x:v>
      </x:c>
      <x:c r="G568" s="4" t="inlineStr">
        <x:is>
          <x:t xml:space="preserve">Shared insignia for a crew agreement, no named faction assigned. It is intended to be carried, displayed or used in a ceremony. The occasion, ownership and symbolic meaning remain open.</x:t>
        </x:is>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salvage; cultural object; cultural object; finished item; manufactured / unresolved; ceremony; metal; assembly; proposal; work-crew oath clasp; collection expansion; cultural object; t1; t2; finished item</x:v>
      </x:c>
      <x:c r="AF56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8" s="4" t="inlineStr">
        <x:is>
          <x:t xml:space="preserve">Salvage value audit October 16, 2026: T1. A worked clasp combines modest fastening and decorative value without granting membership or authority. Value tier is relative to this 200-item salvage roster; condition and crafting qualification remain separate.</x:t>
        </x:is>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x:f>IF(C568="T0",0,IF(C568="T1",1,IF(C568="T2",2,IF(C568="T3",3,IF(C568="T4",4,IF(C568="Unassigned",98,99))))))</x:f>
        <x:v>1</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inlineStr">
        <x:is>
          <x:t xml:space="preserve">T3</x:t>
        </x:is>
      </x:c>
      <x:c r="D569" s="4" t="inlineStr">
        <x:is>
          <x:t xml:space="preserve">Salvage</x:t>
        </x:is>
      </x:c>
      <x:c r="E569" s="4" t="str">
        <x:v>Cultural object</x:v>
      </x:c>
      <x:c r="F569" s="4" t="str">
        <x:v>New proposal</x:v>
      </x:c>
      <x:c r="G569" s="4" t="inlineStr">
        <x:is>
          <x:t xml:space="preserve">Displays a magnet as a ritual focus without asserting a specific faith. It is intended to be carried, displayed or used in a ceremony. The occasion, ownership and symbolic meaning remain open.</x:t>
        </x:is>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salvage; cultural object; cultural object; finished item; manufactured / unresolved; ceremony; mixed / unresolved; assembly; proposal; ceremonial magnet stand; collection expansion; cultural object; t3; unassigned; finished item</x:v>
      </x:c>
      <x:c r="AF56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9" s="4" t="inlineStr">
        <x:is>
          <x:t xml:space="preserve">Salvage value audit October 16, 2026: T3. A display assembly containing a magnet has specialist recoverable-material and fitting value. Ritual status adds no guaranteed premium. Value tier is relative to this 200-item salvage roster; condition and crafting qualification remain separate.</x:t>
        </x:is>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x:f>IF(C569="T0",0,IF(C569="T1",1,IF(C569="T2",2,IF(C569="T3",3,IF(C569="T4",4,IF(C569="Unassigned",98,99))))))</x:f>
        <x:v>3</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inlineStr">
        <x:is>
          <x:t xml:space="preserve">T2</x:t>
        </x:is>
      </x:c>
      <x:c r="D570" s="4" t="inlineStr">
        <x:is>
          <x:t xml:space="preserve">Salvage</x:t>
        </x:is>
      </x:c>
      <x:c r="E570" s="4" t="str">
        <x:v>Cultural object</x:v>
      </x:c>
      <x:c r="F570" s="4" t="str">
        <x:v>New proposal</x:v>
      </x:c>
      <x:c r="G570" s="4" t="inlineStr">
        <x:is>
          <x:t xml:space="preserve">Supports a valued artisan commission during presentation. It is intended to be carried, displayed or used in a ceremony. The occasion, ownership and symbolic meaning remain open.</x:t>
        </x:is>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t="inlineStr">
        <x:is>
          <x:t xml:space="preserve">Uncommon</x:t>
        </x:is>
      </x:c>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salvage; cultural object; cultural object; finished item; manufactured / unresolved; ceremony; ceramic; assembly; proposal; masterwork presentation tile; collection expansion; cultural object; t2; t2; finished item</x:v>
      </x:c>
      <x:c r="AF57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70" s="4" t="inlineStr">
        <x:is>
          <x:t xml:space="preserve">Salvage value audit October 16, 2026: T2. A carefully finished presentation support preserves moderate decorative workmanship without including the masterwork it once held. Value tier is relative to this 200-item salvage roster; condition and crafting qualification remain separate.</x:t>
        </x:is>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x:f>IF(C570="T0",0,IF(C570="T1",1,IF(C570="T2",2,IF(C570="T3",3,IF(C570="T4",4,IF(C570="Unassigned",98,99))))))</x:f>
        <x:v>2</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inlineStr">
        <x:is>
          <x:t xml:space="preserve">T1</x:t>
        </x:is>
      </x:c>
      <x:c r="D571" s="4" t="str">
        <x:v>Mineral resources</x:v>
      </x:c>
      <x:c r="E571" s="4" t="str">
        <x:v>Gem material</x:v>
      </x:c>
      <x:c r="F571" s="4" t="str">
        <x:v>New proposal</x:v>
      </x:c>
      <x:c r="G571" s="4" t="inlineStr">
        <x:is>
          <x:t xml:space="preserve">Banded candidate cutting stone for beads and small inlays. It supplies a visible ornamental surface or detail, with its placement and cultural meaning left to the receiving object’s design.</x:t>
        </x:is>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t="inlineStr">
        <x:is>
          <x:t xml:space="preserve">Common</x:t>
        </x:is>
      </x:c>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t1; not applicable; material</x:v>
      </x:c>
      <x:c r="AF571" s="4" t="str">
        <x:v>Collection expansion classification. Distinct type, use and material family; new item proposal unless author direction is marked.</x:v>
      </x:c>
      <x:c r="AG571" s="4" t="inlineStr">
        <x:is>
          <x:t xml:space="preserve">October 16 mineral value review: T1. Candidate beads and small inlays provide ordinary ornamental value; a banded appearance alone does not prove rarity or exceptional gem quality. Evidence: game-world, existing-item; specific mineral occurrence and grade remain proposals. Rarity default: Common from T1, independently editable. Value does not certify purity, processing readiness, recipe eligibility, performance or a price.</x:t>
        </x:is>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status/completeness","No production route listed")</x:f>
        <x:v>No production route listed</x:v>
      </x:c>
      <x:c r="AN571" s="4">
        <x:f>IF(C571="T0",0,IF(C571="T1",1,IF(C571="T2",2,IF(C571="T3",3,IF(C571="T4",4,IF(C571="Unassigned",98,99))))))</x:f>
        <x:v>1</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inlineStr">
        <x:is>
          <x:t xml:space="preserve">T1</x:t>
        </x:is>
      </x:c>
      <x:c r="D572" s="4" t="str">
        <x:v>Mineral resources</x:v>
      </x:c>
      <x:c r="E572" s="4" t="str">
        <x:v>Gem material</x:v>
      </x:c>
      <x:c r="F572" s="4" t="str">
        <x:v>New proposal</x:v>
      </x:c>
      <x:c r="G572" s="4" t="inlineStr">
        <x:is>
          <x:t xml:space="preserve">Translucent candidate carving and inlay material. It supplies a visible ornamental surface or detail, with its placement and cultural meaning left to the receiving object’s design.</x:t>
        </x:is>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t="inlineStr">
        <x:is>
          <x:t xml:space="preserve">Common</x:t>
        </x:is>
      </x:c>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t1; not applicable; material</x:v>
      </x:c>
      <x:c r="AF572" s="4" t="str">
        <x:v>Collection expansion classification. Distinct type, use and material family; new item proposal unless author direction is marked.</x:v>
      </x:c>
      <x:c r="AG572" s="4" t="inlineStr">
        <x:is>
          <x:t xml:space="preserve">October 16 mineral value review: T1. Candidate carving and inlay material offers everyday decorative utility; translucency alone does not establish rare optical grade. Evidence: game-world, existing-item; specific mineral occurrence and grade remain proposals. Rarity default: Common from T1, independently editable. Value does not certify purity, processing readiness, recipe eligibility, performance or a price.</x:t>
        </x:is>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status/completeness","No production route listed")</x:f>
        <x:v>No production route listed</x:v>
      </x:c>
      <x:c r="AN572" s="4">
        <x:f>IF(C572="T0",0,IF(C572="T1",1,IF(C572="T2",2,IF(C572="T3",3,IF(C572="T4",4,IF(C572="Unassigned",98,99))))))</x:f>
        <x:v>1</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inlineStr">
        <x:is>
          <x:t xml:space="preserve">T1</x:t>
        </x:is>
      </x:c>
      <x:c r="D573" s="4" t="inlineStr">
        <x:is>
          <x:t xml:space="preserve">Salvage</x:t>
        </x:is>
      </x:c>
      <x:c r="E573" s="4" t="inlineStr">
        <x:is>
          <x:t xml:space="preserve">Food service &amp; storage</x:t>
        </x:is>
      </x:c>
      <x:c r="F573" s="4" t="str">
        <x:v>New proposal</x:v>
      </x:c>
      <x:c r="G573" s="4" t="inlineStr">
        <x:is>
          <x:t xml:space="preserve">Transfers thick Phagia meal portions. It is intended to portion, hold or serve the recorded food or drink. Food-contact preparation and the contents remain separate design requirements.</x:t>
        </x:is>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t="inlineStr">
        <x:is>
          <x:t xml:space="preserve">Common</x:t>
        </x:is>
      </x:c>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salvage; food service &amp; storage; household utensil; finished item; manufactured / unresolved; food service; metal; assembly; proposal; long-handled meal ladle; collection expansion; household utensil; household utensil; camp goods; food service &amp; storage; t1;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3" s="4" t="inlineStr">
        <x:is>
          <x:t xml:space="preserve">Salvage value audit October 16, 2026: T1. A long reusable serving implement offers modest metal and forming value with broad household demand. Value tier is relative to this 200-item salvage roster; condition and crafting qualification remain separate.</x:t>
        </x:is>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x:f>IF(C573="T0",0,IF(C573="T1",1,IF(C573="T2",2,IF(C573="T3",3,IF(C573="T4",4,IF(C573="Unassigned",98,99))))))</x:f>
        <x:v>1</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inlineStr">
        <x:is>
          <x:t xml:space="preserve">T0</x:t>
        </x:is>
      </x:c>
      <x:c r="D574" s="4" t="inlineStr">
        <x:is>
          <x:t xml:space="preserve">Salvage</x:t>
        </x:is>
      </x:c>
      <x:c r="E574" s="4" t="inlineStr">
        <x:is>
          <x:t xml:space="preserve">Food service &amp; storage</x:t>
        </x:is>
      </x:c>
      <x:c r="F574" s="4" t="str">
        <x:v>New proposal</x:v>
      </x:c>
      <x:c r="G574" s="4" t="inlineStr">
        <x:is>
          <x:t xml:space="preserve">Measures consistent meal portions. It is intended to portion, hold or serve the recorded food or drink. Food-contact preparation and the contents remain separate design requirements.</x:t>
        </x:is>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t="inlineStr">
        <x:is>
          <x:t xml:space="preserve">Junk</x:t>
        </x:is>
      </x:c>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salvage; food service &amp; storage; household utensil; finished item; manufactured / unresolved; food service; ceramic; assembly; proposal; ceramic portion scoop; collection expansion; household utensil; household utensil; camp goods; food service &amp; storage; t0;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4" s="4" t="inlineStr">
        <x:is>
          <x:t xml:space="preserve">Salvage value audit October 16, 2026: T0. A simple small ceramic scoop offers little material and routine forming value. Precise calibration is not assumed. Value tier is relative to this 200-item salvage roster; condition and crafting qualification remain separate.</x:t>
        </x:is>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x:f>IF(C574="T0",0,IF(C574="T1",1,IF(C574="T2",2,IF(C574="T3",3,IF(C574="T4",4,IF(C574="Unassigned",98,99))))))</x:f>
        <x:v>0</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inlineStr">
        <x:is>
          <x:t xml:space="preserve">T0</x:t>
        </x:is>
      </x:c>
      <x:c r="D575" s="4" t="inlineStr">
        <x:is>
          <x:t xml:space="preserve">Salvage</x:t>
        </x:is>
      </x:c>
      <x:c r="E575" s="4" t="inlineStr">
        <x:is>
          <x:t xml:space="preserve">Food service &amp; storage</x:t>
        </x:is>
      </x:c>
      <x:c r="F575" s="4" t="str">
        <x:v>New proposal</x:v>
      </x:c>
      <x:c r="G575" s="4" t="inlineStr">
        <x:is>
          <x:t xml:space="preserve">Carries bowls and sealed portions. It is intended to portion, hold or serve the recorded food or drink. Food-contact preparation and the contents remain separate design requirements.</x:t>
        </x:is>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t="inlineStr">
        <x:is>
          <x:t xml:space="preserve">Junk</x:t>
        </x:is>
      </x:c>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salvage; food service &amp; storage; household utensil; finished item; manufactured / unresolved; food service; metal and shell; assembly; proposal; shell serving tray; collection expansion; household utensil; household utensil; camp goods; food service &amp; storage; t0;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5" s="4" t="inlineStr">
        <x:is>
          <x:t xml:space="preserve">Salvage value audit October 16, 2026: T0. A broad shell tray uses abundant material and simple shaping and has low specialist demand. Value tier is relative to this 200-item salvage roster; condition and crafting qualification remain separate.</x:t>
        </x:is>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x:f>IF(C575="T0",0,IF(C575="T1",1,IF(C575="T2",2,IF(C575="T3",3,IF(C575="T4",4,IF(C575="Unassigned",98,99))))))</x:f>
        <x:v>0</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inlineStr">
        <x:is>
          <x:t xml:space="preserve">T1</x:t>
        </x:is>
      </x:c>
      <x:c r="D576" s="4" t="inlineStr">
        <x:is>
          <x:t xml:space="preserve">Salvage</x:t>
        </x:is>
      </x:c>
      <x:c r="E576" s="4" t="inlineStr">
        <x:is>
          <x:t xml:space="preserve">Food service &amp; storage</x:t>
        </x:is>
      </x:c>
      <x:c r="F576" s="4" t="str">
        <x:v>New proposal</x:v>
      </x:c>
      <x:c r="G576" s="4" t="inlineStr">
        <x:is>
          <x:t xml:space="preserve">Handles firm ration pieces with reusable metal tips. It is intended to portion, hold or serve the recorded food or drink. Food-contact preparation and the contents remain separate design requirements.</x:t>
        </x:is>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t="inlineStr">
        <x:is>
          <x:t xml:space="preserve">Common</x:t>
        </x:is>
      </x:c>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salvage; food service &amp; storage; household utensil; finished item; manufactured / unresolved; food service; metal; assembly; proposal; metal eating tongs; collection expansion; household utensil; household utensil; camp goods; food service &amp; storage; t1;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6" s="4" t="inlineStr">
        <x:is>
          <x:t xml:space="preserve">Salvage value audit October 16, 2026: T1. Small reusable eating tongs retain modest fitted metalwork and ordinary domestic value. Value tier is relative to this 200-item salvage roster; condition and crafting qualification remain separate.</x:t>
        </x:is>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x:f>IF(C576="T0",0,IF(C576="T1",1,IF(C576="T2",2,IF(C576="T3",3,IF(C576="T4",4,IF(C576="Unassigned",98,99))))))</x:f>
        <x:v>1</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inlineStr">
        <x:is>
          <x:t xml:space="preserve">T2</x:t>
        </x:is>
      </x:c>
      <x:c r="D577" s="4" t="inlineStr">
        <x:is>
          <x:t xml:space="preserve">Salvage</x:t>
        </x:is>
      </x:c>
      <x:c r="E577" s="4" t="str">
        <x:v>Document</x:v>
      </x:c>
      <x:c r="F577" s="4" t="str">
        <x:v>New proposal</x:v>
      </x:c>
      <x:c r="G577" s="4" t="inlineStr">
        <x:is>
          <x:t xml:space="preserve">Records a proposed site claim and witnesses. It provides a physical way to make, carry or preserve marks and records, without assigning a particular script or institution.</x:t>
        </x:is>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t="inlineStr">
        <x:is>
          <x:t xml:space="preserve">Junk</x:t>
        </x:is>
      </x:c>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salvage; document; document; finished item; manufactured / unresolved; writing and records; husk fiber; folio; proposal; salvage claim leaf; collection expansion; document; t2; t2; finished item</x:v>
      </x:c>
      <x:c r="AF577"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577" s="4" t="inlineStr">
        <x:is>
          <x:t xml:space="preserve">Salvage value audit October 16, 2026: T2. Prepared record material and surviving marks can be useful to a matching claimant. Valid title or enforceable ownership is not assumed. Value tier is relative to this 200-item salvage roster; condition and crafting qualification remain separate.</x:t>
        </x:is>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x:f>IF(C577="T0",0,IF(C577="T1",1,IF(C577="T2",2,IF(C577="T3",3,IF(C577="T4",4,IF(C577="Unassigned",98,99))))))</x:f>
        <x:v>2</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x:c r="A578" s="4" t="inlineStr">
        <x:is>
          <x:t xml:space="preserve">proposal.megafauna.reflector_mosaic</x:t>
        </x:is>
      </x:c>
      <x:c r="B578" s="4" t="inlineStr">
        <x:is>
          <x:t xml:space="preserve">Megafauna reflector mosaic</x:t>
        </x:is>
      </x:c>
      <x:c r="C578" s="4" t="inlineStr">
        <x:is>
          <x:t xml:space="preserve">T2</x:t>
        </x:is>
      </x:c>
      <x:c r="D578" s="4" t="inlineStr">
        <x:is>
          <x:t xml:space="preserve">Biological resources</x:t>
        </x:is>
      </x:c>
      <x:c r="E578" s="4" t="inlineStr">
        <x:is>
          <x:t xml:space="preserve">Megafauna hunt material</x:t>
        </x:is>
      </x:c>
      <x:c r="F578" s="4" t="inlineStr">
        <x:is>
          <x:t xml:space="preserve">New proposal</x:t>
        </x:is>
      </x:c>
      <x:c r="G578" s="4" t="inlineStr">
        <x:is>
          <x:t xml:space="preserve">A patch of ordered reflective microplates from a display surface. Candidate decorative inlay that relies on retained structure rather than extracted pigment.</x:t>
        </x:is>
      </x:c>
      <x:c r="H578" s="4" t="inlineStr">
        <x:is>
          <x:t xml:space="preserve">None</x:t>
        </x:is>
      </x:c>
      <x:c r="I578" s="4" t="inlineStr">
        <x:is>
          <x:t xml:space="preserve">Physical hunt cargo; compatible packing, containment, mass and handling remain unresolved.</x:t>
        </x:is>
      </x:c>
      <x:c r="J578" s="4"/>
      <x:c r="K578" s="4"/>
      <x:c r="L578" s="4" t="inlineStr">
        <x:is>
          <x:t xml:space="preserve">Great-hunt harvest proposal. Display surface; preserve an ordered reflective microplate patch. Specific creature, extraction method, encounter frequency and yield remain design work.</x:t>
        </x:is>
      </x:c>
      <x:c r="M578" s="4" t="inlineStr">
        <x:is>
          <x:t xml:space="preserve">Select and preserve the anatomical specimen for later qualification. No recipe, usable yield or operating performance established.</x:t>
        </x:is>
      </x:c>
      <x:c r="N578" s="4" t="inlineStr">
        <x:is>
          <x:t xml:space="preserve">Not implemented</x:t>
        </x:is>
      </x:c>
      <x:c r="O578" s="4" t="inlineStr">
        <x:is>
          <x:t xml:space="preserve">Potentially toxic or contaminated biological cargo. No edibility, human filtration, medical use, rated protection, live-organ function or stored usable energy is established.</x:t>
        </x:is>
      </x:c>
      <x:c r="P578" s="4" t="inlineStr">
        <x:is>
          <x:t xml:space="preserve">Uncommon</x:t>
        </x:is>
      </x:c>
      <x:c r="Q578" s="4"/>
      <x:c r="R578" s="4"/>
      <x:c r="S578" s="4"/>
      <x:c r="T578" s="4"/>
      <x:c r="U578" s="4" t="inlineStr">
        <x:is>
          <x:t xml:space="preserve">Source species and exact anatomy, intact-yield conditions, preservation, compatibility and receiving recipes remain open. Artwork direction: reflector mosaic.</x:t>
        </x:is>
      </x:c>
      <x:c r="V578" s="4" t="inlineStr">
        <x:is>
          <x:t xml:space="preserve">megafauna; giant fauna; great hunt; rare creature harvest; reflector mosaic</x:t>
        </x:is>
      </x:c>
      <x:c r="W57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78" s="4" t="inlineStr">
        <x:is>
          <x:t xml:space="preserve">Raw material</x:t>
        </x:is>
      </x:c>
      <x:c r="Y578" s="4" t="inlineStr">
        <x:is>
          <x:t xml:space="preserve">Raw</x:t>
        </x:is>
      </x:c>
      <x:c r="Z578" s="4" t="inlineStr">
        <x:is>
          <x:t xml:space="preserve">Fauna</x:t>
        </x:is>
      </x:c>
      <x:c r="AA578" s="4" t="inlineStr">
        <x:is>
          <x:t xml:space="preserve">Decoration</x:t>
        </x:is>
      </x:c>
      <x:c r="AB578" s="4" t="inlineStr">
        <x:is>
          <x:t xml:space="preserve">Faunal hard tissue</x:t>
        </x:is>
      </x:c>
      <x:c r="AC578" s="4" t="inlineStr">
        <x:is>
          <x:t xml:space="preserve">Panel</x:t>
        </x:is>
      </x:c>
      <x:c r="AD578" s="4" t="inlineStr">
        <x:is>
          <x:t xml:space="preserve">Proposal</x:t>
        </x:is>
      </x:c>
      <x:c r="AE578" s="4" t="str">
        <x:f>LOWER(A578&amp;"; "&amp;B578&amp;"; "&amp;D578&amp;"; "&amp;E578&amp;"; "&amp;X578&amp;"; "&amp;Y578&amp;"; "&amp;Z578&amp;"; "&amp;AA578&amp;"; "&amp;AB578&amp;"; "&amp;AC578&amp;"; "&amp;AD578&amp;"; "&amp;V578&amp;"; "&amp;C578&amp;"; "&amp;AH578&amp;"; "&amp;AI578)</x:f>
        <x:v>proposal.megafauna.reflector_mosaic; megafauna reflector mosaic; biological resources; megafauna hunt material; raw material; raw; fauna; decoration; faunal hard tissue; panel; proposal; megafauna; giant fauna; great hunt; rare creature harvest; reflector mosaic; t2; unassigned; material</x:v>
      </x:c>
      <x:c r="AF578" s="4" t="inlineStr">
        <x:is>
          <x:t xml:space="preserve">Author-requested great-hunt biological material brainstorm. Specific anatomy and receiving designs remain proposals.</x:t>
        </x:is>
      </x:c>
      <x:c r="AG578" s="4" t="inlineStr">
        <x:is>
          <x:t xml:space="preserve">T2 practical-worth proposal. An uncrushed ordered patch is scarce intact material even when ordinary shell flakes are plentiful. This is harvested material value, not a refinement stage or crafting qualification.</x:t>
        </x:is>
      </x:c>
      <x:c r="AH578" s="4" t="inlineStr">
        <x:is>
          <x:t xml:space="preserve">Unassigned</x:t>
        </x:is>
      </x:c>
      <x:c r="AI578" s="4" t="inlineStr">
        <x:is>
          <x:t xml:space="preserve">Material</x:t>
        </x:is>
      </x:c>
      <x:c r="AJ578" s="4">
        <x:f>COUNTIFS('Material routes'!$D$6:$D$2205,A578,'Material routes'!$C$6:$C$2205,"Output")</x:f>
        <x:v>0</x:v>
      </x:c>
      <x:c r="AK578" s="4">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x:f>COUNTIFS('Material routes'!$D$6:$D$2205,A578,'Material routes'!$C$6:$C$2205,"Tool candidate")</x:f>
        <x:v>0</x:v>
      </x:c>
      <x:c r="AM578" s="4" t="str">
        <x:f>IF(AJ578&gt;0,"Route listed; review status/completeness",IF(C578="T0","Raw entry feed; no production route","No production route listed"))</x:f>
        <x:v>No production route listed</x:v>
      </x:c>
      <x:c r="AN578" s="4">
        <x:f>IF(C578="T0",0,IF(C578="T1",1,IF(C578="T2",2,IF(C578="T3",3,IF(C578="T4",4,IF(C578="Unassigned",98,99))))))</x:f>
        <x:v>2</x:v>
      </x:c>
    </x:row>
    <x:row r="579">
      <x:c r="A579" s="4" t="inlineStr">
        <x:is>
          <x:t xml:space="preserve">proposal.megafauna.wing_root_ligament</x:t>
        </x:is>
      </x:c>
      <x:c r="B579" s="4" t="inlineStr">
        <x:is>
          <x:t xml:space="preserve">Megafauna wing-root ligament</x:t>
        </x:is>
      </x:c>
      <x:c r="C579" s="4" t="inlineStr">
        <x:is>
          <x:t xml:space="preserve">T2</x:t>
        </x:is>
      </x:c>
      <x:c r="D579" s="4" t="inlineStr">
        <x:is>
          <x:t xml:space="preserve">Biological resources</x:t>
        </x:is>
      </x:c>
      <x:c r="E579" s="4" t="inlineStr">
        <x:is>
          <x:t xml:space="preserve">Megafauna hunt material</x:t>
        </x:is>
      </x:c>
      <x:c r="F579" s="4" t="inlineStr">
        <x:is>
          <x:t xml:space="preserve">New proposal</x:t>
        </x:is>
      </x:c>
      <x:c r="G579" s="4" t="inlineStr">
        <x:is>
          <x:t xml:space="preserve">A broad elastic linkage from a wing root. Candidate flexing connector feed after stabilization, distinct from tensile cordage and delicate sail membrane.</x:t>
        </x:is>
      </x:c>
      <x:c r="H579" s="4" t="inlineStr">
        <x:is>
          <x:t xml:space="preserve">None</x:t>
        </x:is>
      </x:c>
      <x:c r="I579" s="4" t="inlineStr">
        <x:is>
          <x:t xml:space="preserve">Physical hunt cargo; compatible packing, containment, mass and handling remain unresolved.</x:t>
        </x:is>
      </x:c>
      <x:c r="J579" s="4"/>
      <x:c r="K579" s="4"/>
      <x:c r="L579" s="4" t="inlineStr">
        <x:is>
          <x:t xml:space="preserve">Great-hunt harvest proposal. Large flyer; extract the broad elastic wing-root linkage. Specific creature, extraction method, encounter frequency and yield remain design work.</x:t>
        </x:is>
      </x:c>
      <x:c r="M579" s="4" t="inlineStr">
        <x:is>
          <x:t xml:space="preserve">Select and preserve the anatomical specimen for later qualification. No recipe, usable yield or operating performance established.</x:t>
        </x:is>
      </x:c>
      <x:c r="N579" s="4" t="inlineStr">
        <x:is>
          <x:t xml:space="preserve">Not implemented</x:t>
        </x:is>
      </x:c>
      <x:c r="O579" s="4" t="inlineStr">
        <x:is>
          <x:t xml:space="preserve">Potentially toxic or contaminated biological cargo. No edibility, human filtration, medical use, rated protection, live-organ function or stored usable energy is established.</x:t>
        </x:is>
      </x:c>
      <x:c r="P579" s="4" t="inlineStr">
        <x:is>
          <x:t xml:space="preserve">Uncommon</x:t>
        </x:is>
      </x:c>
      <x:c r="Q579" s="4"/>
      <x:c r="R579" s="4"/>
      <x:c r="S579" s="4"/>
      <x:c r="T579" s="4"/>
      <x:c r="U579" s="4" t="inlineStr">
        <x:is>
          <x:t xml:space="preserve">Source species and exact anatomy, intact-yield conditions, preservation, compatibility and receiving recipes remain open. Artwork direction: wing-root ligament.</x:t>
        </x:is>
      </x:c>
      <x:c r="V579" s="4" t="inlineStr">
        <x:is>
          <x:t xml:space="preserve">megafauna; giant fauna; great hunt; rare creature harvest; wing root ligament</x:t>
        </x:is>
      </x:c>
      <x:c r="W57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79" s="4" t="inlineStr">
        <x:is>
          <x:t xml:space="preserve">Raw material</x:t>
        </x:is>
      </x:c>
      <x:c r="Y579" s="4" t="inlineStr">
        <x:is>
          <x:t xml:space="preserve">Raw</x:t>
        </x:is>
      </x:c>
      <x:c r="Z579" s="4" t="inlineStr">
        <x:is>
          <x:t xml:space="preserve">Fauna</x:t>
        </x:is>
      </x:c>
      <x:c r="AA579" s="4" t="inlineStr">
        <x:is>
          <x:t xml:space="preserve">Equipment fabrication</x:t>
        </x:is>
      </x:c>
      <x:c r="AB579" s="4" t="inlineStr">
        <x:is>
          <x:t xml:space="preserve">Faunal tissue</x:t>
        </x:is>
      </x:c>
      <x:c r="AC579" s="4" t="inlineStr">
        <x:is>
          <x:t xml:space="preserve">Bundle</x:t>
        </x:is>
      </x:c>
      <x:c r="AD579" s="4" t="inlineStr">
        <x:is>
          <x:t xml:space="preserve">Proposal</x:t>
        </x:is>
      </x:c>
      <x:c r="AE579" s="4" t="str">
        <x:f>LOWER(A579&amp;"; "&amp;B579&amp;"; "&amp;D579&amp;"; "&amp;E579&amp;"; "&amp;X579&amp;"; "&amp;Y579&amp;"; "&amp;Z579&amp;"; "&amp;AA579&amp;"; "&amp;AB579&amp;"; "&amp;AC579&amp;"; "&amp;AD579&amp;"; "&amp;V579&amp;"; "&amp;C579&amp;"; "&amp;AH579&amp;"; "&amp;AI579)</x:f>
        <x:v>proposal.megafauna.wing_root_ligament; megafauna wing-root ligament; biological resources; megafauna hunt material; raw material; raw; fauna; equipment fabrication; faunal tissue; bundle; proposal; megafauna; giant fauna; great hunt; rare creature harvest; wing root ligament; t2; unassigned; material</x:v>
      </x:c>
      <x:c r="AF579" s="4" t="inlineStr">
        <x:is>
          <x:t xml:space="preserve">Author-requested great-hunt biological material brainstorm. Specific anatomy and receiving designs remain proposals.</x:t>
        </x:is>
      </x:c>
      <x:c r="AG579" s="4" t="inlineStr">
        <x:is>
          <x:t xml:space="preserve">T2 practical-worth proposal. A complete broad linkage is a selective, damage-sensitive harvest from a large flying quarry. This is harvested material value, not a refinement stage or crafting qualification.</x:t>
        </x:is>
      </x:c>
      <x:c r="AH579" s="4" t="inlineStr">
        <x:is>
          <x:t xml:space="preserve">Unassigned</x:t>
        </x:is>
      </x:c>
      <x:c r="AI579" s="4" t="inlineStr">
        <x:is>
          <x:t xml:space="preserve">Material</x:t>
        </x:is>
      </x:c>
      <x:c r="AJ579" s="4">
        <x:f>COUNTIFS('Material routes'!$D$6:$D$2205,A579,'Material routes'!$C$6:$C$2205,"Output")</x:f>
        <x:v>0</x:v>
      </x:c>
      <x:c r="AK579" s="4">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x:f>COUNTIFS('Material routes'!$D$6:$D$2205,A579,'Material routes'!$C$6:$C$2205,"Tool candidate")</x:f>
        <x:v>0</x:v>
      </x:c>
      <x:c r="AM579" s="4" t="str">
        <x:f>IF(AJ579&gt;0,"Route listed; review status/completeness",IF(C579="T0","Raw entry feed; no production route","No production route listed"))</x:f>
        <x:v>No production route listed</x:v>
      </x:c>
      <x:c r="AN579" s="4">
        <x:f>IF(C579="T0",0,IF(C579="T1",1,IF(C579="T2",2,IF(C579="T3",3,IF(C579="T4",4,IF(C579="Unassigned",98,99))))))</x:f>
        <x:v>2</x:v>
      </x:c>
    </x:row>
    <x:row r="580" ht="115" customHeight="1">
      <x:c r="A580" s="4" t="str">
        <x:v>proposal.collection.household_meal_ledger</x:v>
      </x:c>
      <x:c r="B580" s="4" t="str">
        <x:v>Household meal ledger</x:v>
      </x:c>
      <x:c r="C580" s="4" t="inlineStr">
        <x:is>
          <x:t xml:space="preserve">T2</x:t>
        </x:is>
      </x:c>
      <x:c r="D580" s="4" t="inlineStr">
        <x:is>
          <x:t xml:space="preserve">Salvage</x:t>
        </x:is>
      </x:c>
      <x:c r="E580" s="4" t="inlineStr">
        <x:is>
          <x:t xml:space="preserve">Camp records</x:t>
        </x:is>
      </x:c>
      <x:c r="F580" s="4" t="str">
        <x:v>New proposal</x:v>
      </x:c>
      <x:c r="G580" s="4" t="inlineStr">
        <x:is>
          <x:t xml:space="preserve">Records rations and food preparation notes. It provides a physical way to make, carry or preserve marks and records, without assigning a particular script or institution.</x:t>
        </x:is>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salvage; camp records; document; finished item; manufactured / unresolved; writing and records; husk fiber; folio; proposal; household meal ledger; collection expansion; document; document; camp records; t2;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580" s="4" t="inlineStr">
        <x:is>
          <x:t xml:space="preserve">Salvage value audit October 16, 2026: T2. A prepared ledger preserves paper and recordkeeping labor. Useful ration information depends on legibility and relevance. Value tier is relative to this 200-item salvage roster; condition and crafting qualification remain separate.</x:t>
        </x:is>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x:f>IF(C580="T0",0,IF(C580="T1",1,IF(C580="T2",2,IF(C580="T3",3,IF(C580="T4",4,IF(C580="Unassigned",98,99))))))</x:f>
        <x:v>2</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x:c r="A581" s="4" t="inlineStr">
        <x:is>
          <x:t xml:space="preserve">proposal.megafauna.shock_joint_core</x:t>
        </x:is>
      </x:c>
      <x:c r="B581" s="4" t="inlineStr">
        <x:is>
          <x:t xml:space="preserve">Megafauna shock-damping joint core</x:t>
        </x:is>
      </x:c>
      <x:c r="C581" s="4" t="inlineStr">
        <x:is>
          <x:t xml:space="preserve">T3</x:t>
        </x:is>
      </x:c>
      <x:c r="D581" s="4" t="inlineStr">
        <x:is>
          <x:t xml:space="preserve">Biological resources</x:t>
        </x:is>
      </x:c>
      <x:c r="E581" s="4" t="inlineStr">
        <x:is>
          <x:t xml:space="preserve">Megafauna hunt material</x:t>
        </x:is>
      </x:c>
      <x:c r="F581" s="4" t="inlineStr">
        <x:is>
          <x:t xml:space="preserve">New proposal</x:t>
        </x:is>
      </x:c>
      <x:c r="G581" s="4" t="inlineStr">
        <x:is>
          <x:t xml:space="preserve">A nested joint core retaining its supporting layers and compliant cushion. Candidate damping-assembly research material rather than loose elastic arches.</x:t>
        </x:is>
      </x:c>
      <x:c r="H581" s="4" t="inlineStr">
        <x:is>
          <x:t xml:space="preserve">None</x:t>
        </x:is>
      </x:c>
      <x:c r="I581" s="4" t="inlineStr">
        <x:is>
          <x:t xml:space="preserve">Physical hunt cargo; compatible packing, containment, mass and handling remain unresolved.</x:t>
        </x:is>
      </x:c>
      <x:c r="J581" s="4"/>
      <x:c r="K581" s="4"/>
      <x:c r="L581" s="4" t="inlineStr">
        <x:is>
          <x:t xml:space="preserve">Great-hunt harvest proposal. Massive weight-bearing joint; preserve the nested cushion and support core. Specific creature, extraction method, encounter frequency and yield remain design work.</x:t>
        </x:is>
      </x:c>
      <x:c r="M581" s="4" t="inlineStr">
        <x:is>
          <x:t xml:space="preserve">Select and preserve the anatomical specimen for later qualification. No recipe, usable yield or operating performance established.</x:t>
        </x:is>
      </x:c>
      <x:c r="N581" s="4" t="inlineStr">
        <x:is>
          <x:t xml:space="preserve">Not implemented</x:t>
        </x:is>
      </x:c>
      <x:c r="O581" s="4" t="inlineStr">
        <x:is>
          <x:t xml:space="preserve">Potentially toxic or contaminated biological cargo. No edibility, human filtration, medical use, rated protection, live-organ function or stored usable energy is established.</x:t>
        </x:is>
      </x:c>
      <x:c r="P581" s="4" t="inlineStr">
        <x:is>
          <x:t xml:space="preserve">Rare</x:t>
        </x:is>
      </x:c>
      <x:c r="Q581" s="4"/>
      <x:c r="R581" s="4"/>
      <x:c r="S581" s="4"/>
      <x:c r="T581" s="4"/>
      <x:c r="U581" s="4" t="inlineStr">
        <x:is>
          <x:t xml:space="preserve">Source species and exact anatomy, intact-yield conditions, preservation, compatibility and receiving recipes remain open. Artwork direction: shock-damping joint core.</x:t>
        </x:is>
      </x:c>
      <x:c r="V581" s="4" t="inlineStr">
        <x:is>
          <x:t xml:space="preserve">megafauna; giant fauna; great hunt; rare creature harvest; shock joint core</x:t>
        </x:is>
      </x:c>
      <x:c r="W581"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81" s="4" t="inlineStr">
        <x:is>
          <x:t xml:space="preserve">Raw material</x:t>
        </x:is>
      </x:c>
      <x:c r="Y581" s="4" t="inlineStr">
        <x:is>
          <x:t xml:space="preserve">Raw</x:t>
        </x:is>
      </x:c>
      <x:c r="Z581" s="4" t="inlineStr">
        <x:is>
          <x:t xml:space="preserve">Fauna</x:t>
        </x:is>
      </x:c>
      <x:c r="AA581" s="4" t="inlineStr">
        <x:is>
          <x:t xml:space="preserve">Equipment fabrication</x:t>
        </x:is>
      </x:c>
      <x:c r="AB581" s="4" t="inlineStr">
        <x:is>
          <x:t xml:space="preserve">Faunal tissue</x:t>
        </x:is>
      </x:c>
      <x:c r="AC581" s="4" t="inlineStr">
        <x:is>
          <x:t xml:space="preserve">Assembly</x:t>
        </x:is>
      </x:c>
      <x:c r="AD581" s="4" t="inlineStr">
        <x:is>
          <x:t xml:space="preserve">Proposal</x:t>
        </x:is>
      </x:c>
      <x:c r="AE581" s="4" t="str">
        <x:f>LOWER(A581&amp;"; "&amp;B581&amp;"; "&amp;D581&amp;"; "&amp;E581&amp;"; "&amp;X581&amp;"; "&amp;Y581&amp;"; "&amp;Z581&amp;"; "&amp;AA581&amp;"; "&amp;AB581&amp;"; "&amp;AC581&amp;"; "&amp;AD581&amp;"; "&amp;V581&amp;"; "&amp;C581&amp;"; "&amp;AH581&amp;"; "&amp;AI581)</x:f>
        <x:v>proposal.megafauna.shock_joint_core; megafauna shock-damping joint core; biological resources; megafauna hunt material; raw material; raw; fauna; equipment fabrication; faunal tissue; assembly; proposal; megafauna; giant fauna; great hunt; rare creature harvest; shock joint core; t3; unassigned; material</x:v>
      </x:c>
      <x:c r="AF581" s="4" t="inlineStr">
        <x:is>
          <x:t xml:space="preserve">Author-requested great-hunt biological material brainstorm. Specific anatomy and receiving designs remain proposals.</x:t>
        </x:is>
      </x:c>
      <x:c r="AG581" s="4" t="inlineStr">
        <x:is>
          <x:t xml:space="preserve">T3 practical-worth proposal. The layered interface is rarely recovered intact after a hard fight and is difficult to replace with separated tissue. This is harvested material value, not a refinement stage or crafting qualification.</x:t>
        </x:is>
      </x:c>
      <x:c r="AH581" s="4" t="inlineStr">
        <x:is>
          <x:t xml:space="preserve">Unassigned</x:t>
        </x:is>
      </x:c>
      <x:c r="AI581" s="4" t="inlineStr">
        <x:is>
          <x:t xml:space="preserve">Material</x:t>
        </x:is>
      </x:c>
      <x:c r="AJ581" s="4">
        <x:f>COUNTIFS('Material routes'!$D$6:$D$2205,A581,'Material routes'!$C$6:$C$2205,"Output")</x:f>
        <x:v>0</x:v>
      </x:c>
      <x:c r="AK581" s="4">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x:f>COUNTIFS('Material routes'!$D$6:$D$2205,A581,'Material routes'!$C$6:$C$2205,"Tool candidate")</x:f>
        <x:v>0</x:v>
      </x:c>
      <x:c r="AM581" s="4" t="str">
        <x:f>IF(AJ581&gt;0,"Route listed; review status/completeness",IF(C581="T0","Raw entry feed; no production route","No production route listed"))</x:f>
        <x:v>No production route listed</x:v>
      </x:c>
      <x:c r="AN581" s="4">
        <x:f>IF(C581="T0",0,IF(C581="T1",1,IF(C581="T2",2,IF(C581="T3",3,IF(C581="T4",4,IF(C581="Unassigned",98,99))))))</x:f>
        <x:v>3</x:v>
      </x:c>
    </x:row>
    <x:row r="582" ht="115" customHeight="1">
      <x:c r="A582" s="4" t="str">
        <x:v>proposal.collection.straight_cut_spur_gear</x:v>
      </x:c>
      <x:c r="B582" s="4" t="str">
        <x:v>Straight-cut spur gear</x:v>
      </x:c>
      <x:c r="C582" s="4" t="inlineStr">
        <x:is>
          <x:t xml:space="preserve">T2</x:t>
        </x:is>
      </x:c>
      <x:c r="D582" s="4" t="str">
        <x:v>Crafting components</x:v>
      </x:c>
      <x:c r="E582" s="4" t="str">
        <x:v>Contemporary machine element</x:v>
      </x:c>
      <x:c r="F582" s="4" t="str">
        <x:v>New proposal</x:v>
      </x:c>
      <x:c r="G582" s="4" t="inlineStr">
        <x:is>
          <x:t xml:space="preserve">Transfers rotation between parallel shafts. It is intended to replace, support or service a matching machine part; useful fit depends on the host mechanism.</x:t>
        </x:is>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t="inlineStr">
        <x:is>
          <x:t xml:space="preserve">Uncommon</x:t>
        </x:is>
      </x:c>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t2;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status/completeness","No production route listed")</x:f>
        <x:v>Route listed; review status/completeness</x:v>
      </x:c>
      <x:c r="AN582" s="4">
        <x:f>IF(C582="T0",0,IF(C582="T1",1,IF(C582="T2",2,IF(C582="T3",3,IF(C582="T4",4,IF(C582="Unassigned",98,99))))))</x:f>
        <x:v>2</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inlineStr">
        <x:is>
          <x:t xml:space="preserve">T2</x:t>
        </x:is>
      </x:c>
      <x:c r="D583" s="4" t="str">
        <x:v>Crafting components</x:v>
      </x:c>
      <x:c r="E583" s="4" t="str">
        <x:v>Contemporary machine element</x:v>
      </x:c>
      <x:c r="F583" s="4" t="str">
        <x:v>New proposal</x:v>
      </x:c>
      <x:c r="G583" s="4" t="inlineStr">
        <x:is>
          <x:t xml:space="preserve">Turns a drive through an angle. It is intended to replace, support or service a matching machine part; useful fit depends on the host mechanism.</x:t>
        </x:is>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t="inlineStr">
        <x:is>
          <x:t xml:space="preserve">Uncommon</x:t>
        </x:is>
      </x:c>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t2;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status/completeness","No production route listed")</x:f>
        <x:v>Route listed; review status/completeness</x:v>
      </x:c>
      <x:c r="AN583" s="4">
        <x:f>IF(C583="T0",0,IF(C583="T1",1,IF(C583="T2",2,IF(C583="T3",3,IF(C583="T4",4,IF(C583="Unassigned",98,99))))))</x:f>
        <x:v>2</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inlineStr">
        <x:is>
          <x:t xml:space="preserve">Drives a slow reduction mechanism. It is intended to replace, support or service a matching machine part; useful fit depends on the host mechanism.</x:t>
        </x:is>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t="inlineStr">
        <x:is>
          <x:t xml:space="preserve">Rare</x:t>
        </x:is>
      </x:c>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inlineStr">
        <x:is>
          <x:t xml:space="preserve">Matched driven wheel for a worm mechanism. It is intended to replace, support or service a matching machine part; useful fit depends on the host mechanism.</x:t>
        </x:is>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t="inlineStr">
        <x:is>
          <x:t xml:space="preserve">Rare</x:t>
        </x:is>
      </x:c>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x:c r="A586" s="4" t="inlineStr">
        <x:is>
          <x:t xml:space="preserve">proposal.megafauna.ventral_keel</x:t>
        </x:is>
      </x:c>
      <x:c r="B586" s="4" t="inlineStr">
        <x:is>
          <x:t xml:space="preserve">Megafauna laminated ventral keel</x:t>
        </x:is>
      </x:c>
      <x:c r="C586" s="4" t="inlineStr">
        <x:is>
          <x:t xml:space="preserve">T3</x:t>
        </x:is>
      </x:c>
      <x:c r="D586" s="4" t="inlineStr">
        <x:is>
          <x:t xml:space="preserve">Biological resources</x:t>
        </x:is>
      </x:c>
      <x:c r="E586" s="4" t="inlineStr">
        <x:is>
          <x:t xml:space="preserve">Megafauna hunt material</x:t>
        </x:is>
      </x:c>
      <x:c r="F586" s="4" t="inlineStr">
        <x:is>
          <x:t xml:space="preserve">New proposal</x:t>
        </x:is>
      </x:c>
      <x:c r="G586" s="4" t="inlineStr">
        <x:is>
          <x:t xml:space="preserve">A long laminated support from beneath an armored body. Candidate structural blank whose value depends on continuity through several attached layers.</x:t>
        </x:is>
      </x:c>
      <x:c r="H586" s="4" t="inlineStr">
        <x:is>
          <x:t xml:space="preserve">None</x:t>
        </x:is>
      </x:c>
      <x:c r="I586" s="4" t="inlineStr">
        <x:is>
          <x:t xml:space="preserve">Physical hunt cargo; compatible packing, containment, mass and handling remain unresolved.</x:t>
        </x:is>
      </x:c>
      <x:c r="J586" s="4"/>
      <x:c r="K586" s="4"/>
      <x:c r="L586" s="4" t="inlineStr">
        <x:is>
          <x:t xml:space="preserve">Great-hunt harvest proposal. Armored underside; lift the long laminated internal keel. Specific creature, extraction method, encounter frequency and yield remain design work.</x:t>
        </x:is>
      </x:c>
      <x:c r="M586" s="4" t="inlineStr">
        <x:is>
          <x:t xml:space="preserve">Select and preserve the anatomical specimen for later qualification. No recipe, usable yield or operating performance established.</x:t>
        </x:is>
      </x:c>
      <x:c r="N586" s="4" t="inlineStr">
        <x:is>
          <x:t xml:space="preserve">Not implemented</x:t>
        </x:is>
      </x:c>
      <x:c r="O586" s="4" t="inlineStr">
        <x:is>
          <x:t xml:space="preserve">Potentially toxic or contaminated biological cargo. No edibility, human filtration, medical use, rated protection, live-organ function or stored usable energy is established.</x:t>
        </x:is>
      </x:c>
      <x:c r="P586" s="4" t="inlineStr">
        <x:is>
          <x:t xml:space="preserve">Rare</x:t>
        </x:is>
      </x:c>
      <x:c r="Q586" s="4"/>
      <x:c r="R586" s="4"/>
      <x:c r="S586" s="4"/>
      <x:c r="T586" s="4"/>
      <x:c r="U586" s="4" t="inlineStr">
        <x:is>
          <x:t xml:space="preserve">Source species and exact anatomy, intact-yield conditions, preservation, compatibility and receiving recipes remain open. Artwork direction: laminated ventral keel.</x:t>
        </x:is>
      </x:c>
      <x:c r="V586" s="4" t="inlineStr">
        <x:is>
          <x:t xml:space="preserve">megafauna; giant fauna; great hunt; rare creature harvest; ventral keel</x:t>
        </x:is>
      </x:c>
      <x:c r="W586"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86" s="4" t="inlineStr">
        <x:is>
          <x:t xml:space="preserve">Raw material</x:t>
        </x:is>
      </x:c>
      <x:c r="Y586" s="4" t="inlineStr">
        <x:is>
          <x:t xml:space="preserve">Raw</x:t>
        </x:is>
      </x:c>
      <x:c r="Z586" s="4" t="inlineStr">
        <x:is>
          <x:t xml:space="preserve">Fauna</x:t>
        </x:is>
      </x:c>
      <x:c r="AA586" s="4" t="inlineStr">
        <x:is>
          <x:t xml:space="preserve">Binding and construction</x:t>
        </x:is>
      </x:c>
      <x:c r="AB586" s="4" t="inlineStr">
        <x:is>
          <x:t xml:space="preserve">Faunal hard tissue</x:t>
        </x:is>
      </x:c>
      <x:c r="AC586" s="4" t="inlineStr">
        <x:is>
          <x:t xml:space="preserve">Solid piece</x:t>
        </x:is>
      </x:c>
      <x:c r="AD586" s="4" t="inlineStr">
        <x:is>
          <x:t xml:space="preserve">Proposal</x:t>
        </x:is>
      </x:c>
      <x:c r="AE586" s="4" t="str">
        <x:f>LOWER(A586&amp;"; "&amp;B586&amp;"; "&amp;D586&amp;"; "&amp;E586&amp;"; "&amp;X586&amp;"; "&amp;Y586&amp;"; "&amp;Z586&amp;"; "&amp;AA586&amp;"; "&amp;AB586&amp;"; "&amp;AC586&amp;"; "&amp;AD586&amp;"; "&amp;V586&amp;"; "&amp;C586&amp;"; "&amp;AH586&amp;"; "&amp;AI586)</x:f>
        <x:v>proposal.megafauna.ventral_keel; megafauna laminated ventral keel; biological resources; megafauna hunt material; raw material; raw; fauna; binding and construction; faunal hard tissue; solid piece; proposal; megafauna; giant fauna; great hunt; rare creature harvest; ventral keel; t3; unassigned; material</x:v>
      </x:c>
      <x:c r="AF586" s="4" t="inlineStr">
        <x:is>
          <x:t xml:space="preserve">Author-requested great-hunt biological material brainstorm. Specific anatomy and receiving designs remain proposals.</x:t>
        </x:is>
      </x:c>
      <x:c r="AG586" s="4" t="inlineStr">
        <x:is>
          <x:t xml:space="preserve">T3 practical-worth proposal. Protected internal placement, length and intact lamination make it a high-value selective harvest. This is harvested material value, not a refinement stage or crafting qualification.</x:t>
        </x:is>
      </x:c>
      <x:c r="AH586" s="4" t="inlineStr">
        <x:is>
          <x:t xml:space="preserve">Unassigned</x:t>
        </x:is>
      </x:c>
      <x:c r="AI586" s="4" t="inlineStr">
        <x:is>
          <x:t xml:space="preserve">Material</x:t>
        </x:is>
      </x:c>
      <x:c r="AJ586" s="4">
        <x:f>COUNTIFS('Material routes'!$D$6:$D$2205,A586,'Material routes'!$C$6:$C$2205,"Output")</x:f>
        <x:v>0</x:v>
      </x:c>
      <x:c r="AK586" s="4">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x:f>COUNTIFS('Material routes'!$D$6:$D$2205,A586,'Material routes'!$C$6:$C$2205,"Tool candidate")</x:f>
        <x:v>0</x:v>
      </x:c>
      <x:c r="AM586" s="4" t="str">
        <x:f>IF(AJ586&gt;0,"Route listed; review status/completeness",IF(C586="T0","Raw entry feed; no production route","No production route listed"))</x:f>
        <x:v>No production route listed</x:v>
      </x:c>
      <x:c r="AN586" s="4">
        <x:f>IF(C586="T0",0,IF(C586="T1",1,IF(C586="T2",2,IF(C586="T3",3,IF(C586="T4",4,IF(C586="Unassigned",98,99))))))</x:f>
        <x:v>3</x:v>
      </x:c>
    </x:row>
    <x:row r="587" ht="115" customHeight="1">
      <x:c r="A587" s="4" t="str">
        <x:v>proposal.collection.chain_drive_sprocket</x:v>
      </x:c>
      <x:c r="B587" s="4" t="str">
        <x:v>Chain drive sprocket</x:v>
      </x:c>
      <x:c r="C587" s="4" t="inlineStr">
        <x:is>
          <x:t xml:space="preserve">T1</x:t>
        </x:is>
      </x:c>
      <x:c r="D587" s="4" t="str">
        <x:v>Crafting components</x:v>
      </x:c>
      <x:c r="E587" s="4" t="str">
        <x:v>Contemporary machine element</x:v>
      </x:c>
      <x:c r="F587" s="4" t="str">
        <x:v>New proposal</x:v>
      </x:c>
      <x:c r="G587" s="4" t="inlineStr">
        <x:is>
          <x:t xml:space="preserve">Engages a linked metal drive chain. It is intended to replace, support or service a matching machine part; useful fit depends on the host mechanism.</x:t>
        </x:is>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t="inlineStr">
        <x:is>
          <x:t xml:space="preserve">Common</x:t>
        </x:is>
      </x:c>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t1; not applicable; component</x:v>
      </x:c>
      <x:c r="AF587" s="4" t="str">
        <x:v>Collection expansion classification. Distinct type, use and material family; new item proposal unless author direction is marked.</x:v>
      </x:c>
      <x:c r="AG58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status/completeness","No production route listed")</x:f>
        <x:v>Route listed; review status/completeness</x:v>
      </x:c>
      <x:c r="AN587" s="4">
        <x:f>IF(C587="T0",0,IF(C587="T1",1,IF(C587="T2",2,IF(C587="T3",3,IF(C587="T4",4,IF(C587="Unassigned",98,99))))))</x:f>
        <x:v>1</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inlineStr">
        <x:is>
          <x:t xml:space="preserve">T1</x:t>
        </x:is>
      </x:c>
      <x:c r="D588" s="4" t="str">
        <x:v>Crafting components</x:v>
      </x:c>
      <x:c r="E588" s="4" t="str">
        <x:v>Contemporary machine element</x:v>
      </x:c>
      <x:c r="F588" s="4" t="str">
        <x:v>New proposal</x:v>
      </x:c>
      <x:c r="G588" s="4" t="inlineStr">
        <x:is>
          <x:t xml:space="preserve">Joins aligned shaft ends for service access. It is intended to replace, support or service a matching machine part; useful fit depends on the host mechanism.</x:t>
        </x:is>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t="inlineStr">
        <x:is>
          <x:t xml:space="preserve">Common</x:t>
        </x:is>
      </x:c>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t1;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status/completeness","No production route listed")</x:f>
        <x:v>Route listed; review status/completeness</x:v>
      </x:c>
      <x:c r="AN588" s="4">
        <x:f>IF(C588="T0",0,IF(C588="T1",1,IF(C588="T2",2,IF(C588="T3",3,IF(C588="T4",4,IF(C588="Unassigned",98,99))))))</x:f>
        <x:v>1</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inlineStr">
        <x:is>
          <x:t xml:space="preserve">T1</x:t>
        </x:is>
      </x:c>
      <x:c r="D589" s="4" t="str">
        <x:v>Crafting components</x:v>
      </x:c>
      <x:c r="E589" s="4" t="str">
        <x:v>Contemporary machine element</x:v>
      </x:c>
      <x:c r="F589" s="4" t="str">
        <x:v>New proposal</x:v>
      </x:c>
      <x:c r="G589" s="4" t="inlineStr">
        <x:is>
          <x:t xml:space="preserve">Carries rotary torque through a keyed seat. It is intended to replace, support or service a matching machine part; useful fit depends on the host mechanism.</x:t>
        </x:is>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t="inlineStr">
        <x:is>
          <x:t xml:space="preserve">Common</x:t>
        </x:is>
      </x:c>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t1;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status/completeness","No production route listed")</x:f>
        <x:v>Route listed; review status/completeness</x:v>
      </x:c>
      <x:c r="AN589" s="4">
        <x:f>IF(C589="T0",0,IF(C589="T1",1,IF(C589="T2",2,IF(C589="T3",3,IF(C589="T4",4,IF(C589="Unassigned",98,99))))))</x:f>
        <x:v>1</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inlineStr">
        <x:is>
          <x:t xml:space="preserve">T2</x:t>
        </x:is>
      </x:c>
      <x:c r="D590" s="4" t="str">
        <x:v>Crafting components</x:v>
      </x:c>
      <x:c r="E590" s="4" t="str">
        <x:v>Contemporary machine element</x:v>
      </x:c>
      <x:c r="F590" s="4" t="str">
        <x:v>New proposal</x:v>
      </x:c>
      <x:c r="G590" s="4" t="inlineStr">
        <x:is>
          <x:t xml:space="preserve">Produces an offset reciprocating stroke. It is intended to replace, support or service a matching machine part; useful fit depends on the host mechanism.</x:t>
        </x:is>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t="inlineStr">
        <x:is>
          <x:t xml:space="preserve">Uncommon</x:t>
        </x:is>
      </x:c>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t2;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status/completeness","No production route listed")</x:f>
        <x:v>Route listed; review status/completeness</x:v>
      </x:c>
      <x:c r="AN590" s="4">
        <x:f>IF(C590="T0",0,IF(C590="T1",1,IF(C590="T2",2,IF(C590="T3",3,IF(C590="T4",4,IF(C590="Unassigned",98,99))))))</x:f>
        <x:v>2</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inlineStr">
        <x:is>
          <x:t xml:space="preserve">T2</x:t>
        </x:is>
      </x:c>
      <x:c r="D591" s="4" t="str">
        <x:v>Crafting components</x:v>
      </x:c>
      <x:c r="E591" s="4" t="str">
        <x:v>Contemporary machine element</x:v>
      </x:c>
      <x:c r="F591" s="4" t="str">
        <x:v>New proposal</x:v>
      </x:c>
      <x:c r="G591" s="4" t="inlineStr">
        <x:is>
          <x:t xml:space="preserve">Tracks a cam with a replaceable contact roller. It is intended to replace, support or service a matching machine part; useful fit depends on the host mechanism.</x:t>
        </x:is>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t="inlineStr">
        <x:is>
          <x:t xml:space="preserve">Uncommon</x:t>
        </x:is>
      </x:c>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t2; not applicable; component</x:v>
      </x:c>
      <x:c r="AF591" s="4" t="str">
        <x:v>Collection expansion classification. Distinct type, use and material family; new item proposal unless author direction is marked.</x:v>
      </x:c>
      <x:c r="AG59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status/completeness","No production route listed")</x:f>
        <x:v>Route listed; review status/completeness</x:v>
      </x:c>
      <x:c r="AN591" s="4">
        <x:f>IF(C591="T0",0,IF(C591="T1",1,IF(C591="T2",2,IF(C591="T3",3,IF(C591="T4",4,IF(C591="Unassigned",98,99))))))</x:f>
        <x:v>2</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inlineStr">
        <x:is>
          <x:t xml:space="preserve">T2</x:t>
        </x:is>
      </x:c>
      <x:c r="D592" s="4" t="str">
        <x:v>Crafting components</x:v>
      </x:c>
      <x:c r="E592" s="4" t="str">
        <x:v>Contemporary machine element</x:v>
      </x:c>
      <x:c r="F592" s="4" t="str">
        <x:v>New proposal</x:v>
      </x:c>
      <x:c r="G592" s="4" t="inlineStr">
        <x:is>
          <x:t xml:space="preserve">Provides indexed one-way motion. It is intended to replace, support or service a matching machine part; useful fit depends on the host mechanism.</x:t>
        </x:is>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t="inlineStr">
        <x:is>
          <x:t xml:space="preserve">Uncommon</x:t>
        </x:is>
      </x:c>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t2; not applicable; component</x:v>
      </x:c>
      <x:c r="AF592" s="4" t="str">
        <x:v>Collection expansion classification. Distinct type, use and material family; new item proposal unless author direction is marked.</x:v>
      </x:c>
      <x:c r="AG59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status/completeness","No production route listed")</x:f>
        <x:v>Route listed; review status/completeness</x:v>
      </x:c>
      <x:c r="AN592" s="4">
        <x:f>IF(C592="T0",0,IF(C592="T1",1,IF(C592="T2",2,IF(C592="T3",3,IF(C592="T4",4,IF(C592="Unassigned",98,99))))))</x:f>
        <x:v>2</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inlineStr">
        <x:is>
          <x:t xml:space="preserve">T0</x:t>
        </x:is>
      </x:c>
      <x:c r="D593" s="4" t="str">
        <x:v>Crafting components</x:v>
      </x:c>
      <x:c r="E593" s="4" t="str">
        <x:v>Contemporary machine element</x:v>
      </x:c>
      <x:c r="F593" s="4" t="str">
        <x:v>New proposal</x:v>
      </x:c>
      <x:c r="G593" s="4" t="inlineStr">
        <x:is>
          <x:t xml:space="preserve">Retains a ratchet wheel between strokes. It is intended to replace, support or service a matching machine part; useful fit depends on the host mechanism.</x:t>
        </x:is>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t="inlineStr">
        <x:is>
          <x:t xml:space="preserve">Junk</x:t>
        </x:is>
      </x:c>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t0; not applicable; component</x:v>
      </x:c>
      <x:c r="AF593" s="4" t="str">
        <x:v>Collection expansion classification. Distinct type, use and material family; new item proposal unless author direction is marked.</x:v>
      </x:c>
      <x:c r="AG59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status/completeness","No production route listed")</x:f>
        <x:v>Route listed; review status/completeness</x:v>
      </x:c>
      <x:c r="AN593" s="4">
        <x:f>IF(C593="T0",0,IF(C593="T1",1,IF(C593="T2",2,IF(C593="T3",3,IF(C593="T4",4,IF(C593="Unassigned",98,99))))))</x:f>
        <x:v>0</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inlineStr">
        <x:is>
          <x:t xml:space="preserve">T1</x:t>
        </x:is>
      </x:c>
      <x:c r="D594" s="4" t="str">
        <x:v>Crafting components</x:v>
      </x:c>
      <x:c r="E594" s="4" t="str">
        <x:v>Contemporary machine element</x:v>
      </x:c>
      <x:c r="F594" s="4" t="str">
        <x:v>New proposal</x:v>
      </x:c>
      <x:c r="G594" s="4" t="inlineStr">
        <x:is>
          <x:t xml:space="preserve">Stores return force in a compact mechanism. It is intended to replace, support or service a matching machine part; useful fit depends on the host mechanism.</x:t>
        </x:is>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t="inlineStr">
        <x:is>
          <x:t xml:space="preserve">Common</x:t>
        </x:is>
      </x:c>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t1; not applicable; component</x:v>
      </x:c>
      <x:c r="AF594" s="4" t="str">
        <x:v>Collection expansion classification. Distinct type, use and material family; new item proposal unless author direction is marked.</x:v>
      </x:c>
      <x:c r="AG59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status/completeness","No production route listed")</x:f>
        <x:v>Route listed; review status/completeness</x:v>
      </x:c>
      <x:c r="AN594" s="4">
        <x:f>IF(C594="T0",0,IF(C594="T1",1,IF(C594="T2",2,IF(C594="T3",3,IF(C594="T4",4,IF(C594="Unassigned",98,99))))))</x:f>
        <x:v>1</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inlineStr">
        <x:is>
          <x:t xml:space="preserve">T3</x:t>
        </x:is>
      </x:c>
      <x:c r="D595" s="4" t="str">
        <x:v>Crafting components</x:v>
      </x:c>
      <x:c r="E595" s="4" t="str">
        <x:v>Contemporary machine element</x:v>
      </x:c>
      <x:c r="F595" s="4" t="str">
        <x:v>New proposal</x:v>
      </x:c>
      <x:c r="G595" s="4" t="inlineStr">
        <x:is>
          <x:t xml:space="preserve">Stores a wound mechanical charge. It is intended to replace, support or service a matching machine part; useful fit depends on the host mechanism.</x:t>
        </x:is>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t="inlineStr">
        <x:is>
          <x:t xml:space="preserve">Rare</x:t>
        </x:is>
      </x:c>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t3; not applicable; component</x:v>
      </x:c>
      <x:c r="AF595" s="4" t="str">
        <x:v>Collection expansion classification. Distinct type, use and material family; new item proposal unless author direction is marked.</x:v>
      </x:c>
      <x:c r="AG59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status/completeness","No production route listed")</x:f>
        <x:v>Route listed; review status/completeness</x:v>
      </x:c>
      <x:c r="AN595" s="4">
        <x:f>IF(C595="T0",0,IF(C595="T1",1,IF(C595="T2",2,IF(C595="T3",3,IF(C595="T4",4,IF(C595="Unassigned",98,99))))))</x:f>
        <x:v>3</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inlineStr">
        <x:is>
          <x:t xml:space="preserve">T1</x:t>
        </x:is>
      </x:c>
      <x:c r="D596" s="4" t="str">
        <x:v>Crafting components</x:v>
      </x:c>
      <x:c r="E596" s="4" t="str">
        <x:v>Contemporary machine element</x:v>
      </x:c>
      <x:c r="F596" s="4" t="str">
        <x:v>New proposal</x:v>
      </x:c>
      <x:c r="G596" s="4" t="inlineStr">
        <x:is>
          <x:t xml:space="preserve">Forms a replaceable pivot barrel. It is intended to replace, support or service a matching machine part; useful fit depends on the host mechanism.</x:t>
        </x:is>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t="inlineStr">
        <x:is>
          <x:t xml:space="preserve">Common</x:t>
        </x:is>
      </x:c>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t1; not applicable; component</x:v>
      </x:c>
      <x:c r="AF596" s="4" t="str">
        <x:v>Collection expansion classification. Distinct type, use and material family; new item proposal unless author direction is marked.</x:v>
      </x:c>
      <x:c r="AG59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status/completeness","No production route listed")</x:f>
        <x:v>Route listed; review status/completeness</x:v>
      </x:c>
      <x:c r="AN596" s="4">
        <x:f>IF(C596="T0",0,IF(C596="T1",1,IF(C596="T2",2,IF(C596="T3",3,IF(C596="T4",4,IF(C596="Unassigned",98,99))))))</x:f>
        <x:v>1</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inlineStr">
        <x:is>
          <x:t xml:space="preserve">T2</x:t>
        </x:is>
      </x:c>
      <x:c r="D597" s="4" t="str">
        <x:v>Crafting components</x:v>
      </x:c>
      <x:c r="E597" s="4" t="str">
        <x:v>Contemporary machine element</x:v>
      </x:c>
      <x:c r="F597" s="4" t="str">
        <x:v>New proposal</x:v>
      </x:c>
      <x:c r="G597" s="4" t="inlineStr">
        <x:is>
          <x:t xml:space="preserve">Carries a shaft with a lubricant distribution groove. It is intended to replace, support or service a matching machine part; useful fit depends on the host mechanism.</x:t>
        </x:is>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t="inlineStr">
        <x:is>
          <x:t xml:space="preserve">Uncommon</x:t>
        </x:is>
      </x:c>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t2;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status/completeness","No production route listed")</x:f>
        <x:v>Route listed; review status/completeness</x:v>
      </x:c>
      <x:c r="AN597" s="4">
        <x:f>IF(C597="T0",0,IF(C597="T1",1,IF(C597="T2",2,IF(C597="T3",3,IF(C597="T4",4,IF(C597="Unassigned",98,99))))))</x:f>
        <x:v>2</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inlineStr">
        <x:is>
          <x:t xml:space="preserve">T2</x:t>
        </x:is>
      </x:c>
      <x:c r="D598" s="4" t="str">
        <x:v>Crafting components</x:v>
      </x:c>
      <x:c r="E598" s="4" t="str">
        <x:v>Contemporary machine element</x:v>
      </x:c>
      <x:c r="F598" s="4" t="str">
        <x:v>New proposal</x:v>
      </x:c>
      <x:c r="G598" s="4" t="inlineStr">
        <x:is>
          <x:t xml:space="preserve">Locates a serviceable bearing in a housing. It is intended to replace, support or service a matching machine part; useful fit depends on the host mechanism.</x:t>
        </x:is>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t="inlineStr">
        <x:is>
          <x:t xml:space="preserve">Uncommon</x:t>
        </x:is>
      </x:c>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t2; not applicable; component</x:v>
      </x:c>
      <x:c r="AF598" s="4" t="str">
        <x:v>Collection expansion classification. Distinct type, use and material family; new item proposal unless author direction is marked.</x:v>
      </x:c>
      <x:c r="AG59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status/completeness","No production route listed")</x:f>
        <x:v>Route listed; review status/completeness</x:v>
      </x:c>
      <x:c r="AN598" s="4">
        <x:f>IF(C598="T0",0,IF(C598="T1",1,IF(C598="T2",2,IF(C598="T3",3,IF(C598="T4",4,IF(C598="Unassigned",98,99))))))</x:f>
        <x:v>2</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inlineStr">
        <x:is>
          <x:t xml:space="preserve">T0</x:t>
        </x:is>
      </x:c>
      <x:c r="D599" s="4" t="str">
        <x:v>Crafting components</x:v>
      </x:c>
      <x:c r="E599" s="4" t="str">
        <x:v>Contemporary machine element</x:v>
      </x:c>
      <x:c r="F599" s="4" t="str">
        <x:v>New proposal</x:v>
      </x:c>
      <x:c r="G599" s="4" t="inlineStr">
        <x:is>
          <x:t xml:space="preserve">Adds rotating mass to a guarded storage wheel. It is intended to replace, support or service a matching machine part; useful fit depends on the host mechanism.</x:t>
        </x:is>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t="inlineStr">
        <x:is>
          <x:t xml:space="preserve">Junk</x:t>
        </x:is>
      </x:c>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t0; not applicable; component</x:v>
      </x:c>
      <x:c r="AF599" s="4" t="str">
        <x:v>Collection expansion classification. Distinct type, use and material family; new item proposal unless author direction is marked.</x:v>
      </x:c>
      <x:c r="AG59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status/completeness","No production route listed")</x:f>
        <x:v>Route listed; review status/completeness</x:v>
      </x:c>
      <x:c r="AN599" s="4">
        <x:f>IF(C599="T0",0,IF(C599="T1",1,IF(C599="T2",2,IF(C599="T3",3,IF(C599="T4",4,IF(C599="Unassigned",98,99))))))</x:f>
        <x:v>0</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inlineStr">
        <x:is>
          <x:t xml:space="preserve">T2</x:t>
        </x:is>
      </x:c>
      <x:c r="D600" s="4" t="str">
        <x:v>Crafting components</x:v>
      </x:c>
      <x:c r="E600" s="4" t="str">
        <x:v>Contemporary machine element</x:v>
      </x:c>
      <x:c r="F600" s="4" t="str">
        <x:v>New proposal</x:v>
      </x:c>
      <x:c r="G600" s="4" t="inlineStr">
        <x:is>
          <x:t xml:space="preserve">Transfers drive through a replaceable friction face. It is intended to replace, support or service a matching machine part; useful fit depends on the host mechanism.</x:t>
        </x:is>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t="inlineStr">
        <x:is>
          <x:t xml:space="preserve">Uncommon</x:t>
        </x:is>
      </x:c>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t2;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status/completeness","No production route listed")</x:f>
        <x:v>Route listed; review status/completeness</x:v>
      </x:c>
      <x:c r="AN600" s="4">
        <x:f>IF(C600="T0",0,IF(C600="T1",1,IF(C600="T2",2,IF(C600="T3",3,IF(C600="T4",4,IF(C600="Unassigned",98,99))))))</x:f>
        <x:v>2</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inlineStr">
        <x:is>
          <x:t xml:space="preserve">T1</x:t>
        </x:is>
      </x:c>
      <x:c r="D601" s="4" t="str">
        <x:v>Crafting components</x:v>
      </x:c>
      <x:c r="E601" s="4" t="str">
        <x:v>Contemporary machine element</x:v>
      </x:c>
      <x:c r="F601" s="4" t="str">
        <x:v>New proposal</x:v>
      </x:c>
      <x:c r="G601" s="4" t="inlineStr">
        <x:is>
          <x:t xml:space="preserve">Provides a guarded braking surface. It is intended to replace, support or service a matching machine part; useful fit depends on the host mechanism.</x:t>
        </x:is>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t="inlineStr">
        <x:is>
          <x:t xml:space="preserve">Common</x:t>
        </x:is>
      </x:c>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t1; not applicable; component</x:v>
      </x:c>
      <x:c r="AF601" s="4" t="str">
        <x:v>Collection expansion classification. Distinct type, use and material family; new item proposal unless author direction is marked.</x:v>
      </x:c>
      <x:c r="AG60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status/completeness","No production route listed")</x:f>
        <x:v>Route listed; review status/completeness</x:v>
      </x:c>
      <x:c r="AN601" s="4">
        <x:f>IF(C601="T0",0,IF(C601="T1",1,IF(C601="T2",2,IF(C601="T3",3,IF(C601="T4",4,IF(C601="Unassigned",98,99))))))</x:f>
        <x:v>1</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inlineStr">
        <x:is>
          <x:t xml:space="preserve">T0</x:t>
        </x:is>
      </x:c>
      <x:c r="D602" s="4" t="str">
        <x:v>Crafting components</x:v>
      </x:c>
      <x:c r="E602" s="4" t="str">
        <x:v>Contemporary machine element</x:v>
      </x:c>
      <x:c r="F602" s="4" t="str">
        <x:v>New proposal</x:v>
      </x:c>
      <x:c r="G602" s="4" t="inlineStr">
        <x:is>
          <x:t xml:space="preserve">Supports a replaceable mineral-chitin friction face. It is intended to replace, support or service a matching machine part; useful fit depends on the host mechanism.</x:t>
        </x:is>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t="inlineStr">
        <x:is>
          <x:t xml:space="preserve">Junk</x:t>
        </x:is>
      </x:c>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t0;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status/completeness","No production route listed")</x:f>
        <x:v>Route listed; review status/completeness</x:v>
      </x:c>
      <x:c r="AN602" s="4">
        <x:f>IF(C602="T0",0,IF(C602="T1",1,IF(C602="T2",2,IF(C602="T3",3,IF(C602="T4",4,IF(C602="Unassigned",98,99))))))</x:f>
        <x:v>0</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inlineStr">
        <x:is>
          <x:t xml:space="preserve">T0</x:t>
        </x:is>
      </x:c>
      <x:c r="D603" s="4" t="str">
        <x:v>Crafting components</x:v>
      </x:c>
      <x:c r="E603" s="4" t="str">
        <x:v>Contemporary machine element</x:v>
      </x:c>
      <x:c r="F603" s="4" t="str">
        <x:v>New proposal</x:v>
      </x:c>
      <x:c r="G603" s="4" t="inlineStr">
        <x:is>
          <x:t xml:space="preserve">Joins a lifted-mass drive chain. It is intended to replace, support or service a matching machine part; useful fit depends on the host mechanism.</x:t>
        </x:is>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t="inlineStr">
        <x:is>
          <x:t xml:space="preserve">Junk</x:t>
        </x:is>
      </x:c>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t0;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status/completeness","No production route listed")</x:f>
        <x:v>Route listed; review status/completeness</x:v>
      </x:c>
      <x:c r="AN603" s="4">
        <x:f>IF(C603="T0",0,IF(C603="T1",1,IF(C603="T2",2,IF(C603="T3",3,IF(C603="T4",4,IF(C603="Unassigned",98,99))))))</x:f>
        <x:v>0</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inlineStr">
        <x:is>
          <x:t xml:space="preserve">T1</x:t>
        </x:is>
      </x:c>
      <x:c r="D604" s="4" t="str">
        <x:v>Crafting components</x:v>
      </x:c>
      <x:c r="E604" s="4" t="str">
        <x:v>Contemporary machine element</x:v>
      </x:c>
      <x:c r="F604" s="4" t="str">
        <x:v>New proposal</x:v>
      </x:c>
      <x:c r="G604" s="4" t="inlineStr">
        <x:is>
          <x:t xml:space="preserve">Guides cable through a lift mechanism. It is intended to replace, support or service a matching machine part; useful fit depends on the host mechanism.</x:t>
        </x:is>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t="inlineStr">
        <x:is>
          <x:t xml:space="preserve">Common</x:t>
        </x:is>
      </x:c>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t1;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status/completeness","No production route listed")</x:f>
        <x:v>Route listed; review status/completeness</x:v>
      </x:c>
      <x:c r="AN604" s="4">
        <x:f>IF(C604="T0",0,IF(C604="T1",1,IF(C604="T2",2,IF(C604="T3",3,IF(C604="T4",4,IF(C604="Unassigned",98,99))))))</x:f>
        <x:v>1</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inlineStr">
        <x:is>
          <x:t xml:space="preserve">Meters a spring or weight mechanism into steps. It is intended to replace, support or service a matching machine part; useful fit depends on the host mechanism.</x:t>
        </x:is>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t="inlineStr">
        <x:is>
          <x:t xml:space="preserve">Rare</x:t>
        </x:is>
      </x:c>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inlineStr">
        <x:is>
          <x:t xml:space="preserve">T3</x:t>
        </x:is>
      </x:c>
      <x:c r="D606" s="4" t="str">
        <x:v>Crafting components</x:v>
      </x:c>
      <x:c r="E606" s="4" t="str">
        <x:v>Contemporary machine element</x:v>
      </x:c>
      <x:c r="F606" s="4" t="str">
        <x:v>New proposal</x:v>
      </x:c>
      <x:c r="G606" s="4" t="inlineStr">
        <x:is>
          <x:t xml:space="preserve">Converts a pressure difference to short travel. It is intended to replace, support or service a matching machine part; useful fit depends on the host mechanism.</x:t>
        </x:is>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t="inlineStr">
        <x:is>
          <x:t xml:space="preserve">Rare</x:t>
        </x:is>
      </x:c>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t3; not applicable; component</x:v>
      </x:c>
      <x:c r="AF606" s="4" t="str">
        <x:v>Collection expansion classification. Distinct type, use and material family; new item proposal unless author direction is marked.</x:v>
      </x:c>
      <x:c r="AG606"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status/completeness","No production route listed")</x:f>
        <x:v>Route listed; review status/completeness</x:v>
      </x:c>
      <x:c r="AN606" s="4">
        <x:f>IF(C606="T0",0,IF(C606="T1",1,IF(C606="T2",2,IF(C606="T3",3,IF(C606="T4",4,IF(C606="Unassigned",98,99))))))</x:f>
        <x:v>3</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inlineStr">
        <x:is>
          <x:t xml:space="preserve">T2</x:t>
        </x:is>
      </x:c>
      <x:c r="D607" s="4" t="str">
        <x:v>Crafting components</x:v>
      </x:c>
      <x:c r="E607" s="4" t="str">
        <x:v>Contemporary machine element</x:v>
      </x:c>
      <x:c r="F607" s="4" t="str">
        <x:v>New proposal</x:v>
      </x:c>
      <x:c r="G607" s="4" t="inlineStr">
        <x:is>
          <x:t xml:space="preserve">Provides a replaceable bore liner. It is intended to replace, support or service a matching machine part; useful fit depends on the host mechanism.</x:t>
        </x:is>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t="inlineStr">
        <x:is>
          <x:t xml:space="preserve">Uncommon</x:t>
        </x:is>
      </x:c>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t2;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status/completeness","No production route listed")</x:f>
        <x:v>Route listed; review status/completeness</x:v>
      </x:c>
      <x:c r="AN607" s="4">
        <x:f>IF(C607="T0",0,IF(C607="T1",1,IF(C607="T2",2,IF(C607="T3",3,IF(C607="T4",4,IF(C607="Unassigned",98,99))))))</x:f>
        <x:v>2</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inlineStr">
        <x:is>
          <x:t xml:space="preserve">T2</x:t>
        </x:is>
      </x:c>
      <x:c r="D608" s="4" t="str">
        <x:v>Crafting components</x:v>
      </x:c>
      <x:c r="E608" s="4" t="str">
        <x:v>Contemporary machine element</x:v>
      </x:c>
      <x:c r="F608" s="4" t="str">
        <x:v>New proposal</x:v>
      </x:c>
      <x:c r="G608" s="4" t="inlineStr">
        <x:is>
          <x:t xml:space="preserve">Transfers pressure or linkage force in a compatible bore. It is intended to replace, support or service a matching machine part; useful fit depends on the host mechanism.</x:t>
        </x:is>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t="inlineStr">
        <x:is>
          <x:t xml:space="preserve">Uncommon</x:t>
        </x:is>
      </x:c>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t2;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status/completeness","No production route listed")</x:f>
        <x:v>Route listed; review status/completeness</x:v>
      </x:c>
      <x:c r="AN608" s="4">
        <x:f>IF(C608="T0",0,IF(C608="T1",1,IF(C608="T2",2,IF(C608="T3",3,IF(C608="T4",4,IF(C608="Unassigned",98,99))))))</x:f>
        <x:v>2</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inlineStr">
        <x:is>
          <x:t xml:space="preserve">T3</x:t>
        </x:is>
      </x:c>
      <x:c r="D609" s="4" t="str">
        <x:v>Crafting components</x:v>
      </x:c>
      <x:c r="E609" s="4" t="str">
        <x:v>Contemporary machine element</x:v>
      </x:c>
      <x:c r="F609" s="4" t="str">
        <x:v>New proposal</x:v>
      </x:c>
      <x:c r="G609" s="4" t="inlineStr">
        <x:is>
          <x:t xml:space="preserve">Controls one-way flow in a compatible closed system. It is intended to replace, support or service a matching machine part; useful fit depends on the host mechanism.</x:t>
        </x:is>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t="inlineStr">
        <x:is>
          <x:t xml:space="preserve">Rare</x:t>
        </x:is>
      </x:c>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t3;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status/completeness","No production route listed")</x:f>
        <x:v>Route listed; review status/completeness</x:v>
      </x:c>
      <x:c r="AN609" s="4">
        <x:f>IF(C609="T0",0,IF(C609="T1",1,IF(C609="T2",2,IF(C609="T3",3,IF(C609="T4",4,IF(C609="Unassigned",98,99))))))</x:f>
        <x:v>3</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inlineStr">
        <x:is>
          <x:t xml:space="preserve">T1</x:t>
        </x:is>
      </x:c>
      <x:c r="D610" s="4" t="str">
        <x:v>Crafting components</x:v>
      </x:c>
      <x:c r="E610" s="4" t="str">
        <x:v>Contemporary machine element</x:v>
      </x:c>
      <x:c r="F610" s="4" t="str">
        <x:v>New proposal</x:v>
      </x:c>
      <x:c r="G610" s="4" t="inlineStr">
        <x:is>
          <x:t xml:space="preserve">Makes a replaceable electrical rubbing contact. It is intended to replace, support or service a matching machine part; useful fit depends on the host mechanism.</x:t>
        </x:is>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t="inlineStr">
        <x:is>
          <x:t xml:space="preserve">Common</x:t>
        </x:is>
      </x:c>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t1;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status/completeness","No production route listed")</x:f>
        <x:v>Route listed; review status/completeness</x:v>
      </x:c>
      <x:c r="AN610" s="4">
        <x:f>IF(C610="T0",0,IF(C610="T1",1,IF(C610="T2",2,IF(C610="T3",3,IF(C610="T4",4,IF(C610="Unassigned",98,99))))))</x:f>
        <x:v>1</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inlineStr">
        <x:is>
          <x:t xml:space="preserve">T3</x:t>
        </x:is>
      </x:c>
      <x:c r="D611" s="4" t="str">
        <x:v>Crafting components</x:v>
      </x:c>
      <x:c r="E611" s="4" t="str">
        <x:v>Contemporary machine element</x:v>
      </x:c>
      <x:c r="F611" s="4" t="str">
        <x:v>New proposal</x:v>
      </x:c>
      <x:c r="G611" s="4" t="inlineStr">
        <x:is>
          <x:t xml:space="preserve">Switches current in a crude rotating machine. It is intended to replace, support or service a matching machine part; useful fit depends on the host mechanism.</x:t>
        </x:is>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t="inlineStr">
        <x:is>
          <x:t xml:space="preserve">Rare</x:t>
        </x:is>
      </x:c>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t3;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status/completeness","No production route listed")</x:f>
        <x:v>Route listed; review status/completeness</x:v>
      </x:c>
      <x:c r="AN611" s="4">
        <x:f>IF(C611="T0",0,IF(C611="T1",1,IF(C611="T2",2,IF(C611="T3",3,IF(C611="T4",4,IF(C611="Unassigned",98,99))))))</x:f>
        <x:v>3</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inlineStr">
        <x:is>
          <x:t xml:space="preserve">T3</x:t>
        </x:is>
      </x:c>
      <x:c r="D612" s="4" t="str">
        <x:v>Crafting components</x:v>
      </x:c>
      <x:c r="E612" s="4" t="str">
        <x:v>Contemporary machine element</x:v>
      </x:c>
      <x:c r="F612" s="4" t="str">
        <x:v>New proposal</x:v>
      </x:c>
      <x:c r="G612" s="4" t="inlineStr">
        <x:is>
          <x:t xml:space="preserve">Provides a bulky electromechanical switching element. It is intended to replace, support or service a matching machine part; useful fit depends on the host mechanism.</x:t>
        </x:is>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t="inlineStr">
        <x:is>
          <x:t xml:space="preserve">Rare</x:t>
        </x:is>
      </x:c>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t3;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status/completeness","No production route listed")</x:f>
        <x:v>Route listed; review status/completeness</x:v>
      </x:c>
      <x:c r="AN612" s="4">
        <x:f>IF(C612="T0",0,IF(C612="T1",1,IF(C612="T2",2,IF(C612="T3",3,IF(C612="T4",4,IF(C612="Unassigned",98,99))))))</x:f>
        <x:v>3</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inlineStr">
        <x:is>
          <x:t xml:space="preserve">T1</x:t>
        </x:is>
      </x:c>
      <x:c r="D613" s="4" t="str">
        <x:v>Crafting components</x:v>
      </x:c>
      <x:c r="E613" s="4" t="str">
        <x:v>Contemporary machine element</x:v>
      </x:c>
      <x:c r="F613" s="4" t="str">
        <x:v>New proposal</x:v>
      </x:c>
      <x:c r="G613" s="4" t="inlineStr">
        <x:is>
          <x:t xml:space="preserve">Keeps exposed terminals spaced on an insulating base. It is intended to replace, support or service a matching machine part; useful fit depends on the host mechanism.</x:t>
        </x:is>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t="inlineStr">
        <x:is>
          <x:t xml:space="preserve">Common</x:t>
        </x:is>
      </x:c>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t1;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status/completeness","No production route listed")</x:f>
        <x:v>Route listed; review status/completeness</x:v>
      </x:c>
      <x:c r="AN613" s="4">
        <x:f>IF(C613="T0",0,IF(C613="T1",1,IF(C613="T2",2,IF(C613="T3",3,IF(C613="T4",4,IF(C613="Unassigned",98,99))))))</x:f>
        <x:v>1</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inlineStr">
        <x:is>
          <x:t xml:space="preserve">T1</x:t>
        </x:is>
      </x:c>
      <x:c r="D614" s="4" t="str">
        <x:v>Crafting components</x:v>
      </x:c>
      <x:c r="E614" s="4" t="str">
        <x:v>Contemporary machine element</x:v>
      </x:c>
      <x:c r="F614" s="4" t="str">
        <x:v>New proposal</x:v>
      </x:c>
      <x:c r="G614" s="4" t="inlineStr">
        <x:is>
          <x:t xml:space="preserve">Spaces conductors along a machine frame. It is intended to replace, support or service a matching machine part; useful fit depends on the host mechanism.</x:t>
        </x:is>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t="inlineStr">
        <x:is>
          <x:t xml:space="preserve">Common</x:t>
        </x:is>
      </x:c>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t1;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status/completeness","No production route listed")</x:f>
        <x:v>Route listed; review status/completeness</x:v>
      </x:c>
      <x:c r="AN614" s="4">
        <x:f>IF(C614="T0",0,IF(C614="T1",1,IF(C614="T2",2,IF(C614="T3",3,IF(C614="T4",4,IF(C614="Unassigned",98,99))))))</x:f>
        <x:v>1</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inlineStr">
        <x:is>
          <x:t xml:space="preserve">T0</x:t>
        </x:is>
      </x:c>
      <x:c r="D615" s="4" t="str">
        <x:v>Crafting components</x:v>
      </x:c>
      <x:c r="E615" s="4" t="str">
        <x:v>Contemporary machine element</x:v>
      </x:c>
      <x:c r="F615" s="4" t="str">
        <x:v>New proposal</x:v>
      </x:c>
      <x:c r="G615" s="4" t="inlineStr">
        <x:is>
          <x:t xml:space="preserve">Provides a rugged short-distance electrical connection. It is intended to replace, support or service a matching machine part; useful fit depends on the host mechanism.</x:t>
        </x:is>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t="inlineStr">
        <x:is>
          <x:t xml:space="preserve">Junk</x:t>
        </x:is>
      </x:c>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t0; not applicable; component</x:v>
      </x:c>
      <x:c r="AF615" s="4" t="str">
        <x:v>Collection expansion classification. Distinct type, use and material family; new item proposal unless author direction is marked.</x:v>
      </x:c>
      <x:c r="AG61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status/completeness","No production route listed")</x:f>
        <x:v>Route listed; review status/completeness</x:v>
      </x:c>
      <x:c r="AN615" s="4">
        <x:f>IF(C615="T0",0,IF(C615="T1",1,IF(C615="T2",2,IF(C615="T3",3,IF(C615="T4",4,IF(C615="Unassigned",98,99))))))</x:f>
        <x:v>0</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inlineStr">
        <x:is>
          <x:t xml:space="preserve">T2</x:t>
        </x:is>
      </x:c>
      <x:c r="D616" s="4" t="str">
        <x:v>Crafting components</x:v>
      </x:c>
      <x:c r="E616" s="4" t="str">
        <x:v>Contemporary machine element</x:v>
      </x:c>
      <x:c r="F616" s="4" t="str">
        <x:v>New proposal</x:v>
      </x:c>
      <x:c r="G616" s="4" t="inlineStr">
        <x:is>
          <x:t xml:space="preserve">Bridges a moving joint with scarce conductive stock. It is intended to replace, support or service a matching machine part; useful fit depends on the host mechanism.</x:t>
        </x:is>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t="inlineStr">
        <x:is>
          <x:t xml:space="preserve">Uncommon</x:t>
        </x:is>
      </x:c>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t2;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status/completeness","No production route listed")</x:f>
        <x:v>Route listed; review status/completeness</x:v>
      </x:c>
      <x:c r="AN616" s="4">
        <x:f>IF(C616="T0",0,IF(C616="T1",1,IF(C616="T2",2,IF(C616="T3",3,IF(C616="T4",4,IF(C616="Unassigned",98,99))))))</x:f>
        <x:v>2</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inlineStr">
        <x:is>
          <x:t xml:space="preserve">Extremely rare recovered rotary support with unknown service life. It is an extremely rare ancient recovery whose original function remains a working hypothesis. Condition, compatibility and safe operation are unknown; no contemporary reproduction is implied.</x:t>
        </x:is>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inlineStr">
        <x:is>
          <x:t xml:space="preserve">Epic</x:t>
        </x:is>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inlineStr">
        <x:is>
          <x:t xml:space="preserve">Recovered compliant machine joint requiring a matched interface. It is an extremely rare ancient recovery whose original function remains a working hypothesis. Condition, compatibility and safe operation are unknown; no contemporary reproduction is implied.</x:t>
        </x:is>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inlineStr">
        <x:is>
          <x:t xml:space="preserve">Epic</x:t>
        </x:is>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inlineStr">
        <x:is>
          <x:t xml:space="preserve">Sealed miniature actuator of unknown power and control needs. It is an extremely rare ancient recovery whose original function remains a working hypothesis. Condition, compatibility and safe operation are unknown; no contemporary reproduction is implied.</x:t>
        </x:is>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inlineStr">
        <x:is>
          <x:t xml:space="preserve">Epic</x:t>
        </x:is>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inlineStr">
        <x:is>
          <x:t xml:space="preserve">Recovered precision optical positioning part. It is an extremely rare ancient recovery whose original function remains a working hypothesis. Condition, compatibility and safe operation are unknown; no contemporary reproduction is implied.</x:t>
        </x:is>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inlineStr">
        <x:is>
          <x:t xml:space="preserve">Epic</x:t>
        </x:is>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inlineStr">
        <x:is>
          <x:t xml:space="preserve">Hypothetical recovered low-loss conductor with unknown operating conditions. It is an extremely rare ancient recovery whose original function remains a working hypothesis. Condition, compatibility and safe operation are unknown; no contemporary reproduction is implied.</x:t>
        </x:is>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inlineStr">
        <x:is>
          <x:t xml:space="preserve">Epic</x:t>
        </x:is>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inlineStr">
        <x:is>
          <x:t xml:space="preserve">Recovered field-control geometry with undefined behavior. It is an extremely rare ancient recovery whose original function remains a working hypothesis. Condition, compatibility and safe operation are unknown; no contemporary reproduction is implied.</x:t>
        </x:is>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inlineStr">
        <x:is>
          <x:t xml:space="preserve">Epic</x:t>
        </x:is>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inlineStr">
        <x:is>
          <x:t xml:space="preserve">Fantasy recovered control element whose encoding is unresolved. It is an extremely rare ancient recovery whose original function remains a working hypothesis. Condition, compatibility and safe operation are unknown; no contemporary reproduction is implied.</x:t>
        </x:is>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inlineStr">
        <x:is>
          <x:t xml:space="preserve">Epic</x:t>
        </x:is>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inlineStr">
        <x:is>
          <x:t xml:space="preserve">Recovered machine recognition element, function unconfirmed. It is an extremely rare ancient recovery whose original function remains a working hypothesis. Condition, compatibility and safe operation are unknown; no contemporary reproduction is implied.</x:t>
        </x:is>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inlineStr">
        <x:is>
          <x:t xml:space="preserve">Epic</x:t>
        </x:is>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inlineStr">
        <x:is>
          <x:t xml:space="preserve">Recovered navigation reference component. It is an extremely rare ancient recovery whose original function remains a working hypothesis. Condition, compatibility and safe operation are unknown; no contemporary reproduction is implied.</x:t>
        </x:is>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inlineStr">
        <x:is>
          <x:t xml:space="preserve">Epic</x:t>
        </x:is>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inlineStr">
        <x:is>
          <x:t xml:space="preserve">Recovered optical or field-sensing package. It is an extremely rare ancient recovery whose original function remains a working hypothesis. Condition, compatibility and safe operation are unknown; no contemporary reproduction is implied.</x:t>
        </x:is>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inlineStr">
        <x:is>
          <x:t xml:space="preserve">Epic</x:t>
        </x:is>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inlineStr">
        <x:is>
          <x:t xml:space="preserve">Recovered load-spreading machine insert. It is an extremely rare ancient recovery whose original function remains a working hypothesis. Condition, compatibility and safe operation are unknown; no contemporary reproduction is implied.</x:t>
        </x:is>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inlineStr">
        <x:is>
          <x:t xml:space="preserve">Epic</x:t>
        </x:is>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inlineStr">
        <x:is>
          <x:t xml:space="preserve">Recovered energy-weapon optical seat. It is an extremely rare ancient recovery whose original function remains a working hypothesis. Condition, compatibility and safe operation are unknown; no contemporary reproduction is implied.</x:t>
        </x:is>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inlineStr">
        <x:is>
          <x:t xml:space="preserve">Epic</x:t>
        </x:is>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inlineStr">
        <x:is>
          <x:t xml:space="preserve">Recovered containment component without a working reproduction. It is an extremely rare ancient recovery whose original function remains a working hypothesis. Condition, compatibility and safe operation are unknown; no contemporary reproduction is implied.</x:t>
        </x:is>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inlineStr">
        <x:is>
          <x:t xml:space="preserve">Epic</x:t>
        </x:is>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inlineStr">
        <x:is>
          <x:t xml:space="preserve">Recovered powered seal adjuster with unknown control needs. It is an extremely rare ancient recovery whose original function remains a working hypothesis. Condition, compatibility and safe operation are unknown; no contemporary reproduction is implied.</x:t>
        </x:is>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inlineStr">
        <x:is>
          <x:t xml:space="preserve">Epic</x:t>
        </x:is>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inlineStr">
        <x:is>
          <x:t xml:space="preserve">Recovered precision internal liquid-routing manifold. It is an extremely rare ancient recovery whose original function remains a working hypothesis. Condition, compatibility and safe operation are unknown; no contemporary reproduction is implied.</x:t>
        </x:is>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inlineStr">
        <x:is>
          <x:t xml:space="preserve">Epic</x:t>
        </x:is>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inlineStr">
        <x:is>
          <x:t xml:space="preserve">T1</x:t>
        </x:is>
      </x:c>
      <x:c r="D632" s="4" t="str">
        <x:v>Weapons</x:v>
      </x:c>
      <x:c r="E632" s="4" t="str">
        <x:v>Weapon</x:v>
      </x:c>
      <x:c r="F632" s="4" t="str">
        <x:v>New proposal</x:v>
      </x:c>
      <x:c r="G632" s="4" t="inlineStr">
        <x:is>
          <x:t xml:space="preserve">Reusable close-range thrusting weapon. It is intended for the recorded weapon role and compatible ammunition or energy feed. Damage, range, handling and operating requirements remain unassigned.</x:t>
        </x:is>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t="inlineStr">
        <x:is>
          <x:t xml:space="preserve">Common</x:t>
        </x:is>
      </x:c>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t1;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status/completeness","No production route listed")</x:f>
        <x:v>Route listed; review status/completeness</x:v>
      </x:c>
      <x:c r="AN632" s="4">
        <x:f>IF(C632="T0",0,IF(C632="T1",1,IF(C632="T2",2,IF(C632="T3",3,IF(C632="T4",4,IF(C632="Unassigned",98,99))))))</x:f>
        <x:v>1</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inlineStr">
        <x:is>
          <x:t xml:space="preserve">T1</x:t>
        </x:is>
      </x:c>
      <x:c r="D633" s="4" t="str">
        <x:v>Weapons</x:v>
      </x:c>
      <x:c r="E633" s="4" t="str">
        <x:v>Weapon</x:v>
      </x:c>
      <x:c r="F633" s="4" t="str">
        <x:v>New proposal</x:v>
      </x:c>
      <x:c r="G633" s="4" t="inlineStr">
        <x:is>
          <x:t xml:space="preserve">Long cutting weapon with replaceable hard-part edge. It is intended for the recorded weapon role and compatible ammunition or energy feed. Damage, range, handling and operating requirements remain unassigned.</x:t>
        </x:is>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t="inlineStr">
        <x:is>
          <x:t xml:space="preserve">Common</x:t>
        </x:is>
      </x:c>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t1; t3; finished item</x:v>
      </x:c>
      <x:c r="AF633" s="4" t="str">
        <x:v>Collection expansion classification. Distinct type, use and material family; new item proposal unless author direction is marked.</x:v>
      </x:c>
      <x:c r="AG633"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status/completeness","No production route listed")</x:f>
        <x:v>Route listed; review status/completeness</x:v>
      </x:c>
      <x:c r="AN633" s="4">
        <x:f>IF(C633="T0",0,IF(C633="T1",1,IF(C633="T2",2,IF(C633="T3",3,IF(C633="T4",4,IF(C633="Unassigned",98,99))))))</x:f>
        <x:v>1</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x:c r="A634" s="4" t="inlineStr">
        <x:is>
          <x:t xml:space="preserve">proposal.megafauna.flexor_comb</x:t>
        </x:is>
      </x:c>
      <x:c r="B634" s="4" t="inlineStr">
        <x:is>
          <x:t xml:space="preserve">Megafauna flexor locking comb</x:t>
        </x:is>
      </x:c>
      <x:c r="C634" s="4" t="inlineStr">
        <x:is>
          <x:t xml:space="preserve">T3</x:t>
        </x:is>
      </x:c>
      <x:c r="D634" s="4" t="inlineStr">
        <x:is>
          <x:t xml:space="preserve">Biological resources</x:t>
        </x:is>
      </x:c>
      <x:c r="E634" s="4" t="inlineStr">
        <x:is>
          <x:t xml:space="preserve">Megafauna hunt material</x:t>
        </x:is>
      </x:c>
      <x:c r="F634" s="4" t="inlineStr">
        <x:is>
          <x:t xml:space="preserve">New proposal</x:t>
        </x:is>
      </x:c>
      <x:c r="G634" s="4" t="inlineStr">
        <x:is>
          <x:t xml:space="preserve">Opposed toothed elements from a proposed limb-holding mechanism. Candidate mechanical locking research stock, not a working ratchet or autonomous actuator.</x:t>
        </x:is>
      </x:c>
      <x:c r="H634" s="4" t="inlineStr">
        <x:is>
          <x:t xml:space="preserve">None</x:t>
        </x:is>
      </x:c>
      <x:c r="I634" s="4" t="inlineStr">
        <x:is>
          <x:t xml:space="preserve">Physical hunt cargo; compatible packing, containment, mass and handling remain unresolved.</x:t>
        </x:is>
      </x:c>
      <x:c r="J634" s="4"/>
      <x:c r="K634" s="4"/>
      <x:c r="L634" s="4" t="inlineStr">
        <x:is>
          <x:t xml:space="preserve">Great-hunt harvest proposal. Heavy gripping limb; recover the opposed toothed locking elements. Specific creature, extraction method, encounter frequency and yield remain design work.</x:t>
        </x:is>
      </x:c>
      <x:c r="M634" s="4" t="inlineStr">
        <x:is>
          <x:t xml:space="preserve">Select and preserve the anatomical specimen for later qualification. No recipe, usable yield or operating performance established.</x:t>
        </x:is>
      </x:c>
      <x:c r="N634" s="4" t="inlineStr">
        <x:is>
          <x:t xml:space="preserve">Not implemented</x:t>
        </x:is>
      </x:c>
      <x:c r="O634" s="4" t="inlineStr">
        <x:is>
          <x:t xml:space="preserve">Potentially toxic or contaminated biological cargo. No edibility, human filtration, medical use, rated protection, live-organ function or stored usable energy is established.</x:t>
        </x:is>
      </x:c>
      <x:c r="P634" s="4" t="inlineStr">
        <x:is>
          <x:t xml:space="preserve">Rare</x:t>
        </x:is>
      </x:c>
      <x:c r="Q634" s="4"/>
      <x:c r="R634" s="4"/>
      <x:c r="S634" s="4"/>
      <x:c r="T634" s="4"/>
      <x:c r="U634" s="4" t="inlineStr">
        <x:is>
          <x:t xml:space="preserve">Source species and exact anatomy, intact-yield conditions, preservation, compatibility and receiving recipes remain open. Artwork direction: flexor locking comb.</x:t>
        </x:is>
      </x:c>
      <x:c r="V634" s="4" t="inlineStr">
        <x:is>
          <x:t xml:space="preserve">megafauna; giant fauna; great hunt; rare creature harvest; flexor comb</x:t>
        </x:is>
      </x:c>
      <x:c r="W634"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34" s="4" t="inlineStr">
        <x:is>
          <x:t xml:space="preserve">Raw material</x:t>
        </x:is>
      </x:c>
      <x:c r="Y634" s="4" t="inlineStr">
        <x:is>
          <x:t xml:space="preserve">Raw</x:t>
        </x:is>
      </x:c>
      <x:c r="Z634" s="4" t="inlineStr">
        <x:is>
          <x:t xml:space="preserve">Fauna</x:t>
        </x:is>
      </x:c>
      <x:c r="AA634" s="4" t="inlineStr">
        <x:is>
          <x:t xml:space="preserve">Machinery drive</x:t>
        </x:is>
      </x:c>
      <x:c r="AB634" s="4" t="inlineStr">
        <x:is>
          <x:t xml:space="preserve">Faunal hard tissue</x:t>
        </x:is>
      </x:c>
      <x:c r="AC634" s="4" t="inlineStr">
        <x:is>
          <x:t xml:space="preserve">Assembly</x:t>
        </x:is>
      </x:c>
      <x:c r="AD634" s="4" t="inlineStr">
        <x:is>
          <x:t xml:space="preserve">Proposal</x:t>
        </x:is>
      </x:c>
      <x:c r="AE634" s="4" t="str">
        <x:f>LOWER(A634&amp;"; "&amp;B634&amp;"; "&amp;D634&amp;"; "&amp;E634&amp;"; "&amp;X634&amp;"; "&amp;Y634&amp;"; "&amp;Z634&amp;"; "&amp;AA634&amp;"; "&amp;AB634&amp;"; "&amp;AC634&amp;"; "&amp;AD634&amp;"; "&amp;V634&amp;"; "&amp;C634&amp;"; "&amp;AH634&amp;"; "&amp;AI634)</x:f>
        <x:v>proposal.megafauna.flexor_comb; megafauna flexor locking comb; biological resources; megafauna hunt material; raw material; raw; fauna; machinery drive; faunal hard tissue; assembly; proposal; megafauna; giant fauna; great hunt; rare creature harvest; flexor comb; t3; unassigned; material</x:v>
      </x:c>
      <x:c r="AF634" s="4" t="inlineStr">
        <x:is>
          <x:t xml:space="preserve">Author-requested great-hunt biological material brainstorm. Specific anatomy and receiving designs remain proposals.</x:t>
        </x:is>
      </x:c>
      <x:c r="AG634" s="4" t="inlineStr">
        <x:is>
          <x:t xml:space="preserve">T3 practical-worth proposal. Matched fine tooth engagement and retained supports are scarce intact anatomical geometry. This is harvested material value, not a refinement stage or crafting qualification.</x:t>
        </x:is>
      </x:c>
      <x:c r="AH634" s="4" t="inlineStr">
        <x:is>
          <x:t xml:space="preserve">Unassigned</x:t>
        </x:is>
      </x:c>
      <x:c r="AI634" s="4" t="inlineStr">
        <x:is>
          <x:t xml:space="preserve">Material</x:t>
        </x:is>
      </x:c>
      <x:c r="AJ634" s="4">
        <x:f>COUNTIFS('Material routes'!$D$6:$D$2205,A634,'Material routes'!$C$6:$C$2205,"Output")</x:f>
        <x:v>0</x:v>
      </x:c>
      <x:c r="AK634" s="4">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x:f>COUNTIFS('Material routes'!$D$6:$D$2205,A634,'Material routes'!$C$6:$C$2205,"Tool candidate")</x:f>
        <x:v>0</x:v>
      </x:c>
      <x:c r="AM634" s="4" t="str">
        <x:f>IF(AJ634&gt;0,"Route listed; review status/completeness",IF(C634="T0","Raw entry feed; no production route","No production route listed"))</x:f>
        <x:v>No production route listed</x:v>
      </x:c>
      <x:c r="AN634" s="4">
        <x:f>IF(C634="T0",0,IF(C634="T1",1,IF(C634="T2",2,IF(C634="T3",3,IF(C634="T4",4,IF(C634="Unassigned",98,99))))))</x:f>
        <x:v>3</x:v>
      </x:c>
    </x:row>
    <x:row r="635" ht="115" customHeight="1">
      <x:c r="A635" s="4" t="str">
        <x:v>proposal.collection.steel_salvage_cleaver</x:v>
      </x:c>
      <x:c r="B635" s="4" t="inlineStr">
        <x:is>
          <x:t xml:space="preserve">Replaceable-edge steel cleaver</x:t>
        </x:is>
      </x:c>
      <x:c r="C635" s="4" t="inlineStr">
        <x:is>
          <x:t xml:space="preserve">T1</x:t>
        </x:is>
      </x:c>
      <x:c r="D635" s="4" t="str">
        <x:v>Weapons</x:v>
      </x:c>
      <x:c r="E635" s="4" t="str">
        <x:v>Weapon</x:v>
      </x:c>
      <x:c r="F635" s="4" t="str">
        <x:v>New proposal</x:v>
      </x:c>
      <x:c r="G635" s="4" t="inlineStr">
        <x:is>
          <x:t xml:space="preserve">Heavy cutting weapon built around a replaceable metal edge. It is intended for the recorded weapon role and compatible ammunition or energy feed. Damage, range, handling and operating requirements remain unassigned.</x:t>
        </x:is>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t="inlineStr">
        <x:is>
          <x:t xml:space="preserve">Common</x:t>
        </x:is>
      </x:c>
      <x:c r="Q635" s="4"/>
      <x:c r="R635" s="4"/>
      <x:c r="S635" s="4"/>
      <x:c r="T635" s="4"/>
      <x:c r="U635" s="4" t="str">
        <x:v>Candidate inputs are partial. Resolve tools, supporting materials, energy, recovery and compatibility before recipes become craftable.</x:v>
      </x:c>
      <x:c r="V635" s="4" t="inlineStr">
        <x:is>
          <x:t xml:space="preserve">steel salvage cleaver; collection expansion; weapon; Steel salvage cleaver</x:t>
        </x:is>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replaceable-edge steel cleaver; weapons; weapon; weapon; finished item; manufactured / unresolved; offensive combat; mixed / unresolved; assembly; proposal; steel salvage cleaver; collection expansion; weapon; steel salvage cleaver; t1;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status/completeness","No production route listed")</x:f>
        <x:v>Route listed; review status/completeness</x:v>
      </x:c>
      <x:c r="AN635" s="4">
        <x:f>IF(C635="T0",0,IF(C635="T1",1,IF(C635="T2",2,IF(C635="T3",3,IF(C635="T4",4,IF(C635="Unassigned",98,99))))))</x:f>
        <x:v>1</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inlineStr">
        <x:is>
          <x:t xml:space="preserve">T1</x:t>
        </x:is>
      </x:c>
      <x:c r="D636" s="4" t="str">
        <x:v>Weapons</x:v>
      </x:c>
      <x:c r="E636" s="4" t="str">
        <x:v>Weapon</x:v>
      </x:c>
      <x:c r="F636" s="4" t="str">
        <x:v>New proposal</x:v>
      </x:c>
      <x:c r="G636" s="4" t="inlineStr">
        <x:is>
          <x:t xml:space="preserve">Hooked pole weapon for control and obstruction. It is intended for the recorded weapon role and compatible ammunition or energy feed. Damage, range, handling and operating requirements remain unassigned.</x:t>
        </x:is>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t="inlineStr">
        <x:is>
          <x:t xml:space="preserve">Common</x:t>
        </x:is>
      </x:c>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t1;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status/completeness","No production route listed")</x:f>
        <x:v>Route listed; review status/completeness</x:v>
      </x:c>
      <x:c r="AN636" s="4">
        <x:f>IF(C636="T0",0,IF(C636="T1",1,IF(C636="T2",2,IF(C636="T3",3,IF(C636="T4",4,IF(C636="Unassigned",98,99))))))</x:f>
        <x:v>1</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inlineStr">
        <x:is>
          <x:t xml:space="preserve">T1</x:t>
        </x:is>
      </x:c>
      <x:c r="D637" s="4" t="str">
        <x:v>Weapons</x:v>
      </x:c>
      <x:c r="E637" s="4" t="str">
        <x:v>Weapon</x:v>
      </x:c>
      <x:c r="F637" s="4" t="str">
        <x:v>New proposal</x:v>
      </x:c>
      <x:c r="G637" s="4" t="inlineStr">
        <x:is>
          <x:t xml:space="preserve">Throws shaped pellets using scarce prepared biological material. It is intended for the recorded weapon role and compatible ammunition or energy feed. Damage, range, handling and operating requirements remain unassigned.</x:t>
        </x:is>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t="inlineStr">
        <x:is>
          <x:t xml:space="preserve">Common</x:t>
        </x:is>
      </x:c>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t1;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status/completeness","No production route listed")</x:f>
        <x:v>Route listed; review status/completeness</x:v>
      </x:c>
      <x:c r="AN637" s="4">
        <x:f>IF(C637="T0",0,IF(C637="T1",1,IF(C637="T2",2,IF(C637="T3",3,IF(C637="T4",4,IF(C637="Unassigned",98,99))))))</x:f>
        <x:v>1</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inlineStr">
        <x:is>
          <x:t xml:space="preserve">T2</x:t>
        </x:is>
      </x:c>
      <x:c r="D638" s="4" t="str">
        <x:v>Weapons</x:v>
      </x:c>
      <x:c r="E638" s="4" t="str">
        <x:v>Weapon</x:v>
      </x:c>
      <x:c r="F638" s="4" t="str">
        <x:v>New proposal</x:v>
      </x:c>
      <x:c r="G638" s="4" t="inlineStr">
        <x:is>
          <x:t xml:space="preserve">Slow mechanical bolt launcher with metal limbs. It is intended for the recorded weapon role and compatible ammunition or energy feed. Damage, range, handling and operating requirements remain unassigned.</x:t>
        </x:is>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t="inlineStr">
        <x:is>
          <x:t xml:space="preserve">Uncommon</x:t>
        </x:is>
      </x:c>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t2;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status/completeness","No production route listed")</x:f>
        <x:v>Route listed; review status/completeness</x:v>
      </x:c>
      <x:c r="AN638" s="4">
        <x:f>IF(C638="T0",0,IF(C638="T1",1,IF(C638="T2",2,IF(C638="T3",3,IF(C638="T4",4,IF(C638="Unassigned",98,99))))))</x:f>
        <x:v>2</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inlineStr">
        <x:is>
          <x:t xml:space="preserve">T3</x:t>
        </x:is>
      </x:c>
      <x:c r="D639" s="4" t="str">
        <x:v>Weapons</x:v>
      </x:c>
      <x:c r="E639" s="4" t="str">
        <x:v>Weapon</x:v>
      </x:c>
      <x:c r="F639" s="4" t="str">
        <x:v>New proposal</x:v>
      </x:c>
      <x:c r="G639" s="4" t="inlineStr">
        <x:is>
          <x:t xml:space="preserve">Heavy portable emplacement launcher, transport limits unresolved. It is intended for the recorded weapon role and compatible ammunition or energy feed. Damage, range, handling and operating requirements remain unassigned.</x:t>
        </x:is>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t="inlineStr">
        <x:is>
          <x:t xml:space="preserve">Rare</x:t>
        </x:is>
      </x:c>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t3;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inlineStr">
        <x:is>
          <x:t xml:space="preserve">October 16 catalog value audit: T3. A heavy cocking mechanism or pressure-launch assembly requires substantial fabricated parts and maintenance effort. No safe pressure rating or ammunition supply follows. Value is separate from crafting readiness, rarity, condition and demonstrated performance.</x:t>
        </x:is>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status/completeness","No production route listed")</x:f>
        <x:v>Route listed; review status/completeness</x:v>
      </x:c>
      <x:c r="AN639" s="4">
        <x:f>IF(C639="T0",0,IF(C639="T1",1,IF(C639="T2",2,IF(C639="T3",3,IF(C639="T4",4,IF(C639="Unassigned",98,99))))))</x:f>
        <x:v>3</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x:c r="A640" s="4" t="inlineStr">
        <x:is>
          <x:t xml:space="preserve">proposal.megafauna.lens_cluster</x:t>
        </x:is>
      </x:c>
      <x:c r="B640" s="4" t="inlineStr">
        <x:is>
          <x:t xml:space="preserve">Megafauna precision lens cluster</x:t>
        </x:is>
      </x:c>
      <x:c r="C640" s="4" t="inlineStr">
        <x:is>
          <x:t xml:space="preserve">T3</x:t>
        </x:is>
      </x:c>
      <x:c r="D640" s="4" t="inlineStr">
        <x:is>
          <x:t xml:space="preserve">Biological resources</x:t>
        </x:is>
      </x:c>
      <x:c r="E640" s="4" t="inlineStr">
        <x:is>
          <x:t xml:space="preserve">Megafauna hunt material</x:t>
        </x:is>
      </x:c>
      <x:c r="F640" s="4" t="inlineStr">
        <x:is>
          <x:t xml:space="preserve">New proposal</x:t>
        </x:is>
      </x:c>
      <x:c r="G640" s="4" t="inlineStr">
        <x:is>
          <x:t xml:space="preserve">An aligned internal lens cluster retained in its supporting tissue. Candidate optical research feed, distinct from loose individual lenses and a whole ocular organ.</x:t>
        </x:is>
      </x:c>
      <x:c r="H640" s="4" t="inlineStr">
        <x:is>
          <x:t xml:space="preserve">None</x:t>
        </x:is>
      </x:c>
      <x:c r="I640" s="4" t="inlineStr">
        <x:is>
          <x:t xml:space="preserve">Physical hunt cargo; compatible packing, containment, mass and handling remain unresolved.</x:t>
        </x:is>
      </x:c>
      <x:c r="J640" s="4"/>
      <x:c r="K640" s="4"/>
      <x:c r="L640" s="4" t="inlineStr">
        <x:is>
          <x:t xml:space="preserve">Great-hunt harvest proposal. Specialized eye; isolate an aligned cluster without its outer cover. Specific creature, extraction method, encounter frequency and yield remain design work.</x:t>
        </x:is>
      </x:c>
      <x:c r="M640" s="4" t="inlineStr">
        <x:is>
          <x:t xml:space="preserve">Select and preserve the anatomical specimen for later qualification. No recipe, usable yield or operating performance established.</x:t>
        </x:is>
      </x:c>
      <x:c r="N640" s="4" t="inlineStr">
        <x:is>
          <x:t xml:space="preserve">Not implemented</x:t>
        </x:is>
      </x:c>
      <x:c r="O640" s="4" t="inlineStr">
        <x:is>
          <x:t xml:space="preserve">Potentially toxic or contaminated biological cargo. No edibility, human filtration, medical use, rated protection, live-organ function or stored usable energy is established.</x:t>
        </x:is>
      </x:c>
      <x:c r="P640" s="4" t="inlineStr">
        <x:is>
          <x:t xml:space="preserve">Rare</x:t>
        </x:is>
      </x:c>
      <x:c r="Q640" s="4"/>
      <x:c r="R640" s="4"/>
      <x:c r="S640" s="4"/>
      <x:c r="T640" s="4"/>
      <x:c r="U640" s="4" t="inlineStr">
        <x:is>
          <x:t xml:space="preserve">Source species and exact anatomy, intact-yield conditions, preservation, compatibility and receiving recipes remain open. Artwork direction: precision lens cluster.</x:t>
        </x:is>
      </x:c>
      <x:c r="V640" s="4" t="inlineStr">
        <x:is>
          <x:t xml:space="preserve">megafauna; giant fauna; great hunt; rare creature harvest; lens cluster</x:t>
        </x:is>
      </x:c>
      <x:c r="W64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40" s="4" t="inlineStr">
        <x:is>
          <x:t xml:space="preserve">Raw material</x:t>
        </x:is>
      </x:c>
      <x:c r="Y640" s="4" t="inlineStr">
        <x:is>
          <x:t xml:space="preserve">Raw</x:t>
        </x:is>
      </x:c>
      <x:c r="Z640" s="4" t="inlineStr">
        <x:is>
          <x:t xml:space="preserve">Fauna</x:t>
        </x:is>
      </x:c>
      <x:c r="AA640" s="4" t="inlineStr">
        <x:is>
          <x:t xml:space="preserve">Vision</x:t>
        </x:is>
      </x:c>
      <x:c r="AB640" s="4" t="inlineStr">
        <x:is>
          <x:t xml:space="preserve">Faunal tissue</x:t>
        </x:is>
      </x:c>
      <x:c r="AC640" s="4" t="inlineStr">
        <x:is>
          <x:t xml:space="preserve">Assembly</x:t>
        </x:is>
      </x:c>
      <x:c r="AD640" s="4" t="inlineStr">
        <x:is>
          <x:t xml:space="preserve">Proposal</x:t>
        </x:is>
      </x:c>
      <x:c r="AE640" s="4" t="str">
        <x:f>LOWER(A640&amp;"; "&amp;B640&amp;"; "&amp;D640&amp;"; "&amp;E640&amp;"; "&amp;X640&amp;"; "&amp;Y640&amp;"; "&amp;Z640&amp;"; "&amp;AA640&amp;"; "&amp;AB640&amp;"; "&amp;AC640&amp;"; "&amp;AD640&amp;"; "&amp;V640&amp;"; "&amp;C640&amp;"; "&amp;AH640&amp;"; "&amp;AI640)</x:f>
        <x:v>proposal.megafauna.lens_cluster; megafauna precision lens cluster; biological resources; megafauna hunt material; raw material; raw; fauna; vision; faunal tissue; assembly; proposal; megafauna; giant fauna; great hunt; rare creature harvest; lens cluster; t3; unassigned; material</x:v>
      </x:c>
      <x:c r="AF640" s="4" t="inlineStr">
        <x:is>
          <x:t xml:space="preserve">Author-requested great-hunt biological material brainstorm. Specific anatomy and receiving designs remain proposals.</x:t>
        </x:is>
      </x:c>
      <x:c r="AG640" s="4" t="inlineStr">
        <x:is>
          <x:t xml:space="preserve">T3 practical-worth proposal. Alignment is easily destroyed during harvest, making intact clusters high-value specialist material. This is harvested material value, not a refinement stage or crafting qualification.</x:t>
        </x:is>
      </x:c>
      <x:c r="AH640" s="4" t="inlineStr">
        <x:is>
          <x:t xml:space="preserve">Unassigned</x:t>
        </x:is>
      </x:c>
      <x:c r="AI640" s="4" t="inlineStr">
        <x:is>
          <x:t xml:space="preserve">Material</x:t>
        </x:is>
      </x:c>
      <x:c r="AJ640" s="4">
        <x:f>COUNTIFS('Material routes'!$D$6:$D$2205,A640,'Material routes'!$C$6:$C$2205,"Output")</x:f>
        <x:v>0</x:v>
      </x:c>
      <x:c r="AK640" s="4">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x:f>COUNTIFS('Material routes'!$D$6:$D$2205,A640,'Material routes'!$C$6:$C$2205,"Tool candidate")</x:f>
        <x:v>0</x:v>
      </x:c>
      <x:c r="AM640" s="4" t="str">
        <x:f>IF(AJ640&gt;0,"Route listed; review status/completeness",IF(C640="T0","Raw entry feed; no production route","No production route listed"))</x:f>
        <x:v>No production route listed</x:v>
      </x:c>
      <x:c r="AN640" s="4">
        <x:f>IF(C640="T0",0,IF(C640="T1",1,IF(C640="T2",2,IF(C640="T3",3,IF(C640="T4",4,IF(C640="Unassigned",98,99))))))</x:f>
        <x:v>3</x:v>
      </x:c>
    </x:row>
    <x:row r="641" ht="115" customHeight="1">
      <x:c r="A641" s="4" t="str">
        <x:v>proposal.collection.pressure_rivet_launcher</x:v>
      </x:c>
      <x:c r="B641" s="4" t="inlineStr">
        <x:is>
          <x:t xml:space="preserve">Single-shot pressure launcher</x:t>
        </x:is>
      </x:c>
      <x:c r="C641" s="4" t="inlineStr">
        <x:is>
          <x:t xml:space="preserve">T4</x:t>
        </x:is>
      </x:c>
      <x:c r="D641" s="4" t="inlineStr">
        <x:is>
          <x:t xml:space="preserve">Weapons</x:t>
        </x:is>
      </x:c>
      <x:c r="E641" s="4" t="inlineStr">
        <x:is>
          <x:t xml:space="preserve">Single-shot pressure launcher</x:t>
        </x:is>
      </x:c>
      <x:c r="F641" s="4" t="inlineStr">
        <x:is>
          <x:t xml:space="preserve">Author-directed concept</x:t>
        </x:is>
      </x:c>
      <x:c r="G641" s="4" t="inlineStr">
        <x:is>
          <x:t xml:space="preserve">A high-powered pressure weapon carrying one loaded projectile at a time. Its squat forward housing, broad receiver and separate pressure-canister connection give it a heavy industrial appearance. It launches a matched rivet round using stored pressure, then needs another projectile loaded before firing again. The reusable canister supplies the driving energy separately from the ammunition.</x:t>
        </x:is>
      </x:c>
      <x:c r="H641" s="4" t="inlineStr">
        <x:is>
          <x:t xml:space="preserve">None; compatibility unresolved</x:t>
        </x:is>
      </x:c>
      <x:c r="I641" s="4" t="inlineStr">
        <x:is>
          <x:t xml:space="preserve">Separate physical inventory item; carrying fit, mass, packing and compatible equipment unresolved.</x:t>
        </x:is>
      </x:c>
      <x:c r="J641" s="4"/>
      <x:c r="K641" s="4"/>
      <x:c r="L641" s="4" t="inlineStr">
        <x:is>
          <x:t xml:space="preserve">Proposed contemporary specialist workshop craft or trade; availability and price unresolved.</x:t>
        </x:is>
      </x:c>
      <x:c r="M641" s="4" t="inlineStr">
        <x:is>
          <x:t xml:space="preserve">Catalog proposal only. Existing canister bodies, seals, valves, mounting and pressure-barrel families are candidate resources, without a selected bill of materials or qualified compatibility. Exact materials, quantities, processes and recipes remain unassigned.</x:t>
        </x:is>
      </x:c>
      <x:c r="N641" s="4" t="inlineStr">
        <x:is>
          <x:t xml:space="preserve">Not implemented</x:t>
        </x:is>
      </x:c>
      <x:c r="O641" s="4" t="inlineStr">
        <x:is>
          <x:t xml:space="preserve">Working medium, pressure service, compatibility, maintenance, recoil, reload behavior and useful performance require design. No pressure rating, construction specification, numerical damage or range is assigned.</x:t>
        </x:is>
      </x:c>
      <x:c r="P641" s="4" t="inlineStr">
        <x:is>
          <x:t xml:space="preserve">Epic</x:t>
        </x:is>
      </x:c>
      <x:c r="Q641" s="4"/>
      <x:c r="R641" s="4"/>
      <x:c r="S641" s="4"/>
      <x:c r="T641" s="4"/>
      <x:c r="U641" s="4" t="inlineStr">
        <x:is>
          <x:t xml:space="preserve">Resolve carrying form, pressure supply, matched rivet round, maintenance, handling and combat role. One loaded projectile defines single-shot capacity; it does not assign canister endurance, damage, range or reload timing. Existing candidate routes remain provisional.</x:t>
        </x:is>
      </x:c>
      <x:c r="V641" s="4" t="inlineStr">
        <x:is>
          <x:t xml:space="preserve">pressure launcher; pressure weapon; single shot; pressure rivet launcher; high-powered launcher</x:t>
        </x:is>
      </x:c>
      <x:c r="W641"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x:t>
        </x:is>
      </x:c>
      <x:c r="X641" s="4" t="inlineStr">
        <x:is>
          <x:t xml:space="preserve">Weapon</x:t>
        </x:is>
      </x:c>
      <x:c r="Y641" s="4" t="inlineStr">
        <x:is>
          <x:t xml:space="preserve">Finished item</x:t>
        </x:is>
      </x:c>
      <x:c r="Z641" s="4" t="inlineStr">
        <x:is>
          <x:t xml:space="preserve">Manufactured / unresolved</x:t>
        </x:is>
      </x:c>
      <x:c r="AA641" s="4" t="inlineStr">
        <x:is>
          <x:t xml:space="preserve">Offensive combat</x:t>
        </x:is>
      </x:c>
      <x:c r="AB641" s="4" t="inlineStr">
        <x:is>
          <x:t xml:space="preserve">Ceramic and metal</x:t>
        </x:is>
      </x:c>
      <x:c r="AC641" s="4" t="inlineStr">
        <x:is>
          <x:t xml:space="preserve">Assembly</x:t>
        </x:is>
      </x:c>
      <x:c r="AD641" s="4" t="inlineStr">
        <x:is>
          <x:t xml:space="preserve">Author direction</x:t>
        </x:is>
      </x:c>
      <x:c r="AE641" s="4" t="str">
        <x:f>LOWER(A641&amp;"; "&amp;B641&amp;"; "&amp;D641&amp;"; "&amp;E641&amp;"; "&amp;X641&amp;"; "&amp;Y641&amp;"; "&amp;Z641&amp;"; "&amp;AA641&amp;"; "&amp;AB641&amp;"; "&amp;AC641&amp;"; "&amp;AD641&amp;"; "&amp;V641&amp;"; "&amp;C641&amp;"; "&amp;AH641&amp;"; "&amp;AI641)</x:f>
        <x:v>proposal.collection.pressure_rivet_launcher; single-shot pressure launcher; weapons; single-shot pressure launcher; weapon; finished item; manufactured / unresolved; offensive combat; ceramic and metal; assembly; author direction; pressure launcher; pressure weapon; single shot; pressure rivet launcher; high-powered launcher; t4; t3; finished item</x:v>
      </x:c>
      <x:c r="AF641" s="4" t="inlineStr">
        <x:is>
          <x:t xml:space="preserve">Author-requested single-shot pressure weapon; refines the existing Pressure rivet launcher and retains its catalog ID, linked routes, review and artwork identity.</x:t>
        </x:is>
      </x:c>
      <x:c r="AG641" s="4" t="inlineStr">
        <x:is>
          <x:t xml:space="preserve">October 16 catalog value audit: T4. The author-defined high-powered single-shot pressure launcher requires a complete matched pressure-fed weapon assembly. The canister, stored pressure and solid rounds remain separately accounted for, with no assumed safe rating or firing performance. Value is separate from crafting readiness, rarity, condition and demonstrated performance.</x:t>
        </x:is>
      </x:c>
      <x:c r="AH641" s="4" t="inlineStr">
        <x:is>
          <x:t xml:space="preserve">T3</x:t>
        </x:is>
      </x:c>
      <x:c r="AI641" s="4" t="inlineStr">
        <x:is>
          <x:t xml:space="preserve">Finished item</x:t>
        </x:is>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status/completeness","No production route listed")</x:f>
        <x:v>Route listed; review status/completeness</x:v>
      </x:c>
      <x:c r="AN641" s="4">
        <x:f>IF(C641="T0",0,IF(C641="T1",1,IF(C641="T2",2,IF(C641="T3",3,IF(C641="T4",4,IF(C641="Unassigned",98,99))))))</x:f>
        <x:v>4</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inlineStr">
        <x:is>
          <x:t xml:space="preserve">T4</x:t>
        </x:is>
      </x:c>
      <x:c r="D642" s="4" t="str">
        <x:v>Weapons</x:v>
      </x:c>
      <x:c r="E642" s="4" t="str">
        <x:v>Weapon</x:v>
      </x:c>
      <x:c r="F642" s="4" t="str">
        <x:v>New proposal</x:v>
      </x:c>
      <x:c r="G642" s="4" t="inlineStr">
        <x:is>
          <x:t xml:space="preserve">Experimental field-driven dart weapon, performance unresolved. It is intended for the recorded weapon role and compatible ammunition or energy feed. Damage, range, handling and operating requirements remain unassigned.</x:t>
        </x:is>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t="inlineStr">
        <x:is>
          <x:t xml:space="preserve">Epic</x:t>
        </x:is>
      </x:c>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t4;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status/completeness","No production route listed")</x:f>
        <x:v>Route listed; review status/completeness</x:v>
      </x:c>
      <x:c r="AN642" s="4">
        <x:f>IF(C642="T0",0,IF(C642="T1",1,IF(C642="T2",2,IF(C642="T3",3,IF(C642="T4",4,IF(C642="Unassigned",98,99))))))</x:f>
        <x:v>4</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inlineStr">
        <x:is>
          <x:t xml:space="preserve">T4</x:t>
        </x:is>
      </x:c>
      <x:c r="D643" s="4" t="str">
        <x:v>Weapons</x:v>
      </x:c>
      <x:c r="E643" s="4" t="str">
        <x:v>Weapon</x:v>
      </x:c>
      <x:c r="F643" s="4" t="str">
        <x:v>New proposal</x:v>
      </x:c>
      <x:c r="G643" s="4" t="inlineStr">
        <x:is>
          <x:t xml:space="preserve">Bulky reverse-engineering proposal with power demands unresolved. It is intended for the recorded weapon role and compatible ammunition or energy feed. Damage, range, handling and operating requirements remain unassigned.</x:t>
        </x:is>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t="inlineStr">
        <x:is>
          <x:t xml:space="preserve">Epic</x:t>
        </x:is>
      </x:c>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t4;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status/completeness","No production route listed")</x:f>
        <x:v>Route listed; review status/completeness</x:v>
      </x:c>
      <x:c r="AN643" s="4">
        <x:f>IF(C643="T0",0,IF(C643="T1",1,IF(C643="T2",2,IF(C643="T3",3,IF(C643="T4",4,IF(C643="Unassigned",98,99))))))</x:f>
        <x:v>4</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inlineStr">
        <x:is>
          <x:t xml:space="preserve">T4</x:t>
        </x:is>
      </x:c>
      <x:c r="D644" s="4" t="str">
        <x:v>Weapons</x:v>
      </x:c>
      <x:c r="E644" s="4" t="str">
        <x:v>Ancient recovery</x:v>
      </x:c>
      <x:c r="F644" s="4" t="str">
        <x:v>New proposal</x:v>
      </x:c>
      <x:c r="G644" s="4" t="inlineStr">
        <x:is>
          <x:t xml:space="preserve">Rare recovered pulsed-energy weapon; firing mechanism unresolved. It is intended for the recorded weapon role and compatible ammunition or energy feed. Damage, range, handling and operating requirements remain unassigned.</x:t>
        </x:is>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inlineStr">
        <x:is>
          <x:t xml:space="preserve">Epic</x:t>
        </x:is>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t4; not applicable; finished item</x:v>
      </x:c>
      <x:c r="AF644" s="4" t="str">
        <x:v>Collection expansion classification. Distinct type, use and material family; new item proposal unless author direction is marked.</x:v>
      </x:c>
      <x:c r="AG64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status/completeness","No production route listed")</x:f>
        <x:v>No production route listed</x:v>
      </x:c>
      <x:c r="AN644" s="4">
        <x:f>IF(C644="T0",0,IF(C644="T1",1,IF(C644="T2",2,IF(C644="T3",3,IF(C644="T4",4,IF(C644="Unassigned",98,99))))))</x:f>
        <x:v>4</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inlineStr">
        <x:is>
          <x:t xml:space="preserve">T4</x:t>
        </x:is>
      </x:c>
      <x:c r="D645" s="4" t="str">
        <x:v>Weapons</x:v>
      </x:c>
      <x:c r="E645" s="4" t="str">
        <x:v>Ancient recovery</x:v>
      </x:c>
      <x:c r="F645" s="4" t="str">
        <x:v>New proposal</x:v>
      </x:c>
      <x:c r="G645" s="4" t="inlineStr">
        <x:is>
          <x:t xml:space="preserve">Rare recovered short-range energy weapon; containment unresolved. It is intended for the recorded weapon role and compatible ammunition or energy feed. Damage, range, handling and operating requirements remain unassigned.</x:t>
        </x:is>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inlineStr">
        <x:is>
          <x:t xml:space="preserve">Epic</x:t>
        </x:is>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t4; not applicable; finished item</x:v>
      </x:c>
      <x:c r="AF645" s="4" t="str">
        <x:v>Collection expansion classification. Distinct type, use and material family; new item proposal unless author direction is marked.</x:v>
      </x:c>
      <x:c r="AG645"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status/completeness","No production route listed")</x:f>
        <x:v>No production route listed</x:v>
      </x:c>
      <x:c r="AN645" s="4">
        <x:f>IF(C645="T0",0,IF(C645="T1",1,IF(C645="T2",2,IF(C645="T3",3,IF(C645="T4",4,IF(C645="Unassigned",98,99))))))</x:f>
        <x:v>4</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inlineStr">
        <x:is>
          <x:t xml:space="preserve">T4</x:t>
        </x:is>
      </x:c>
      <x:c r="D646" s="4" t="str">
        <x:v>Weapons</x:v>
      </x:c>
      <x:c r="E646" s="4" t="str">
        <x:v>Ancient recovery</x:v>
      </x:c>
      <x:c r="F646" s="4" t="str">
        <x:v>New proposal</x:v>
      </x:c>
      <x:c r="G646" s="4" t="inlineStr">
        <x:is>
          <x:t xml:space="preserve">Recovered multi-shot launcher with matched ancient rounds. It is intended for the recorded weapon role and compatible ammunition or energy feed. Damage, range, handling and operating requirements remain unassigned.</x:t>
        </x:is>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inlineStr">
        <x:is>
          <x:t xml:space="preserve">Epic</x:t>
        </x:is>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t4; not applicable; finished item</x:v>
      </x:c>
      <x:c r="AF646" s="4" t="str">
        <x:v>Collection expansion classification. Distinct type, use and material family; new item proposal unless author direction is marked.</x:v>
      </x:c>
      <x:c r="AG646"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status/completeness","No production route listed")</x:f>
        <x:v>No production route listed</x:v>
      </x:c>
      <x:c r="AN646" s="4">
        <x:f>IF(C646="T0",0,IF(C646="T1",1,IF(C646="T2",2,IF(C646="T3",3,IF(C646="T4",4,IF(C646="Unassigned",98,99))))))</x:f>
        <x:v>4</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inlineStr">
        <x:is>
          <x:t xml:space="preserve">T4</x:t>
        </x:is>
      </x:c>
      <x:c r="D647" s="4" t="str">
        <x:v>Weapons</x:v>
      </x:c>
      <x:c r="E647" s="4" t="str">
        <x:v>Ancient recovery</x:v>
      </x:c>
      <x:c r="F647" s="4" t="str">
        <x:v>New proposal</x:v>
      </x:c>
      <x:c r="G647" s="4" t="inlineStr">
        <x:is>
          <x:t xml:space="preserve">Fantasy recovered acoustic weapon, limits and effects unresolved. It is intended for the recorded weapon role and compatible ammunition or energy feed. Damage, range, handling and operating requirements remain unassigned.</x:t>
        </x:is>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inlineStr">
        <x:is>
          <x:t xml:space="preserve">Epic</x:t>
        </x:is>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t4; not applicable; finished item</x:v>
      </x:c>
      <x:c r="AF647" s="4" t="str">
        <x:v>Collection expansion classification. Distinct type, use and material family; new item proposal unless author direction is marked.</x:v>
      </x:c>
      <x:c r="AG647"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status/completeness","No production route listed")</x:f>
        <x:v>No production route listed</x:v>
      </x:c>
      <x:c r="AN647" s="4">
        <x:f>IF(C647="T0",0,IF(C647="T1",1,IF(C647="T2",2,IF(C647="T3",3,IF(C647="T4",4,IF(C647="Unassigned",98,99))))))</x:f>
        <x:v>4</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inlineStr">
        <x:is>
          <x:t xml:space="preserve">T0</x:t>
        </x:is>
      </x:c>
      <x:c r="D648" s="4" t="inlineStr">
        <x:is>
          <x:t xml:space="preserve">Cooking ingredients</x:t>
        </x:is>
      </x:c>
      <x:c r="E648" s="4" t="str">
        <x:v>Food material</x:v>
      </x:c>
      <x:c r="F648" s="4" t="str">
        <x:v>New proposal</x:v>
      </x:c>
      <x:c r="G648" s="4" t="inlineStr">
        <x:is>
          <x:t xml:space="preserve">Firm meal base separated from a food-designated culture. It supports a food-designated preparation process. Industrial chemicals and unverified biological fractions cannot substitute for selected culinary inputs.</x:t>
        </x:is>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t="inlineStr">
        <x:is>
          <x:t xml:space="preserve">Junk</x:t>
        </x:is>
      </x:c>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t0;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status/completeness","No production route listed")</x:f>
        <x:v>Route listed; review status/completeness</x:v>
      </x:c>
      <x:c r="AN648" s="4">
        <x:f>IF(C648="T0",0,IF(C648="T1",1,IF(C648="T2",2,IF(C648="T3",3,IF(C648="T4",4,IF(C648="Unassigned",98,99))))))</x:f>
        <x:v>0</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inlineStr">
        <x:is>
          <x:t xml:space="preserve">T0</x:t>
        </x:is>
      </x:c>
      <x:c r="D649" s="4" t="inlineStr">
        <x:is>
          <x:t xml:space="preserve">Cooking ingredients</x:t>
        </x:is>
      </x:c>
      <x:c r="E649" s="4" t="str">
        <x:v>Food material</x:v>
      </x:c>
      <x:c r="F649" s="4" t="str">
        <x:v>New proposal</x:v>
      </x:c>
      <x:c r="G649" s="4" t="inlineStr">
        <x:is>
          <x:t xml:space="preserve">Retained food-designated liquid for drink preparation. It supports a food-designated preparation process. Industrial chemicals and unverified biological fractions cannot substitute for selected culinary inputs.</x:t>
        </x:is>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t="inlineStr">
        <x:is>
          <x:t xml:space="preserve">Junk</x:t>
        </x:is>
      </x:c>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t0;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status/completeness","No production route listed")</x:f>
        <x:v>Route listed; review status/completeness</x:v>
      </x:c>
      <x:c r="AN649" s="4">
        <x:f>IF(C649="T0",0,IF(C649="T1",1,IF(C649="T2",2,IF(C649="T3",3,IF(C649="T4",4,IF(C649="Unassigned",98,99))))))</x:f>
        <x:v>0</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inlineStr">
        <x:is>
          <x:t xml:space="preserve">T0</x:t>
        </x:is>
      </x:c>
      <x:c r="D650" s="4" t="inlineStr">
        <x:is>
          <x:t xml:space="preserve">Cooking ingredients</x:t>
        </x:is>
      </x:c>
      <x:c r="E650" s="4" t="str">
        <x:v>Food material</x:v>
      </x:c>
      <x:c r="F650" s="4" t="str">
        <x:v>New proposal</x:v>
      </x:c>
      <x:c r="G650" s="4" t="inlineStr">
        <x:is>
          <x:t xml:space="preserve">Dry milled food stock for bars and wafers. It supports a food-designated preparation process. Industrial chemicals and unverified biological fractions cannot substitute for selected culinary inputs.</x:t>
        </x:is>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t="inlineStr">
        <x:is>
          <x:t xml:space="preserve">Junk</x:t>
        </x:is>
      </x:c>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t0;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status/completeness","No production route listed")</x:f>
        <x:v>Route listed; review status/completeness</x:v>
      </x:c>
      <x:c r="AN650" s="4">
        <x:f>IF(C650="T0",0,IF(C650="T1",1,IF(C650="T2",2,IF(C650="T3",3,IF(C650="T4",4,IF(C650="Unassigned",98,99))))))</x:f>
        <x:v>0</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inlineStr">
        <x:is>
          <x:t xml:space="preserve">T0</x:t>
        </x:is>
      </x:c>
      <x:c r="D651" s="4" t="inlineStr">
        <x:is>
          <x:t xml:space="preserve">Cooking ingredients</x:t>
        </x:is>
      </x:c>
      <x:c r="E651" s="4" t="str">
        <x:v>Food material</x:v>
      </x:c>
      <x:c r="F651" s="4" t="str">
        <x:v>New proposal</x:v>
      </x:c>
      <x:c r="G651" s="4" t="inlineStr">
        <x:is>
          <x:t xml:space="preserve">Thin dry food stock for layered meals. It supports a food-designated preparation process. Industrial chemicals and unverified biological fractions cannot substitute for selected culinary inputs.</x:t>
        </x:is>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t="inlineStr">
        <x:is>
          <x:t xml:space="preserve">Junk</x:t>
        </x:is>
      </x:c>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t0;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status/completeness","No production route listed")</x:f>
        <x:v>Route listed; review status/completeness</x:v>
      </x:c>
      <x:c r="AN651" s="4">
        <x:f>IF(C651="T0",0,IF(C651="T1",1,IF(C651="T2",2,IF(C651="T3",3,IF(C651="T4",4,IF(C651="Unassigned",98,99))))))</x:f>
        <x:v>0</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x:c r="A652" s="4" t="inlineStr">
        <x:is>
          <x:t xml:space="preserve">proposal.megafauna.actuator_braid</x:t>
        </x:is>
      </x:c>
      <x:c r="B652" s="4" t="inlineStr">
        <x:is>
          <x:t xml:space="preserve">Megafauna actuator braid</x:t>
        </x:is>
      </x:c>
      <x:c r="C652" s="4" t="inlineStr">
        <x:is>
          <x:t xml:space="preserve">T3</x:t>
        </x:is>
      </x:c>
      <x:c r="D652" s="4" t="inlineStr">
        <x:is>
          <x:t xml:space="preserve">Biological resources</x:t>
        </x:is>
      </x:c>
      <x:c r="E652" s="4" t="inlineStr">
        <x:is>
          <x:t xml:space="preserve">Megafauna hunt material</x:t>
        </x:is>
      </x:c>
      <x:c r="F652" s="4" t="inlineStr">
        <x:is>
          <x:t xml:space="preserve">New proposal</x:t>
        </x:is>
      </x:c>
      <x:c r="G652" s="4" t="inlineStr">
        <x:is>
          <x:t xml:space="preserve">An organized braid of proposed electroactive tissue with both attachment ends. Candidate actuator-material research, not ordinary loose fiber or working artificial muscle.</x:t>
        </x:is>
      </x:c>
      <x:c r="H652" s="4" t="inlineStr">
        <x:is>
          <x:t xml:space="preserve">None</x:t>
        </x:is>
      </x:c>
      <x:c r="I652" s="4" t="inlineStr">
        <x:is>
          <x:t xml:space="preserve">Physical hunt cargo; compatible packing, containment, mass and handling remain unresolved.</x:t>
        </x:is>
      </x:c>
      <x:c r="J652" s="4"/>
      <x:c r="K652" s="4"/>
      <x:c r="L652" s="4" t="inlineStr">
        <x:is>
          <x:t xml:space="preserve">Great-hunt harvest proposal. Heavy electroactive limb; preserve an organized braid with attachment ends. Specific creature, extraction method, encounter frequency and yield remain design work.</x:t>
        </x:is>
      </x:c>
      <x:c r="M652" s="4" t="inlineStr">
        <x:is>
          <x:t xml:space="preserve">Select and preserve the anatomical specimen for later qualification. No recipe, usable yield or operating performance established.</x:t>
        </x:is>
      </x:c>
      <x:c r="N652" s="4" t="inlineStr">
        <x:is>
          <x:t xml:space="preserve">Not implemented</x:t>
        </x:is>
      </x:c>
      <x:c r="O652" s="4" t="inlineStr">
        <x:is>
          <x:t xml:space="preserve">Potentially toxic or contaminated biological cargo. No edibility, human filtration, medical use, rated protection, live-organ function or stored usable energy is established.</x:t>
        </x:is>
      </x:c>
      <x:c r="P652" s="4" t="inlineStr">
        <x:is>
          <x:t xml:space="preserve">Rare</x:t>
        </x:is>
      </x:c>
      <x:c r="Q652" s="4"/>
      <x:c r="R652" s="4"/>
      <x:c r="S652" s="4"/>
      <x:c r="T652" s="4"/>
      <x:c r="U652" s="4" t="inlineStr">
        <x:is>
          <x:t xml:space="preserve">Source species and exact anatomy, intact-yield conditions, preservation, compatibility and receiving recipes remain open. Artwork direction: actuator braid.</x:t>
        </x:is>
      </x:c>
      <x:c r="V652" s="4" t="inlineStr">
        <x:is>
          <x:t xml:space="preserve">megafauna; giant fauna; great hunt; rare creature harvest; actuator braid</x:t>
        </x:is>
      </x:c>
      <x:c r="W652"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52" s="4" t="inlineStr">
        <x:is>
          <x:t xml:space="preserve">Raw material</x:t>
        </x:is>
      </x:c>
      <x:c r="Y652" s="4" t="inlineStr">
        <x:is>
          <x:t xml:space="preserve">Raw</x:t>
        </x:is>
      </x:c>
      <x:c r="Z652" s="4" t="inlineStr">
        <x:is>
          <x:t xml:space="preserve">Fauna</x:t>
        </x:is>
      </x:c>
      <x:c r="AA652" s="4" t="inlineStr">
        <x:is>
          <x:t xml:space="preserve">Machinery drive</x:t>
        </x:is>
      </x:c>
      <x:c r="AB652" s="4" t="inlineStr">
        <x:is>
          <x:t xml:space="preserve">Faunal tissue</x:t>
        </x:is>
      </x:c>
      <x:c r="AC652" s="4" t="inlineStr">
        <x:is>
          <x:t xml:space="preserve">Bundle</x:t>
        </x:is>
      </x:c>
      <x:c r="AD652" s="4" t="inlineStr">
        <x:is>
          <x:t xml:space="preserve">Proposal</x:t>
        </x:is>
      </x:c>
      <x:c r="AE652" s="4" t="str">
        <x:f>LOWER(A652&amp;"; "&amp;B652&amp;"; "&amp;D652&amp;"; "&amp;E652&amp;"; "&amp;X652&amp;"; "&amp;Y652&amp;"; "&amp;Z652&amp;"; "&amp;AA652&amp;"; "&amp;AB652&amp;"; "&amp;AC652&amp;"; "&amp;AD652&amp;"; "&amp;V652&amp;"; "&amp;C652&amp;"; "&amp;AH652&amp;"; "&amp;AI652)</x:f>
        <x:v>proposal.megafauna.actuator_braid; megafauna actuator braid; biological resources; megafauna hunt material; raw material; raw; fauna; machinery drive; faunal tissue; bundle; proposal; megafauna; giant fauna; great hunt; rare creature harvest; actuator braid; t3; unassigned; material</x:v>
      </x:c>
      <x:c r="AF652" s="4" t="inlineStr">
        <x:is>
          <x:t xml:space="preserve">Author-requested great-hunt biological material brainstorm. Specific anatomy and receiving designs remain proposals.</x:t>
        </x:is>
      </x:c>
      <x:c r="AG652" s="4" t="inlineStr">
        <x:is>
          <x:t xml:space="preserve">T3 practical-worth proposal. Intact end attachments and organized internal structure create high replacement difficulty. This is harvested material value, not a refinement stage or crafting qualification.</x:t>
        </x:is>
      </x:c>
      <x:c r="AH652" s="4" t="inlineStr">
        <x:is>
          <x:t xml:space="preserve">Unassigned</x:t>
        </x:is>
      </x:c>
      <x:c r="AI652" s="4" t="inlineStr">
        <x:is>
          <x:t xml:space="preserve">Material</x:t>
        </x:is>
      </x:c>
      <x:c r="AJ652" s="4">
        <x:f>COUNTIFS('Material routes'!$D$6:$D$2205,A652,'Material routes'!$C$6:$C$2205,"Output")</x:f>
        <x:v>0</x:v>
      </x:c>
      <x:c r="AK652" s="4">
        <x:f>SUM(COUNTIFS('Material routes'!$D$6:$D$2205,A652,'Material routes'!$C$6:$C$2205,"Ingredient candidate"),COUNTIFS('Material routes'!$D$6:$D$2205,A652,'Material routes'!$C$6:$C$2205,"Consumed input"),COUNTIFS('Material routes'!$D$6:$D$2205,A652,'Material routes'!$C$6:$C$2205,"Contained input"),COUNTIFS('Material routes'!$D$6:$D$2205,A652,'Material routes'!$C$6:$C$2205,"Transform input"))</x:f>
        <x:v>0</x:v>
      </x:c>
      <x:c r="AL652" s="4">
        <x:f>COUNTIFS('Material routes'!$D$6:$D$2205,A652,'Material routes'!$C$6:$C$2205,"Tool candidate")</x:f>
        <x:v>0</x:v>
      </x:c>
      <x:c r="AM652" s="4" t="str">
        <x:f>IF(AJ652&gt;0,"Route listed; review status/completeness",IF(C652="T0","Raw entry feed; no production route","No production route listed"))</x:f>
        <x:v>No production route listed</x:v>
      </x:c>
      <x:c r="AN652" s="4">
        <x:f>IF(C652="T0",0,IF(C652="T1",1,IF(C652="T2",2,IF(C652="T3",3,IF(C652="T4",4,IF(C652="Unassigned",98,99))))))</x:f>
        <x:v>3</x:v>
      </x:c>
    </x:row>
    <x:row r="653" ht="115" customHeight="1">
      <x:c r="A653" s="4" t="str">
        <x:v>proposal.collection.culinary_phagia_binding_paste</x:v>
      </x:c>
      <x:c r="B653" s="4" t="str">
        <x:v>Culinary Phagia binding paste</x:v>
      </x:c>
      <x:c r="C653" s="4" t="inlineStr">
        <x:is>
          <x:t xml:space="preserve">T0</x:t>
        </x:is>
      </x:c>
      <x:c r="D653" s="4" t="inlineStr">
        <x:is>
          <x:t xml:space="preserve">Cooking ingredients</x:t>
        </x:is>
      </x:c>
      <x:c r="E653" s="4" t="str">
        <x:v>Food material</x:v>
      </x:c>
      <x:c r="F653" s="4" t="str">
        <x:v>New proposal</x:v>
      </x:c>
      <x:c r="G653" s="4" t="inlineStr">
        <x:is>
          <x:t xml:space="preserve">Binds prepared food portions using food-designated culture. It supports a food-designated preparation process. Industrial chemicals and unverified biological fractions cannot substitute for selected culinary inputs.</x:t>
        </x:is>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t="inlineStr">
        <x:is>
          <x:t xml:space="preserve">Junk</x:t>
        </x:is>
      </x:c>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t0;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status/completeness","No production route listed")</x:f>
        <x:v>Route listed; review status/completeness</x:v>
      </x:c>
      <x:c r="AN653" s="4">
        <x:f>IF(C653="T0",0,IF(C653="T1",1,IF(C653="T2",2,IF(C653="T3",3,IF(C653="T4",4,IF(C653="Unassigned",98,99))))))</x:f>
        <x:v>0</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x:c r="A654" s="4" t="inlineStr">
        <x:is>
          <x:t xml:space="preserve">proposal.megafauna.charge_septa</x:t>
        </x:is>
      </x:c>
      <x:c r="B654" s="4" t="inlineStr">
        <x:is>
          <x:t xml:space="preserve">Megafauna charge-organ septum stack</x:t>
        </x:is>
      </x:c>
      <x:c r="C654" s="4" t="inlineStr">
        <x:is>
          <x:t xml:space="preserve">T3</x:t>
        </x:is>
      </x:c>
      <x:c r="D654" s="4" t="inlineStr">
        <x:is>
          <x:t xml:space="preserve">Biological resources</x:t>
        </x:is>
      </x:c>
      <x:c r="E654" s="4" t="inlineStr">
        <x:is>
          <x:t xml:space="preserve">Megafauna hunt material</x:t>
        </x:is>
      </x:c>
      <x:c r="F654" s="4" t="inlineStr">
        <x:is>
          <x:t xml:space="preserve">New proposal</x:t>
        </x:is>
      </x:c>
      <x:c r="G654" s="4" t="inlineStr">
        <x:is>
          <x:t xml:space="preserve">An ordered stack of partitions from a proposed charge organ. Candidate insulation and compartment-separation research feed, distinct from generic organ tissue.</x:t>
        </x:is>
      </x:c>
      <x:c r="H654" s="4" t="inlineStr">
        <x:is>
          <x:t xml:space="preserve">None</x:t>
        </x:is>
      </x:c>
      <x:c r="I654" s="4" t="inlineStr">
        <x:is>
          <x:t xml:space="preserve">Physical hunt cargo; compatible packing, containment, mass and handling remain unresolved.</x:t>
        </x:is>
      </x:c>
      <x:c r="J654" s="4"/>
      <x:c r="K654" s="4"/>
      <x:c r="L654" s="4" t="inlineStr">
        <x:is>
          <x:t xml:space="preserve">Great-hunt harvest proposal. Charge-bearing animal; retain the ordered internal septa. Specific creature, extraction method, encounter frequency and yield remain design work.</x:t>
        </x:is>
      </x:c>
      <x:c r="M654" s="4" t="inlineStr">
        <x:is>
          <x:t xml:space="preserve">Select and preserve the anatomical specimen for later qualification. No recipe, usable yield or operating performance established.</x:t>
        </x:is>
      </x:c>
      <x:c r="N654" s="4" t="inlineStr">
        <x:is>
          <x:t xml:space="preserve">Not implemented</x:t>
        </x:is>
      </x:c>
      <x:c r="O654" s="4" t="inlineStr">
        <x:is>
          <x:t xml:space="preserve">Potentially toxic or contaminated biological cargo. No edibility, human filtration, medical use, rated protection, live-organ function or stored usable energy is established.</x:t>
        </x:is>
      </x:c>
      <x:c r="P654" s="4" t="inlineStr">
        <x:is>
          <x:t xml:space="preserve">Rare</x:t>
        </x:is>
      </x:c>
      <x:c r="Q654" s="4"/>
      <x:c r="R654" s="4"/>
      <x:c r="S654" s="4"/>
      <x:c r="T654" s="4"/>
      <x:c r="U654" s="4" t="inlineStr">
        <x:is>
          <x:t xml:space="preserve">Source species and exact anatomy, intact-yield conditions, preservation, compatibility and receiving recipes remain open. Artwork direction: charge-organ septum stack.</x:t>
        </x:is>
      </x:c>
      <x:c r="V654" s="4" t="inlineStr">
        <x:is>
          <x:t xml:space="preserve">megafauna; giant fauna; great hunt; rare creature harvest; charge septa</x:t>
        </x:is>
      </x:c>
      <x:c r="W654"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54" s="4" t="inlineStr">
        <x:is>
          <x:t xml:space="preserve">Raw material</x:t>
        </x:is>
      </x:c>
      <x:c r="Y654" s="4" t="inlineStr">
        <x:is>
          <x:t xml:space="preserve">Raw</x:t>
        </x:is>
      </x:c>
      <x:c r="Z654" s="4" t="inlineStr">
        <x:is>
          <x:t xml:space="preserve">Fauna</x:t>
        </x:is>
      </x:c>
      <x:c r="AA654" s="4" t="inlineStr">
        <x:is>
          <x:t xml:space="preserve">Electrical insulation</x:t>
        </x:is>
      </x:c>
      <x:c r="AB654" s="4" t="inlineStr">
        <x:is>
          <x:t xml:space="preserve">Faunal membrane</x:t>
        </x:is>
      </x:c>
      <x:c r="AC654" s="4" t="inlineStr">
        <x:is>
          <x:t xml:space="preserve">Assembly</x:t>
        </x:is>
      </x:c>
      <x:c r="AD654" s="4" t="inlineStr">
        <x:is>
          <x:t xml:space="preserve">Proposal</x:t>
        </x:is>
      </x:c>
      <x:c r="AE654" s="4" t="str">
        <x:f>LOWER(A654&amp;"; "&amp;B654&amp;"; "&amp;D654&amp;"; "&amp;E654&amp;"; "&amp;X654&amp;"; "&amp;Y654&amp;"; "&amp;Z654&amp;"; "&amp;AA654&amp;"; "&amp;AB654&amp;"; "&amp;AC654&amp;"; "&amp;AD654&amp;"; "&amp;V654&amp;"; "&amp;C654&amp;"; "&amp;AH654&amp;"; "&amp;AI654)</x:f>
        <x:v>proposal.megafauna.charge_septa; megafauna charge-organ septum stack; biological resources; megafauna hunt material; raw material; raw; fauna; electrical insulation; faunal membrane; assembly; proposal; megafauna; giant fauna; great hunt; rare creature harvest; charge septa; t3; unassigned; material</x:v>
      </x:c>
      <x:c r="AF654" s="4" t="inlineStr">
        <x:is>
          <x:t xml:space="preserve">Author-requested great-hunt biological material brainstorm. Specific anatomy and receiving designs remain proposals.</x:t>
        </x:is>
      </x:c>
      <x:c r="AG654" s="4" t="inlineStr">
        <x:is>
          <x:t xml:space="preserve">T3 practical-worth proposal. Ordered undamaged partitions are scarce internal structures from a hazardous hunt. This is harvested material value, not a refinement stage or crafting qualification.</x:t>
        </x:is>
      </x:c>
      <x:c r="AH654" s="4" t="inlineStr">
        <x:is>
          <x:t xml:space="preserve">Unassigned</x:t>
        </x:is>
      </x:c>
      <x:c r="AI654" s="4" t="inlineStr">
        <x:is>
          <x:t xml:space="preserve">Material</x:t>
        </x:is>
      </x:c>
      <x:c r="AJ654" s="4">
        <x:f>COUNTIFS('Material routes'!$D$6:$D$2205,A654,'Material routes'!$C$6:$C$2205,"Output")</x:f>
        <x:v>0</x:v>
      </x:c>
      <x:c r="AK654" s="4">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0</x:v>
      </x:c>
      <x:c r="AL654" s="4">
        <x:f>COUNTIFS('Material routes'!$D$6:$D$2205,A654,'Material routes'!$C$6:$C$2205,"Tool candidate")</x:f>
        <x:v>0</x:v>
      </x:c>
      <x:c r="AM654" s="4" t="str">
        <x:f>IF(AJ654&gt;0,"Route listed; review status/completeness",IF(C654="T0","Raw entry feed; no production route","No production route listed"))</x:f>
        <x:v>No production route listed</x:v>
      </x:c>
      <x:c r="AN654" s="4">
        <x:f>IF(C654="T0",0,IF(C654="T1",1,IF(C654="T2",2,IF(C654="T3",3,IF(C654="T4",4,IF(C654="Unassigned",98,99))))))</x:f>
        <x:v>3</x:v>
      </x:c>
    </x:row>
    <x:row r="655" ht="115" customHeight="1">
      <x:c r="A655" s="4" t="str">
        <x:v>proposal.collection.reduced_culinary_phagia_concentrate</x:v>
      </x:c>
      <x:c r="B655" s="4" t="str">
        <x:v>Reduced culinary Phagia concentrate</x:v>
      </x:c>
      <x:c r="C655" s="4" t="inlineStr">
        <x:is>
          <x:t xml:space="preserve">T1</x:t>
        </x:is>
      </x:c>
      <x:c r="D655" s="4" t="inlineStr">
        <x:is>
          <x:t xml:space="preserve">Cooking ingredients</x:t>
        </x:is>
      </x:c>
      <x:c r="E655" s="4" t="str">
        <x:v>Food material</x:v>
      </x:c>
      <x:c r="F655" s="4" t="str">
        <x:v>New proposal</x:v>
      </x:c>
      <x:c r="G655" s="4" t="inlineStr">
        <x:is>
          <x:t xml:space="preserve">Thick food stock from a contained separation process. It supports a food-designated preparation process. Industrial chemicals and unverified biological fractions cannot substitute for selected culinary inputs.</x:t>
        </x:is>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t="inlineStr">
        <x:is>
          <x:t xml:space="preserve">Common</x:t>
        </x:is>
      </x:c>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t1;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status/completeness","No production route listed")</x:f>
        <x:v>Route listed; review status/completeness</x:v>
      </x:c>
      <x:c r="AN655" s="4">
        <x:f>IF(C655="T0",0,IF(C655="T1",1,IF(C655="T2",2,IF(C655="T3",3,IF(C655="T4",4,IF(C655="Unassigned",98,99))))))</x:f>
        <x:v>1</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inlineStr">
        <x:is>
          <x:t xml:space="preserve">T1</x:t>
        </x:is>
      </x:c>
      <x:c r="D656" s="4" t="inlineStr">
        <x:is>
          <x:t xml:space="preserve">Cooking ingredients</x:t>
        </x:is>
      </x:c>
      <x:c r="E656" s="4" t="str">
        <x:v>Food material</x:v>
      </x:c>
      <x:c r="F656" s="4" t="str">
        <x:v>New proposal</x:v>
      </x:c>
      <x:c r="G656" s="4" t="inlineStr">
        <x:is>
          <x:t xml:space="preserve">Light-textured food stock prepared in closed equipment. It supports a food-designated preparation process. Industrial chemicals and unverified biological fractions cannot substitute for selected culinary inputs.</x:t>
        </x:is>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t="inlineStr">
        <x:is>
          <x:t xml:space="preserve">Common</x:t>
        </x:is>
      </x:c>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t1;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status/completeness","No production route listed")</x:f>
        <x:v>Route listed; review status/completeness</x:v>
      </x:c>
      <x:c r="AN656" s="4">
        <x:f>IF(C656="T0",0,IF(C656="T1",1,IF(C656="T2",2,IF(C656="T3",3,IF(C656="T4",4,IF(C656="Unassigned",98,99))))))</x:f>
        <x:v>1</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inlineStr">
        <x:is>
          <x:t xml:space="preserve">Candidate culinary mineral seasoning</x:t>
        </x:is>
      </x:c>
      <x:c r="C657" s="4" t="inlineStr">
        <x:is>
          <x:t xml:space="preserve">T0</x:t>
        </x:is>
      </x:c>
      <x:c r="D657" s="4" t="inlineStr">
        <x:is>
          <x:t xml:space="preserve">Cooking ingredients</x:t>
        </x:is>
      </x:c>
      <x:c r="E657" s="4" t="str">
        <x:v>Food material</x:v>
      </x:c>
      <x:c r="F657" s="4" t="str">
        <x:v>New proposal</x:v>
      </x:c>
      <x:c r="G657" s="4" t="inlineStr">
        <x:is>
          <x:t xml:space="preserve">Selected dietary mineral hypothesis, not industrial salt substitution. It supports a food-designated preparation process. Industrial chemicals and unverified biological fractions cannot substitute for selected culinary inputs.</x:t>
        </x:is>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t="inlineStr">
        <x:is>
          <x:t xml:space="preserve">Junk</x:t>
        </x:is>
      </x:c>
      <x:c r="Q657" s="4"/>
      <x:c r="R657" s="4"/>
      <x:c r="S657" s="4"/>
      <x:c r="T657" s="4"/>
      <x:c r="U657" s="4" t="str">
        <x:v>Candidate inputs are partial. Resolve tools, supporting materials, energy, recovery and compatibility before recipes become craftable.</x:v>
      </x:c>
      <x:c r="V657" s="4" t="inlineStr">
        <x:is>
          <x:t xml:space="preserve">food-grade mineral seasoning; collection expansion; food material; Food-grade mineral seasoning</x:t>
        </x:is>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candidate culinary mineral seasoning; cooking ingredients; food material; food material; processed intermediate; manufactured / unresolved; food preparation; mineral; particles; proposal; food-grade mineral seasoning; collection expansion; food material; food-grade mineral seasoning; t0;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status/completeness","No production route listed")</x:f>
        <x:v>Route listed; review status/completeness</x:v>
      </x:c>
      <x:c r="AN657" s="4">
        <x:f>IF(C657="T0",0,IF(C657="T1",1,IF(C657="T2",2,IF(C657="T3",3,IF(C657="T4",4,IF(C657="Unassigned",98,99))))))</x:f>
        <x:v>0</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inlineStr">
        <x:is>
          <x:t xml:space="preserve">Species-specific texture ingredient, screening unresolved. It supports a food-designated preparation process. Industrial chemicals and unverified biological fractions cannot substitute for selected culinary inputs.</x:t>
        </x:is>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t="inlineStr">
        <x:is>
          <x:t xml:space="preserve">Common</x:t>
        </x:is>
      </x:c>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inlineStr">
        <x:is>
          <x:t xml:space="preserve">Small culinary solids from a selected edible fraction. It supports a food-designated preparation process. Industrial chemicals and unverified biological fractions cannot substitute for selected culinary inputs.</x:t>
        </x:is>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t="inlineStr">
        <x:is>
          <x:t xml:space="preserve">Common</x:t>
        </x:is>
      </x:c>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inlineStr">
        <x:is>
          <x:t xml:space="preserve">Contained culinary extract, no free-water premise. It supports a food-designated preparation process. Industrial chemicals and unverified biological fractions cannot substitute for selected culinary inputs.</x:t>
        </x:is>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t="inlineStr">
        <x:is>
          <x:t xml:space="preserve">Uncommon</x:t>
        </x:is>
      </x:c>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inlineStr">
        <x:is>
          <x:t xml:space="preserve">October 16 catalog value audit: T2. Concentrated flavor extracts and composed delicacy filling require additional selection and processing and serve a narrower premium cooking market. Value is separate from crafting readiness, rarity, condition and demonstrated performance.</x:t>
        </x:is>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x:c r="A661" s="4" t="inlineStr">
        <x:is>
          <x:t xml:space="preserve">proposal.megafauna.discharge_lining</x:t>
        </x:is>
      </x:c>
      <x:c r="B661" s="4" t="inlineStr">
        <x:is>
          <x:t xml:space="preserve">Megafauna discharge-channel lining</x:t>
        </x:is>
      </x:c>
      <x:c r="C661" s="4" t="inlineStr">
        <x:is>
          <x:t xml:space="preserve">T3</x:t>
        </x:is>
      </x:c>
      <x:c r="D661" s="4" t="inlineStr">
        <x:is>
          <x:t xml:space="preserve">Biological resources</x:t>
        </x:is>
      </x:c>
      <x:c r="E661" s="4" t="inlineStr">
        <x:is>
          <x:t xml:space="preserve">Megafauna hunt material</x:t>
        </x:is>
      </x:c>
      <x:c r="F661" s="4" t="inlineStr">
        <x:is>
          <x:t xml:space="preserve">New proposal</x:t>
        </x:is>
      </x:c>
      <x:c r="G661" s="4" t="inlineStr">
        <x:is>
          <x:t xml:space="preserve">A continuous lining from a proposed electrical discharge path. Candidate electrical-interface research material; harvest grants no stored charge or working discharge system.</x:t>
        </x:is>
      </x:c>
      <x:c r="H661" s="4" t="inlineStr">
        <x:is>
          <x:t xml:space="preserve">None</x:t>
        </x:is>
      </x:c>
      <x:c r="I661" s="4" t="inlineStr">
        <x:is>
          <x:t xml:space="preserve">Physical hunt cargo; compatible packing, containment, mass and handling remain unresolved.</x:t>
        </x:is>
      </x:c>
      <x:c r="J661" s="4"/>
      <x:c r="K661" s="4"/>
      <x:c r="L661" s="4" t="inlineStr">
        <x:is>
          <x:t xml:space="preserve">Great-hunt harvest proposal. Charge-bearing animal; isolate the protected discharge-path lining. Specific creature, extraction method, encounter frequency and yield remain design work.</x:t>
        </x:is>
      </x:c>
      <x:c r="M661" s="4" t="inlineStr">
        <x:is>
          <x:t xml:space="preserve">Select and preserve the anatomical specimen for later qualification. No recipe, usable yield or operating performance established.</x:t>
        </x:is>
      </x:c>
      <x:c r="N661" s="4" t="inlineStr">
        <x:is>
          <x:t xml:space="preserve">Not implemented</x:t>
        </x:is>
      </x:c>
      <x:c r="O661" s="4" t="inlineStr">
        <x:is>
          <x:t xml:space="preserve">Potentially toxic or contaminated biological cargo. No edibility, human filtration, medical use, rated protection, live-organ function or stored usable energy is established.</x:t>
        </x:is>
      </x:c>
      <x:c r="P661" s="4" t="inlineStr">
        <x:is>
          <x:t xml:space="preserve">Rare</x:t>
        </x:is>
      </x:c>
      <x:c r="Q661" s="4"/>
      <x:c r="R661" s="4"/>
      <x:c r="S661" s="4"/>
      <x:c r="T661" s="4"/>
      <x:c r="U661" s="4" t="inlineStr">
        <x:is>
          <x:t xml:space="preserve">Source species and exact anatomy, intact-yield conditions, preservation, compatibility and receiving recipes remain open. Artwork direction: discharge-channel lining.</x:t>
        </x:is>
      </x:c>
      <x:c r="V661" s="4" t="inlineStr">
        <x:is>
          <x:t xml:space="preserve">megafauna; giant fauna; great hunt; rare creature harvest; discharge lining</x:t>
        </x:is>
      </x:c>
      <x:c r="W661"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61" s="4" t="inlineStr">
        <x:is>
          <x:t xml:space="preserve">Raw material</x:t>
        </x:is>
      </x:c>
      <x:c r="Y661" s="4" t="inlineStr">
        <x:is>
          <x:t xml:space="preserve">Raw</x:t>
        </x:is>
      </x:c>
      <x:c r="Z661" s="4" t="inlineStr">
        <x:is>
          <x:t xml:space="preserve">Fauna</x:t>
        </x:is>
      </x:c>
      <x:c r="AA661" s="4" t="inlineStr">
        <x:is>
          <x:t xml:space="preserve">Electrical work</x:t>
        </x:is>
      </x:c>
      <x:c r="AB661" s="4" t="inlineStr">
        <x:is>
          <x:t xml:space="preserve">Faunal tissue</x:t>
        </x:is>
      </x:c>
      <x:c r="AC661" s="4" t="inlineStr">
        <x:is>
          <x:t xml:space="preserve">Strip</x:t>
        </x:is>
      </x:c>
      <x:c r="AD661" s="4" t="inlineStr">
        <x:is>
          <x:t xml:space="preserve">Proposal</x:t>
        </x:is>
      </x:c>
      <x:c r="AE661" s="4" t="str">
        <x:f>LOWER(A661&amp;"; "&amp;B661&amp;"; "&amp;D661&amp;"; "&amp;E661&amp;"; "&amp;X661&amp;"; "&amp;Y661&amp;"; "&amp;Z661&amp;"; "&amp;AA661&amp;"; "&amp;AB661&amp;"; "&amp;AC661&amp;"; "&amp;AD661&amp;"; "&amp;V661&amp;"; "&amp;C661&amp;"; "&amp;AH661&amp;"; "&amp;AI661)</x:f>
        <x:v>proposal.megafauna.discharge_lining; megafauna discharge-channel lining; biological resources; megafauna hunt material; raw material; raw; fauna; electrical work; faunal tissue; strip; proposal; megafauna; giant fauna; great hunt; rare creature harvest; discharge lining; t3; unassigned; material</x:v>
      </x:c>
      <x:c r="AF661" s="4" t="inlineStr">
        <x:is>
          <x:t xml:space="preserve">Author-requested great-hunt biological material brainstorm. Specific anatomy and receiving designs remain proposals.</x:t>
        </x:is>
      </x:c>
      <x:c r="AG661" s="4" t="inlineStr">
        <x:is>
          <x:t xml:space="preserve">T3 practical-worth proposal. Hazardous extraction and retaining a continuous undamaged lining make this high-value material. This is harvested material value, not a refinement stage or crafting qualification.</x:t>
        </x:is>
      </x:c>
      <x:c r="AH661" s="4" t="inlineStr">
        <x:is>
          <x:t xml:space="preserve">Unassigned</x:t>
        </x:is>
      </x:c>
      <x:c r="AI661" s="4" t="inlineStr">
        <x:is>
          <x:t xml:space="preserve">Material</x:t>
        </x:is>
      </x:c>
      <x:c r="AJ661" s="4">
        <x:f>COUNTIFS('Material routes'!$D$6:$D$2205,A661,'Material routes'!$C$6:$C$2205,"Output")</x:f>
        <x:v>0</x:v>
      </x:c>
      <x:c r="AK661" s="4">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0</x:v>
      </x:c>
      <x:c r="AL661" s="4">
        <x:f>COUNTIFS('Material routes'!$D$6:$D$2205,A661,'Material routes'!$C$6:$C$2205,"Tool candidate")</x:f>
        <x:v>0</x:v>
      </x:c>
      <x:c r="AM661" s="4" t="str">
        <x:f>IF(AJ661&gt;0,"Route listed; review status/completeness",IF(C661="T0","Raw entry feed; no production route","No production route listed"))</x:f>
        <x:v>No production route listed</x:v>
      </x:c>
      <x:c r="AN661" s="4">
        <x:f>IF(C661="T0",0,IF(C661="T1",1,IF(C661="T2",2,IF(C661="T3",3,IF(C661="T4",4,IF(C661="Unassigned",98,99))))))</x:f>
        <x:v>3</x:v>
      </x:c>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inlineStr">
        <x:is>
          <x:t xml:space="preserve">Prepared minor delicacy ingredient with low nutrition assumed. It supports a food-designated preparation process. Industrial chemicals and unverified biological fractions cannot substitute for selected culinary inputs.</x:t>
        </x:is>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t="inlineStr">
        <x:is>
          <x:t xml:space="preserve">Common</x:t>
        </x:is>
      </x:c>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inlineStr">
        <x:is>
          <x:t xml:space="preserve">T3</x:t>
        </x:is>
      </x:c>
      <x:c r="D663" s="4" t="inlineStr">
        <x:is>
          <x:t xml:space="preserve">Cooking ingredients</x:t>
        </x:is>
      </x:c>
      <x:c r="E663" s="4" t="str">
        <x:v>Food material</x:v>
      </x:c>
      <x:c r="F663" s="4" t="str">
        <x:v>New proposal</x:v>
      </x:c>
      <x:c r="G663" s="4" t="inlineStr">
        <x:is>
          <x:t xml:space="preserve">Trace flavor ingredient from selected edible tissue. It supports a food-designated preparation process. Industrial chemicals and unverified biological fractions cannot substitute for selected culinary inputs.</x:t>
        </x:is>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t="inlineStr">
        <x:is>
          <x:t xml:space="preserve">Rare</x:t>
        </x:is>
      </x:c>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t3;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status/completeness","No production route listed")</x:f>
        <x:v>Route listed; review status/completeness</x:v>
      </x:c>
      <x:c r="AN663" s="4">
        <x:f>IF(C663="T0",0,IF(C663="T1",1,IF(C663="T2",2,IF(C663="T3",3,IF(C663="T4",4,IF(C663="Unassigned",98,99))))))</x:f>
        <x:v>3</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inlineStr">
        <x:is>
          <x:t xml:space="preserve">Prepared mixed filling for a scarce delicacy. It supports a food-designated preparation process. Industrial chemicals and unverified biological fractions cannot substitute for selected culinary inputs.</x:t>
        </x:is>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t="inlineStr">
        <x:is>
          <x:t xml:space="preserve">Uncommon</x:t>
        </x:is>
      </x:c>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inlineStr">
        <x:is>
          <x:t xml:space="preserve">October 16 catalog value audit: T2. Concentrated flavor extracts and composed delicacy filling require additional selection and processing and serve a narrower premium cooking market. Value is separate from crafting readiness, rarity, condition and demonstrated performance.</x:t>
        </x:is>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inlineStr">
        <x:is>
          <x:t xml:space="preserve">T1</x:t>
        </x:is>
      </x:c>
      <x:c r="D665" s="4" t="str">
        <x:v>Consumables</x:v>
      </x:c>
      <x:c r="E665" s="4" t="str">
        <x:v>Food consumable</x:v>
      </x:c>
      <x:c r="F665" s="4" t="str">
        <x:v>New proposal</x:v>
      </x:c>
      <x:c r="G665" s="4" t="inlineStr">
        <x:is>
          <x:t xml:space="preserve">Dense packed meal with a firm texture. It is intended for the recorded food or feeding role. Human edibility and useful nutrition require the selected source and preparation rather than assumptions about all fauna.</x:t>
        </x:is>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t="inlineStr">
        <x:is>
          <x:t xml:space="preserve">Common</x:t>
        </x:is>
      </x:c>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t1; t1; finished item</x:v>
      </x:c>
      <x:c r="AF665" s="4" t="str">
        <x:v>Collection expansion classification. Distinct type, use and material family; new item proposal unless author direction is marked.</x:v>
      </x:c>
      <x:c r="AG665"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status/completeness","No production route listed")</x:f>
        <x:v>Route listed; review status/completeness</x:v>
      </x:c>
      <x:c r="AN665" s="4">
        <x:f>IF(C665="T0",0,IF(C665="T1",1,IF(C665="T2",2,IF(C665="T3",3,IF(C665="T4",4,IF(C665="Unassigned",98,99))))))</x:f>
        <x:v>1</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x:c r="A666" s="4" t="inlineStr">
        <x:is>
          <x:t xml:space="preserve">proposal.megafauna.dielectric_baffles</x:t>
        </x:is>
      </x:c>
      <x:c r="B666" s="4" t="inlineStr">
        <x:is>
          <x:t xml:space="preserve">Megafauna dielectric chamber baffles</x:t>
        </x:is>
      </x:c>
      <x:c r="C666" s="4" t="inlineStr">
        <x:is>
          <x:t xml:space="preserve">T3</x:t>
        </x:is>
      </x:c>
      <x:c r="D666" s="4" t="inlineStr">
        <x:is>
          <x:t xml:space="preserve">Biological resources</x:t>
        </x:is>
      </x:c>
      <x:c r="E666" s="4" t="inlineStr">
        <x:is>
          <x:t xml:space="preserve">Megafauna hunt material</x:t>
        </x:is>
      </x:c>
      <x:c r="F666" s="4" t="inlineStr">
        <x:is>
          <x:t xml:space="preserve">New proposal</x:t>
        </x:is>
      </x:c>
      <x:c r="G666" s="4" t="inlineStr">
        <x:is>
          <x:t xml:space="preserve">Rigid chamber-dividing baffles from a proposed electrical organ surround. Candidate shaped insulation research blanks, distinct from flexible septum membranes.</x:t>
        </x:is>
      </x:c>
      <x:c r="H666" s="4" t="inlineStr">
        <x:is>
          <x:t xml:space="preserve">None</x:t>
        </x:is>
      </x:c>
      <x:c r="I666" s="4" t="inlineStr">
        <x:is>
          <x:t xml:space="preserve">Physical hunt cargo; compatible packing, containment, mass and handling remain unresolved.</x:t>
        </x:is>
      </x:c>
      <x:c r="J666" s="4"/>
      <x:c r="K666" s="4"/>
      <x:c r="L666" s="4" t="inlineStr">
        <x:is>
          <x:t xml:space="preserve">Great-hunt harvest proposal. Charge-bearing animal; separate the rigid chamber-dividing baffles. Specific creature, extraction method, encounter frequency and yield remain design work.</x:t>
        </x:is>
      </x:c>
      <x:c r="M666" s="4" t="inlineStr">
        <x:is>
          <x:t xml:space="preserve">Select and preserve the anatomical specimen for later qualification. No recipe, usable yield or operating performance established.</x:t>
        </x:is>
      </x:c>
      <x:c r="N666" s="4" t="inlineStr">
        <x:is>
          <x:t xml:space="preserve">Not implemented</x:t>
        </x:is>
      </x:c>
      <x:c r="O666" s="4" t="inlineStr">
        <x:is>
          <x:t xml:space="preserve">Potentially toxic or contaminated biological cargo. No edibility, human filtration, medical use, rated protection, live-organ function or stored usable energy is established.</x:t>
        </x:is>
      </x:c>
      <x:c r="P666" s="4" t="inlineStr">
        <x:is>
          <x:t xml:space="preserve">Rare</x:t>
        </x:is>
      </x:c>
      <x:c r="Q666" s="4"/>
      <x:c r="R666" s="4"/>
      <x:c r="S666" s="4"/>
      <x:c r="T666" s="4"/>
      <x:c r="U666" s="4" t="inlineStr">
        <x:is>
          <x:t xml:space="preserve">Source species and exact anatomy, intact-yield conditions, preservation, compatibility and receiving recipes remain open. Artwork direction: dielectric chamber baffles.</x:t>
        </x:is>
      </x:c>
      <x:c r="V666" s="4" t="inlineStr">
        <x:is>
          <x:t xml:space="preserve">megafauna; giant fauna; great hunt; rare creature harvest; dielectric baffles</x:t>
        </x:is>
      </x:c>
      <x:c r="W666"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66" s="4" t="inlineStr">
        <x:is>
          <x:t xml:space="preserve">Raw material</x:t>
        </x:is>
      </x:c>
      <x:c r="Y666" s="4" t="inlineStr">
        <x:is>
          <x:t xml:space="preserve">Raw</x:t>
        </x:is>
      </x:c>
      <x:c r="Z666" s="4" t="inlineStr">
        <x:is>
          <x:t xml:space="preserve">Fauna</x:t>
        </x:is>
      </x:c>
      <x:c r="AA666" s="4" t="inlineStr">
        <x:is>
          <x:t xml:space="preserve">Electrical insulation</x:t>
        </x:is>
      </x:c>
      <x:c r="AB666" s="4" t="inlineStr">
        <x:is>
          <x:t xml:space="preserve">Faunal hard tissue</x:t>
        </x:is>
      </x:c>
      <x:c r="AC666" s="4" t="inlineStr">
        <x:is>
          <x:t xml:space="preserve">Panel</x:t>
        </x:is>
      </x:c>
      <x:c r="AD666" s="4" t="inlineStr">
        <x:is>
          <x:t xml:space="preserve">Proposal</x:t>
        </x:is>
      </x:c>
      <x:c r="AE666" s="4" t="str">
        <x:f>LOWER(A666&amp;"; "&amp;B666&amp;"; "&amp;D666&amp;"; "&amp;E666&amp;"; "&amp;X666&amp;"; "&amp;Y666&amp;"; "&amp;Z666&amp;"; "&amp;AA666&amp;"; "&amp;AB666&amp;"; "&amp;AC666&amp;"; "&amp;AD666&amp;"; "&amp;V666&amp;"; "&amp;C666&amp;"; "&amp;AH666&amp;"; "&amp;AI666)</x:f>
        <x:v>proposal.megafauna.dielectric_baffles; megafauna dielectric chamber baffles; biological resources; megafauna hunt material; raw material; raw; fauna; electrical insulation; faunal hard tissue; panel; proposal; megafauna; giant fauna; great hunt; rare creature harvest; dielectric baffles; t3; unassigned; material</x:v>
      </x:c>
      <x:c r="AF666" s="4" t="inlineStr">
        <x:is>
          <x:t xml:space="preserve">Author-requested great-hunt biological material brainstorm. Specific anatomy and receiving designs remain proposals.</x:t>
        </x:is>
      </x:c>
      <x:c r="AG666" s="4" t="inlineStr">
        <x:is>
          <x:t xml:space="preserve">T3 practical-worth proposal. Uncracked shaped baffles are rare selective recoveries from protected internal anatomy. This is harvested material value, not a refinement stage or crafting qualification.</x:t>
        </x:is>
      </x:c>
      <x:c r="AH666" s="4" t="inlineStr">
        <x:is>
          <x:t xml:space="preserve">Unassigned</x:t>
        </x:is>
      </x:c>
      <x:c r="AI666" s="4" t="inlineStr">
        <x:is>
          <x:t xml:space="preserve">Material</x:t>
        </x:is>
      </x:c>
      <x:c r="AJ666" s="4">
        <x:f>COUNTIFS('Material routes'!$D$6:$D$2205,A666,'Material routes'!$C$6:$C$2205,"Output")</x:f>
        <x:v>0</x:v>
      </x:c>
      <x:c r="AK666" s="4">
        <x:f>SUM(COUNTIFS('Material routes'!$D$6:$D$2205,A666,'Material routes'!$C$6:$C$2205,"Ingredient candidate"),COUNTIFS('Material routes'!$D$6:$D$2205,A666,'Material routes'!$C$6:$C$2205,"Consumed input"),COUNTIFS('Material routes'!$D$6:$D$2205,A666,'Material routes'!$C$6:$C$2205,"Contained input"),COUNTIFS('Material routes'!$D$6:$D$2205,A666,'Material routes'!$C$6:$C$2205,"Transform input"))</x:f>
        <x:v>0</x:v>
      </x:c>
      <x:c r="AL666" s="4">
        <x:f>COUNTIFS('Material routes'!$D$6:$D$2205,A666,'Material routes'!$C$6:$C$2205,"Tool candidate")</x:f>
        <x:v>0</x:v>
      </x:c>
      <x:c r="AM666" s="4" t="str">
        <x:f>IF(AJ666&gt;0,"Route listed; review status/completeness",IF(C666="T0","Raw entry feed; no production route","No production route listed"))</x:f>
        <x:v>No production route listed</x:v>
      </x:c>
      <x:c r="AN666" s="4">
        <x:f>IF(C666="T0",0,IF(C666="T1",1,IF(C666="T2",2,IF(C666="T3",3,IF(C666="T4",4,IF(C666="Unassigned",98,99))))))</x:f>
        <x:v>3</x:v>
      </x:c>
    </x:row>
    <x:row r="667" ht="115" customHeight="1">
      <x:c r="A667" s="4" t="str">
        <x:v>proposal.collection.layered_savory_phagia_parcel</x:v>
      </x:c>
      <x:c r="B667" s="4" t="str">
        <x:v>Layered savory Phagia parcel</x:v>
      </x:c>
      <x:c r="C667" s="4" t="inlineStr">
        <x:is>
          <x:t xml:space="preserve">T2</x:t>
        </x:is>
      </x:c>
      <x:c r="D667" s="4" t="str">
        <x:v>Consumables</x:v>
      </x:c>
      <x:c r="E667" s="4" t="str">
        <x:v>Food consumable</x:v>
      </x:c>
      <x:c r="F667" s="4" t="str">
        <x:v>New proposal</x:v>
      </x:c>
      <x:c r="G667" s="4" t="inlineStr">
        <x:is>
          <x:t xml:space="preserve">Layered pressed flakes around a prepared filling. It is intended for the recorded food or feeding role. Human edibility and useful nutrition require the selected source and preparation rather than assumptions about all fauna.</x:t>
        </x:is>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t="inlineStr">
        <x:is>
          <x:t xml:space="preserve">Uncommon</x:t>
        </x:is>
      </x:c>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t2;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status/completeness","No production route listed")</x:f>
        <x:v>Route listed; review status/completeness</x:v>
      </x:c>
      <x:c r="AN667" s="4">
        <x:f>IF(C667="T0",0,IF(C667="T1",1,IF(C667="T2",2,IF(C667="T3",3,IF(C667="T4",4,IF(C667="Unassigned",98,99))))))</x:f>
        <x:v>2</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x:c r="A668" s="4" t="inlineStr">
        <x:is>
          <x:t xml:space="preserve">proposal.megafauna.acoustic_horn</x:t>
        </x:is>
      </x:c>
      <x:c r="B668" s="4" t="inlineStr">
        <x:is>
          <x:t xml:space="preserve">Megafauna acoustic focusing horn</x:t>
        </x:is>
      </x:c>
      <x:c r="C668" s="4" t="inlineStr">
        <x:is>
          <x:t xml:space="preserve">T3</x:t>
        </x:is>
      </x:c>
      <x:c r="D668" s="4" t="inlineStr">
        <x:is>
          <x:t xml:space="preserve">Biological resources</x:t>
        </x:is>
      </x:c>
      <x:c r="E668" s="4" t="inlineStr">
        <x:is>
          <x:t xml:space="preserve">Megafauna hunt material</x:t>
        </x:is>
      </x:c>
      <x:c r="F668" s="4" t="inlineStr">
        <x:is>
          <x:t xml:space="preserve">New proposal</x:t>
        </x:is>
      </x:c>
      <x:c r="G668" s="4" t="inlineStr">
        <x:is>
          <x:t xml:space="preserve">A tapered internal passage from a proposed acoustic organ. Candidate sound-routing research blank, distinct from an external horn core or musical horn.</x:t>
        </x:is>
      </x:c>
      <x:c r="H668" s="4" t="inlineStr">
        <x:is>
          <x:t xml:space="preserve">None</x:t>
        </x:is>
      </x:c>
      <x:c r="I668" s="4" t="inlineStr">
        <x:is>
          <x:t xml:space="preserve">Physical hunt cargo; compatible packing, containment, mass and handling remain unresolved.</x:t>
        </x:is>
      </x:c>
      <x:c r="J668" s="4"/>
      <x:c r="K668" s="4"/>
      <x:c r="L668" s="4" t="inlineStr">
        <x:is>
          <x:t xml:space="preserve">Great-hunt harvest proposal. Signaling or sensing chamber; preserve its internal tapered passage. Specific creature, extraction method, encounter frequency and yield remain design work.</x:t>
        </x:is>
      </x:c>
      <x:c r="M668" s="4" t="inlineStr">
        <x:is>
          <x:t xml:space="preserve">Select and preserve the anatomical specimen for later qualification. No recipe, usable yield or operating performance established.</x:t>
        </x:is>
      </x:c>
      <x:c r="N668" s="4" t="inlineStr">
        <x:is>
          <x:t xml:space="preserve">Not implemented</x:t>
        </x:is>
      </x:c>
      <x:c r="O668" s="4" t="inlineStr">
        <x:is>
          <x:t xml:space="preserve">Potentially toxic or contaminated biological cargo. No edibility, human filtration, medical use, rated protection, live-organ function or stored usable energy is established.</x:t>
        </x:is>
      </x:c>
      <x:c r="P668" s="4" t="inlineStr">
        <x:is>
          <x:t xml:space="preserve">Rare</x:t>
        </x:is>
      </x:c>
      <x:c r="Q668" s="4"/>
      <x:c r="R668" s="4"/>
      <x:c r="S668" s="4"/>
      <x:c r="T668" s="4"/>
      <x:c r="U668" s="4" t="inlineStr">
        <x:is>
          <x:t xml:space="preserve">Source species and exact anatomy, intact-yield conditions, preservation, compatibility and receiving recipes remain open. Artwork direction: acoustic focusing horn.</x:t>
        </x:is>
      </x:c>
      <x:c r="V668" s="4" t="inlineStr">
        <x:is>
          <x:t xml:space="preserve">megafauna; giant fauna; great hunt; rare creature harvest; acoustic horn</x:t>
        </x:is>
      </x:c>
      <x:c r="W66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68" s="4" t="inlineStr">
        <x:is>
          <x:t xml:space="preserve">Raw material</x:t>
        </x:is>
      </x:c>
      <x:c r="Y668" s="4" t="inlineStr">
        <x:is>
          <x:t xml:space="preserve">Raw</x:t>
        </x:is>
      </x:c>
      <x:c r="Z668" s="4" t="inlineStr">
        <x:is>
          <x:t xml:space="preserve">Fauna</x:t>
        </x:is>
      </x:c>
      <x:c r="AA668" s="4" t="inlineStr">
        <x:is>
          <x:t xml:space="preserve">Warning and detection</x:t>
        </x:is>
      </x:c>
      <x:c r="AB668" s="4" t="inlineStr">
        <x:is>
          <x:t xml:space="preserve">Faunal hard tissue</x:t>
        </x:is>
      </x:c>
      <x:c r="AC668" s="4" t="inlineStr">
        <x:is>
          <x:t xml:space="preserve">Solid piece</x:t>
        </x:is>
      </x:c>
      <x:c r="AD668" s="4" t="inlineStr">
        <x:is>
          <x:t xml:space="preserve">Proposal</x:t>
        </x:is>
      </x:c>
      <x:c r="AE668" s="4" t="str">
        <x:f>LOWER(A668&amp;"; "&amp;B668&amp;"; "&amp;D668&amp;"; "&amp;E668&amp;"; "&amp;X668&amp;"; "&amp;Y668&amp;"; "&amp;Z668&amp;"; "&amp;AA668&amp;"; "&amp;AB668&amp;"; "&amp;AC668&amp;"; "&amp;AD668&amp;"; "&amp;V668&amp;"; "&amp;C668&amp;"; "&amp;AH668&amp;"; "&amp;AI668)</x:f>
        <x:v>proposal.megafauna.acoustic_horn; megafauna acoustic focusing horn; biological resources; megafauna hunt material; raw material; raw; fauna; warning and detection; faunal hard tissue; solid piece; proposal; megafauna; giant fauna; great hunt; rare creature harvest; acoustic horn; t3; unassigned; material</x:v>
      </x:c>
      <x:c r="AF668" s="4" t="inlineStr">
        <x:is>
          <x:t xml:space="preserve">Author-requested great-hunt biological material brainstorm. Specific anatomy and receiving designs remain proposals.</x:t>
        </x:is>
      </x:c>
      <x:c r="AG668" s="4" t="inlineStr">
        <x:is>
          <x:t xml:space="preserve">T3 practical-worth proposal. Continuous internal geometry is difficult to extract without splitting the body of the passage. This is harvested material value, not a refinement stage or crafting qualification.</x:t>
        </x:is>
      </x:c>
      <x:c r="AH668" s="4" t="inlineStr">
        <x:is>
          <x:t xml:space="preserve">Unassigned</x:t>
        </x:is>
      </x:c>
      <x:c r="AI668" s="4" t="inlineStr">
        <x:is>
          <x:t xml:space="preserve">Material</x:t>
        </x:is>
      </x:c>
      <x:c r="AJ668" s="4">
        <x:f>COUNTIFS('Material routes'!$D$6:$D$2205,A668,'Material routes'!$C$6:$C$2205,"Output")</x:f>
        <x:v>0</x:v>
      </x:c>
      <x:c r="AK668" s="4">
        <x:f>SUM(COUNTIFS('Material routes'!$D$6:$D$2205,A668,'Material routes'!$C$6:$C$2205,"Ingredient candidate"),COUNTIFS('Material routes'!$D$6:$D$2205,A668,'Material routes'!$C$6:$C$2205,"Consumed input"),COUNTIFS('Material routes'!$D$6:$D$2205,A668,'Material routes'!$C$6:$C$2205,"Contained input"),COUNTIFS('Material routes'!$D$6:$D$2205,A668,'Material routes'!$C$6:$C$2205,"Transform input"))</x:f>
        <x:v>0</x:v>
      </x:c>
      <x:c r="AL668" s="4">
        <x:f>COUNTIFS('Material routes'!$D$6:$D$2205,A668,'Material routes'!$C$6:$C$2205,"Tool candidate")</x:f>
        <x:v>0</x:v>
      </x:c>
      <x:c r="AM668" s="4" t="str">
        <x:f>IF(AJ668&gt;0,"Route listed; review status/completeness",IF(C668="T0","Raw entry feed; no production route","No production route listed"))</x:f>
        <x:v>No production route listed</x:v>
      </x:c>
      <x:c r="AN668" s="4">
        <x:f>IF(C668="T0",0,IF(C668="T1",1,IF(C668="T2",2,IF(C668="T3",3,IF(C668="T4",4,IF(C668="Unassigned",98,99))))))</x:f>
        <x:v>3</x:v>
      </x:c>
    </x:row>
    <x:row r="669" ht="115" customHeight="1">
      <x:c r="A669" s="4" t="str">
        <x:v>proposal.collection.smooth_phagia_curd_drink</x:v>
      </x:c>
      <x:c r="B669" s="4" t="str">
        <x:v>Smooth Phagia curd drink</x:v>
      </x:c>
      <x:c r="C669" s="4" t="inlineStr">
        <x:is>
          <x:t xml:space="preserve">T0</x:t>
        </x:is>
      </x:c>
      <x:c r="D669" s="4" t="str">
        <x:v>Consumables</x:v>
      </x:c>
      <x:c r="E669" s="4" t="str">
        <x:v>Drink consumable</x:v>
      </x:c>
      <x:c r="F669" s="4" t="str">
        <x:v>New proposal</x:v>
      </x:c>
      <x:c r="G669" s="4" t="inlineStr">
        <x:is>
          <x:t xml:space="preserve">Suspended fine curd drink with a thick texture. It is a proposed drink or drink ingredient within the food-designated Phagia supply. Portion, preparation, preservation and hydration benefit remain undefined.</x:t>
        </x:is>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t="inlineStr">
        <x:is>
          <x:t xml:space="preserve">Junk</x:t>
        </x:is>
      </x:c>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t0; t1; finished item</x:v>
      </x:c>
      <x:c r="AF669" s="4" t="str">
        <x:v>Collection expansion classification. Distinct type, use and material family; new item proposal unless author direction is marked.</x:v>
      </x:c>
      <x:c r="AG669"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status/completeness","No production route listed")</x:f>
        <x:v>Route listed; review status/completeness</x:v>
      </x:c>
      <x:c r="AN669" s="4">
        <x:f>IF(C669="T0",0,IF(C669="T1",1,IF(C669="T2",2,IF(C669="T3",3,IF(C669="T4",4,IF(C669="Unassigned",98,99))))))</x:f>
        <x:v>0</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x:c r="A670" s="4" t="inlineStr">
        <x:is>
          <x:t xml:space="preserve">proposal.megafauna.scent_ampulla</x:t>
        </x:is>
      </x:c>
      <x:c r="B670" s="4" t="inlineStr">
        <x:is>
          <x:t xml:space="preserve">Megafauna scent-gland ampulla</x:t>
        </x:is>
      </x:c>
      <x:c r="C670" s="4" t="inlineStr">
        <x:is>
          <x:t xml:space="preserve">T3</x:t>
        </x:is>
      </x:c>
      <x:c r="D670" s="4" t="inlineStr">
        <x:is>
          <x:t xml:space="preserve">Biological resources</x:t>
        </x:is>
      </x:c>
      <x:c r="E670" s="4" t="inlineStr">
        <x:is>
          <x:t xml:space="preserve">Megafauna hunt material</x:t>
        </x:is>
      </x:c>
      <x:c r="F670" s="4" t="inlineStr">
        <x:is>
          <x:t xml:space="preserve">New proposal</x:t>
        </x:is>
      </x:c>
      <x:c r="G670" s="4" t="inlineStr">
        <x:is>
          <x:t xml:space="preserve">A compartmentalized scent-gland specimen retaining separated residues. Candidate species-response research, distinct from a mixed scent-marker secretion.</x:t>
        </x:is>
      </x:c>
      <x:c r="H670" s="4" t="inlineStr">
        <x:is>
          <x:t xml:space="preserve">None</x:t>
        </x:is>
      </x:c>
      <x:c r="I670" s="4" t="inlineStr">
        <x:is>
          <x:t xml:space="preserve">Physical hunt cargo; compatible packing, containment, mass and handling remain unresolved.</x:t>
        </x:is>
      </x:c>
      <x:c r="J670" s="4"/>
      <x:c r="K670" s="4"/>
      <x:c r="L670" s="4" t="inlineStr">
        <x:is>
          <x:t xml:space="preserve">Great-hunt harvest proposal. Rare signaling animal; isolate a compartmentalized scent-gland specimen. Specific creature, extraction method, encounter frequency and yield remain design work.</x:t>
        </x:is>
      </x:c>
      <x:c r="M670" s="4" t="inlineStr">
        <x:is>
          <x:t xml:space="preserve">Select and preserve the anatomical specimen for later qualification. No recipe, usable yield or operating performance established.</x:t>
        </x:is>
      </x:c>
      <x:c r="N670" s="4" t="inlineStr">
        <x:is>
          <x:t xml:space="preserve">Not implemented</x:t>
        </x:is>
      </x:c>
      <x:c r="O670" s="4" t="inlineStr">
        <x:is>
          <x:t xml:space="preserve">Potentially toxic or contaminated biological cargo. No edibility, human filtration, medical use, rated protection, live-organ function or stored usable energy is established.</x:t>
        </x:is>
      </x:c>
      <x:c r="P670" s="4" t="inlineStr">
        <x:is>
          <x:t xml:space="preserve">Rare</x:t>
        </x:is>
      </x:c>
      <x:c r="Q670" s="4"/>
      <x:c r="R670" s="4"/>
      <x:c r="S670" s="4"/>
      <x:c r="T670" s="4"/>
      <x:c r="U670" s="4" t="inlineStr">
        <x:is>
          <x:t xml:space="preserve">Source species and exact anatomy, intact-yield conditions, preservation, compatibility and receiving recipes remain open. Artwork direction: scent-gland ampulla.</x:t>
        </x:is>
      </x:c>
      <x:c r="V670" s="4" t="inlineStr">
        <x:is>
          <x:t xml:space="preserve">megafauna; giant fauna; great hunt; rare creature harvest; scent ampulla</x:t>
        </x:is>
      </x:c>
      <x:c r="W67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0" s="4" t="inlineStr">
        <x:is>
          <x:t xml:space="preserve">Raw material</x:t>
        </x:is>
      </x:c>
      <x:c r="Y670" s="4" t="inlineStr">
        <x:is>
          <x:t xml:space="preserve">Raw</x:t>
        </x:is>
      </x:c>
      <x:c r="Z670" s="4" t="inlineStr">
        <x:is>
          <x:t xml:space="preserve">Fauna</x:t>
        </x:is>
      </x:c>
      <x:c r="AA670" s="4" t="inlineStr">
        <x:is>
          <x:t xml:space="preserve">Fauna interaction</x:t>
        </x:is>
      </x:c>
      <x:c r="AB670" s="4" t="inlineStr">
        <x:is>
          <x:t xml:space="preserve">Biological chemical</x:t>
        </x:is>
      </x:c>
      <x:c r="AC670" s="4" t="inlineStr">
        <x:is>
          <x:t xml:space="preserve">Assembly</x:t>
        </x:is>
      </x:c>
      <x:c r="AD670" s="4" t="inlineStr">
        <x:is>
          <x:t xml:space="preserve">Proposal</x:t>
        </x:is>
      </x:c>
      <x:c r="AE670" s="4" t="str">
        <x:f>LOWER(A670&amp;"; "&amp;B670&amp;"; "&amp;D670&amp;"; "&amp;E670&amp;"; "&amp;X670&amp;"; "&amp;Y670&amp;"; "&amp;Z670&amp;"; "&amp;AA670&amp;"; "&amp;AB670&amp;"; "&amp;AC670&amp;"; "&amp;AD670&amp;"; "&amp;V670&amp;"; "&amp;C670&amp;"; "&amp;AH670&amp;"; "&amp;AI670)</x:f>
        <x:v>proposal.megafauna.scent_ampulla; megafauna scent-gland ampulla; biological resources; megafauna hunt material; raw material; raw; fauna; fauna interaction; biological chemical; assembly; proposal; megafauna; giant fauna; great hunt; rare creature harvest; scent ampulla; t3; unassigned; material</x:v>
      </x:c>
      <x:c r="AF670" s="4" t="inlineStr">
        <x:is>
          <x:t xml:space="preserve">Author-requested great-hunt biological material brainstorm. Specific anatomy and receiving designs remain proposals.</x:t>
        </x:is>
      </x:c>
      <x:c r="AG670" s="4" t="inlineStr">
        <x:is>
          <x:t xml:space="preserve">T3 practical-worth proposal. Preserved compartment boundaries and rare source availability justify high sample value. This is harvested material value, not a refinement stage or crafting qualification.</x:t>
        </x:is>
      </x:c>
      <x:c r="AH670" s="4" t="inlineStr">
        <x:is>
          <x:t xml:space="preserve">Unassigned</x:t>
        </x:is>
      </x:c>
      <x:c r="AI670" s="4" t="inlineStr">
        <x:is>
          <x:t xml:space="preserve">Material</x:t>
        </x:is>
      </x:c>
      <x:c r="AJ670" s="4">
        <x:f>COUNTIFS('Material routes'!$D$6:$D$2205,A670,'Material routes'!$C$6:$C$2205,"Output")</x:f>
        <x:v>0</x:v>
      </x:c>
      <x:c r="AK670" s="4">
        <x:f>SUM(COUNTIFS('Material routes'!$D$6:$D$2205,A670,'Material routes'!$C$6:$C$2205,"Ingredient candidate"),COUNTIFS('Material routes'!$D$6:$D$2205,A670,'Material routes'!$C$6:$C$2205,"Consumed input"),COUNTIFS('Material routes'!$D$6:$D$2205,A670,'Material routes'!$C$6:$C$2205,"Contained input"),COUNTIFS('Material routes'!$D$6:$D$2205,A670,'Material routes'!$C$6:$C$2205,"Transform input"))</x:f>
        <x:v>0</x:v>
      </x:c>
      <x:c r="AL670" s="4">
        <x:f>COUNTIFS('Material routes'!$D$6:$D$2205,A670,'Material routes'!$C$6:$C$2205,"Tool candidate")</x:f>
        <x:v>0</x:v>
      </x:c>
      <x:c r="AM670" s="4" t="str">
        <x:f>IF(AJ670&gt;0,"Route listed; review status/completeness",IF(C670="T0","Raw entry feed; no production route","No production route listed"))</x:f>
        <x:v>No production route listed</x:v>
      </x:c>
      <x:c r="AN670" s="4">
        <x:f>IF(C670="T0",0,IF(C670="T1",1,IF(C670="T2",2,IF(C670="T3",3,IF(C670="T4",4,IF(C670="Unassigned",98,99))))))</x:f>
        <x:v>3</x:v>
      </x:c>
    </x:row>
    <x:row r="671" ht="115" customHeight="1">
      <x:c r="A671" s="4" t="str">
        <x:v>proposal.collection.savory_mineral_phagia_drink</x:v>
      </x:c>
      <x:c r="B671" s="4" t="str">
        <x:v>Savory mineral Phagia drink</x:v>
      </x:c>
      <x:c r="C671" s="4" t="inlineStr">
        <x:is>
          <x:t xml:space="preserve">T1</x:t>
        </x:is>
      </x:c>
      <x:c r="D671" s="4" t="str">
        <x:v>Consumables</x:v>
      </x:c>
      <x:c r="E671" s="4" t="str">
        <x:v>Drink consumable</x:v>
      </x:c>
      <x:c r="F671" s="4" t="str">
        <x:v>New proposal</x:v>
      </x:c>
      <x:c r="G671" s="4" t="inlineStr">
        <x:is>
          <x:t xml:space="preserve">Candidate food-grade seasoning drink. It is a proposed drink or drink ingredient within the food-designated Phagia supply. Portion, preparation, preservation and hydration benefit remain undefined.</x:t>
        </x:is>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t="inlineStr">
        <x:is>
          <x:t xml:space="preserve">Common</x:t>
        </x:is>
      </x:c>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t1; t1; finished item</x:v>
      </x:c>
      <x:c r="AF671" s="4" t="str">
        <x:v>Collection expansion classification. Distinct type, use and material family; new item proposal unless author direction is marked.</x:v>
      </x:c>
      <x:c r="AG671"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status/completeness","No production route listed")</x:f>
        <x:v>Route listed; review status/completeness</x:v>
      </x:c>
      <x:c r="AN671" s="4">
        <x:f>IF(C671="T0",0,IF(C671="T1",1,IF(C671="T2",2,IF(C671="T3",3,IF(C671="T4",4,IF(C671="Unassigned",98,99))))))</x:f>
        <x:v>1</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x:c r="A672" s="4" t="inlineStr">
        <x:is>
          <x:t xml:space="preserve">proposal.megafauna.bonding_matrix</x:t>
        </x:is>
      </x:c>
      <x:c r="B672" s="4" t="inlineStr">
        <x:is>
          <x:t xml:space="preserve">Megafauna bonding-gland matrix</x:t>
        </x:is>
      </x:c>
      <x:c r="C672" s="4" t="inlineStr">
        <x:is>
          <x:t xml:space="preserve">T3</x:t>
        </x:is>
      </x:c>
      <x:c r="D672" s="4" t="inlineStr">
        <x:is>
          <x:t xml:space="preserve">Biological resources</x:t>
        </x:is>
      </x:c>
      <x:c r="E672" s="4" t="inlineStr">
        <x:is>
          <x:t xml:space="preserve">Megafauna hunt material</x:t>
        </x:is>
      </x:c>
      <x:c r="F672" s="4" t="inlineStr">
        <x:is>
          <x:t xml:space="preserve">New proposal</x:t>
        </x:is>
      </x:c>
      <x:c r="G672" s="4" t="inlineStr">
        <x:is>
          <x:t xml:space="preserve">Structured tissue proposed to produce a shell-bonding secretion. Candidate investigation of source processing chemistry, separate from collected binder secretion.</x:t>
        </x:is>
      </x:c>
      <x:c r="H672" s="4" t="inlineStr">
        <x:is>
          <x:t xml:space="preserve">None</x:t>
        </x:is>
      </x:c>
      <x:c r="I672" s="4" t="inlineStr">
        <x:is>
          <x:t xml:space="preserve">Physical hunt cargo; compatible packing, containment, mass and handling remain unresolved.</x:t>
        </x:is>
      </x:c>
      <x:c r="J672" s="4"/>
      <x:c r="K672" s="4"/>
      <x:c r="L672" s="4" t="inlineStr">
        <x:is>
          <x:t xml:space="preserve">Great-hunt harvest proposal. Armored specialist; isolate the structured secretion-producing matrix. Specific creature, extraction method, encounter frequency and yield remain design work.</x:t>
        </x:is>
      </x:c>
      <x:c r="M672" s="4" t="inlineStr">
        <x:is>
          <x:t xml:space="preserve">Select and preserve the anatomical specimen for later qualification. No recipe, usable yield or operating performance established.</x:t>
        </x:is>
      </x:c>
      <x:c r="N672" s="4" t="inlineStr">
        <x:is>
          <x:t xml:space="preserve">Not implemented</x:t>
        </x:is>
      </x:c>
      <x:c r="O672" s="4" t="inlineStr">
        <x:is>
          <x:t xml:space="preserve">Potentially toxic or contaminated biological cargo. No edibility, human filtration, medical use, rated protection, live-organ function or stored usable energy is established.</x:t>
        </x:is>
      </x:c>
      <x:c r="P672" s="4" t="inlineStr">
        <x:is>
          <x:t xml:space="preserve">Rare</x:t>
        </x:is>
      </x:c>
      <x:c r="Q672" s="4"/>
      <x:c r="R672" s="4"/>
      <x:c r="S672" s="4"/>
      <x:c r="T672" s="4"/>
      <x:c r="U672" s="4" t="inlineStr">
        <x:is>
          <x:t xml:space="preserve">Source species and exact anatomy, intact-yield conditions, preservation, compatibility and receiving recipes remain open. Artwork direction: bonding-gland matrix.</x:t>
        </x:is>
      </x:c>
      <x:c r="V672" s="4" t="inlineStr">
        <x:is>
          <x:t xml:space="preserve">megafauna; giant fauna; great hunt; rare creature harvest; bonding matrix</x:t>
        </x:is>
      </x:c>
      <x:c r="W672"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2" s="4" t="inlineStr">
        <x:is>
          <x:t xml:space="preserve">Raw material</x:t>
        </x:is>
      </x:c>
      <x:c r="Y672" s="4" t="inlineStr">
        <x:is>
          <x:t xml:space="preserve">Raw</x:t>
        </x:is>
      </x:c>
      <x:c r="Z672" s="4" t="inlineStr">
        <x:is>
          <x:t xml:space="preserve">Fauna</x:t>
        </x:is>
      </x:c>
      <x:c r="AA672" s="4" t="inlineStr">
        <x:is>
          <x:t xml:space="preserve">Chemical processing</x:t>
        </x:is>
      </x:c>
      <x:c r="AB672" s="4" t="inlineStr">
        <x:is>
          <x:t xml:space="preserve">Faunal tissue</x:t>
        </x:is>
      </x:c>
      <x:c r="AC672" s="4" t="inlineStr">
        <x:is>
          <x:t xml:space="preserve">Solid piece</x:t>
        </x:is>
      </x:c>
      <x:c r="AD672" s="4" t="inlineStr">
        <x:is>
          <x:t xml:space="preserve">Proposal</x:t>
        </x:is>
      </x:c>
      <x:c r="AE672" s="4" t="str">
        <x:f>LOWER(A672&amp;"; "&amp;B672&amp;"; "&amp;D672&amp;"; "&amp;E672&amp;"; "&amp;X672&amp;"; "&amp;Y672&amp;"; "&amp;Z672&amp;"; "&amp;AA672&amp;"; "&amp;AB672&amp;"; "&amp;AC672&amp;"; "&amp;AD672&amp;"; "&amp;V672&amp;"; "&amp;C672&amp;"; "&amp;AH672&amp;"; "&amp;AI672)</x:f>
        <x:v>proposal.megafauna.bonding_matrix; megafauna bonding-gland matrix; biological resources; megafauna hunt material; raw material; raw; fauna; chemical processing; faunal tissue; solid piece; proposal; megafauna; giant fauna; great hunt; rare creature harvest; bonding matrix; t3; unassigned; material</x:v>
      </x:c>
      <x:c r="AF672" s="4" t="inlineStr">
        <x:is>
          <x:t xml:space="preserve">Author-requested great-hunt biological material brainstorm. Specific anatomy and receiving designs remain proposals.</x:t>
        </x:is>
      </x:c>
      <x:c r="AG672" s="4" t="inlineStr">
        <x:is>
          <x:t xml:space="preserve">T3 practical-worth proposal. Recovering the intact producing structure is substantially harder than collecting discharged material. This is harvested material value, not a refinement stage or crafting qualification.</x:t>
        </x:is>
      </x:c>
      <x:c r="AH672" s="4" t="inlineStr">
        <x:is>
          <x:t xml:space="preserve">Unassigned</x:t>
        </x:is>
      </x:c>
      <x:c r="AI672" s="4" t="inlineStr">
        <x:is>
          <x:t xml:space="preserve">Material</x:t>
        </x:is>
      </x:c>
      <x:c r="AJ672" s="4">
        <x:f>COUNTIFS('Material routes'!$D$6:$D$2205,A672,'Material routes'!$C$6:$C$2205,"Output")</x:f>
        <x:v>0</x:v>
      </x:c>
      <x:c r="AK672" s="4">
        <x:f>SUM(COUNTIFS('Material routes'!$D$6:$D$2205,A672,'Material routes'!$C$6:$C$2205,"Ingredient candidate"),COUNTIFS('Material routes'!$D$6:$D$2205,A672,'Material routes'!$C$6:$C$2205,"Consumed input"),COUNTIFS('Material routes'!$D$6:$D$2205,A672,'Material routes'!$C$6:$C$2205,"Contained input"),COUNTIFS('Material routes'!$D$6:$D$2205,A672,'Material routes'!$C$6:$C$2205,"Transform input"))</x:f>
        <x:v>0</x:v>
      </x:c>
      <x:c r="AL672" s="4">
        <x:f>COUNTIFS('Material routes'!$D$6:$D$2205,A672,'Material routes'!$C$6:$C$2205,"Tool candidate")</x:f>
        <x:v>0</x:v>
      </x:c>
      <x:c r="AM672" s="4" t="str">
        <x:f>IF(AJ672&gt;0,"Route listed; review status/completeness",IF(C672="T0","Raw entry feed; no production route","No production route listed"))</x:f>
        <x:v>No production route listed</x:v>
      </x:c>
      <x:c r="AN672" s="4">
        <x:f>IF(C672="T0",0,IF(C672="T1",1,IF(C672="T2",2,IF(C672="T3",3,IF(C672="T4",4,IF(C672="Unassigned",98,99))))))</x:f>
        <x:v>3</x:v>
      </x:c>
    </x:row>
    <x:row r="673">
      <x:c r="A673" s="4" t="inlineStr">
        <x:is>
          <x:t xml:space="preserve">proposal.megafauna.catalytic_granules</x:t>
        </x:is>
      </x:c>
      <x:c r="B673" s="4" t="inlineStr">
        <x:is>
          <x:t xml:space="preserve">Megafauna catalytic digestion granules</x:t>
        </x:is>
      </x:c>
      <x:c r="C673" s="4" t="inlineStr">
        <x:is>
          <x:t xml:space="preserve">T3</x:t>
        </x:is>
      </x:c>
      <x:c r="D673" s="4" t="inlineStr">
        <x:is>
          <x:t xml:space="preserve">Biological resources</x:t>
        </x:is>
      </x:c>
      <x:c r="E673" s="4" t="inlineStr">
        <x:is>
          <x:t xml:space="preserve">Megafauna hunt material</x:t>
        </x:is>
      </x:c>
      <x:c r="F673" s="4" t="inlineStr">
        <x:is>
          <x:t xml:space="preserve">New proposal</x:t>
        </x:is>
      </x:c>
      <x:c r="G673" s="4" t="inlineStr">
        <x:is>
          <x:t xml:space="preserve">Dense granules from a proposed mineral-processing digestive compartment. Candidate catalytic-material analysis feed, not a qualified etchant, enzyme or safe reagent.</x:t>
        </x:is>
      </x:c>
      <x:c r="H673" s="4" t="inlineStr">
        <x:is>
          <x:t xml:space="preserve">None</x:t>
        </x:is>
      </x:c>
      <x:c r="I673" s="4" t="inlineStr">
        <x:is>
          <x:t xml:space="preserve">Physical hunt cargo; compatible packing, containment, mass and handling remain unresolved.</x:t>
        </x:is>
      </x:c>
      <x:c r="J673" s="4"/>
      <x:c r="K673" s="4"/>
      <x:c r="L673" s="4" t="inlineStr">
        <x:is>
          <x:t xml:space="preserve">Great-hunt harvest proposal. Rare mineral-processing gut; segregate intact dense granules. Specific creature, extraction method, encounter frequency and yield remain design work.</x:t>
        </x:is>
      </x:c>
      <x:c r="M673" s="4" t="inlineStr">
        <x:is>
          <x:t xml:space="preserve">Select and preserve the anatomical specimen for later qualification. No recipe, usable yield or operating performance established.</x:t>
        </x:is>
      </x:c>
      <x:c r="N673" s="4" t="inlineStr">
        <x:is>
          <x:t xml:space="preserve">Not implemented</x:t>
        </x:is>
      </x:c>
      <x:c r="O673" s="4" t="inlineStr">
        <x:is>
          <x:t xml:space="preserve">Potentially toxic or contaminated biological cargo. No edibility, human filtration, medical use, rated protection, live-organ function or stored usable energy is established.</x:t>
        </x:is>
      </x:c>
      <x:c r="P673" s="4" t="inlineStr">
        <x:is>
          <x:t xml:space="preserve">Rare</x:t>
        </x:is>
      </x:c>
      <x:c r="Q673" s="4"/>
      <x:c r="R673" s="4"/>
      <x:c r="S673" s="4"/>
      <x:c r="T673" s="4"/>
      <x:c r="U673" s="4" t="inlineStr">
        <x:is>
          <x:t xml:space="preserve">Source species and exact anatomy, intact-yield conditions, preservation, compatibility and receiving recipes remain open. Artwork direction: catalytic digestion granules.</x:t>
        </x:is>
      </x:c>
      <x:c r="V673" s="4" t="inlineStr">
        <x:is>
          <x:t xml:space="preserve">megafauna; giant fauna; great hunt; rare creature harvest; catalytic granules</x:t>
        </x:is>
      </x:c>
      <x:c r="W673"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3" s="4" t="inlineStr">
        <x:is>
          <x:t xml:space="preserve">Raw material</x:t>
        </x:is>
      </x:c>
      <x:c r="Y673" s="4" t="inlineStr">
        <x:is>
          <x:t xml:space="preserve">Raw</x:t>
        </x:is>
      </x:c>
      <x:c r="Z673" s="4" t="inlineStr">
        <x:is>
          <x:t xml:space="preserve">Fauna</x:t>
        </x:is>
      </x:c>
      <x:c r="AA673" s="4" t="inlineStr">
        <x:is>
          <x:t xml:space="preserve">Chemical processing</x:t>
        </x:is>
      </x:c>
      <x:c r="AB673" s="4" t="inlineStr">
        <x:is>
          <x:t xml:space="preserve">Biological chemical</x:t>
        </x:is>
      </x:c>
      <x:c r="AC673" s="4" t="inlineStr">
        <x:is>
          <x:t xml:space="preserve">Particles</x:t>
        </x:is>
      </x:c>
      <x:c r="AD673" s="4" t="inlineStr">
        <x:is>
          <x:t xml:space="preserve">Proposal</x:t>
        </x:is>
      </x:c>
      <x:c r="AE673" s="4" t="str">
        <x:f>LOWER(A673&amp;"; "&amp;B673&amp;"; "&amp;D673&amp;"; "&amp;E673&amp;"; "&amp;X673&amp;"; "&amp;Y673&amp;"; "&amp;Z673&amp;"; "&amp;AA673&amp;"; "&amp;AB673&amp;"; "&amp;AC673&amp;"; "&amp;AD673&amp;"; "&amp;V673&amp;"; "&amp;C673&amp;"; "&amp;AH673&amp;"; "&amp;AI673)</x:f>
        <x:v>proposal.megafauna.catalytic_granules; megafauna catalytic digestion granules; biological resources; megafauna hunt material; raw material; raw; fauna; chemical processing; biological chemical; particles; proposal; megafauna; giant fauna; great hunt; rare creature harvest; catalytic granules; t3; unassigned; material</x:v>
      </x:c>
      <x:c r="AF673" s="4" t="inlineStr">
        <x:is>
          <x:t xml:space="preserve">Author-requested great-hunt biological material brainstorm. Specific anatomy and receiving designs remain proposals.</x:t>
        </x:is>
      </x:c>
      <x:c r="AG673" s="4" t="inlineStr">
        <x:is>
          <x:t xml:space="preserve">T3 practical-worth proposal. Rare source anatomy and difficult separation of intact granules give these high specialist value. This is harvested material value, not a refinement stage or crafting qualification.</x:t>
        </x:is>
      </x:c>
      <x:c r="AH673" s="4" t="inlineStr">
        <x:is>
          <x:t xml:space="preserve">Unassigned</x:t>
        </x:is>
      </x:c>
      <x:c r="AI673" s="4" t="inlineStr">
        <x:is>
          <x:t xml:space="preserve">Material</x:t>
        </x:is>
      </x:c>
      <x:c r="AJ673" s="4">
        <x:f>COUNTIFS('Material routes'!$D$6:$D$2205,A673,'Material routes'!$C$6:$C$2205,"Output")</x:f>
        <x:v>0</x:v>
      </x:c>
      <x:c r="AK673" s="4">
        <x:f>SUM(COUNTIFS('Material routes'!$D$6:$D$2205,A673,'Material routes'!$C$6:$C$2205,"Ingredient candidate"),COUNTIFS('Material routes'!$D$6:$D$2205,A673,'Material routes'!$C$6:$C$2205,"Consumed input"),COUNTIFS('Material routes'!$D$6:$D$2205,A673,'Material routes'!$C$6:$C$2205,"Contained input"),COUNTIFS('Material routes'!$D$6:$D$2205,A673,'Material routes'!$C$6:$C$2205,"Transform input"))</x:f>
        <x:v>0</x:v>
      </x:c>
      <x:c r="AL673" s="4">
        <x:f>COUNTIFS('Material routes'!$D$6:$D$2205,A673,'Material routes'!$C$6:$C$2205,"Tool candidate")</x:f>
        <x:v>0</x:v>
      </x:c>
      <x:c r="AM673" s="4" t="str">
        <x:f>IF(AJ673&gt;0,"Route listed; review status/completeness",IF(C673="T0","Raw entry feed; no production route","No production route listed"))</x:f>
        <x:v>No production route listed</x:v>
      </x:c>
      <x:c r="AN673" s="4">
        <x:f>IF(C673="T0",0,IF(C673="T1",1,IF(C673="T2",2,IF(C673="T3",3,IF(C673="T4",4,IF(C673="Unassigned",98,99))))))</x:f>
        <x:v>3</x:v>
      </x:c>
    </x:row>
    <x:row r="674">
      <x:c r="A674" s="4" t="inlineStr">
        <x:is>
          <x:t xml:space="preserve">proposal.megafauna.heat_lattice</x:t>
        </x:is>
      </x:c>
      <x:c r="B674" s="4" t="inlineStr">
        <x:is>
          <x:t xml:space="preserve">Megafauna heat-exchange lattice</x:t>
        </x:is>
      </x:c>
      <x:c r="C674" s="4" t="inlineStr">
        <x:is>
          <x:t xml:space="preserve">T3</x:t>
        </x:is>
      </x:c>
      <x:c r="D674" s="4" t="inlineStr">
        <x:is>
          <x:t xml:space="preserve">Biological resources</x:t>
        </x:is>
      </x:c>
      <x:c r="E674" s="4" t="inlineStr">
        <x:is>
          <x:t xml:space="preserve">Megafauna hunt material</x:t>
        </x:is>
      </x:c>
      <x:c r="F674" s="4" t="inlineStr">
        <x:is>
          <x:t xml:space="preserve">New proposal</x:t>
        </x:is>
      </x:c>
      <x:c r="G674" s="4" t="inlineStr">
        <x:is>
          <x:t xml:space="preserve">A branching scaffold proposed to distribute heat within a giant animal. Candidate thermal-interface research stock with its fine passages preserved.</x:t>
        </x:is>
      </x:c>
      <x:c r="H674" s="4" t="inlineStr">
        <x:is>
          <x:t xml:space="preserve">None</x:t>
        </x:is>
      </x:c>
      <x:c r="I674" s="4" t="inlineStr">
        <x:is>
          <x:t xml:space="preserve">Physical hunt cargo; compatible packing, containment, mass and handling remain unresolved.</x:t>
        </x:is>
      </x:c>
      <x:c r="J674" s="4"/>
      <x:c r="K674" s="4"/>
      <x:c r="L674" s="4" t="inlineStr">
        <x:is>
          <x:t xml:space="preserve">Great-hunt harvest proposal. Heat-tolerant hunt quarry; recover the internal branching exchange scaffold. Specific creature, extraction method, encounter frequency and yield remain design work.</x:t>
        </x:is>
      </x:c>
      <x:c r="M674" s="4" t="inlineStr">
        <x:is>
          <x:t xml:space="preserve">Select and preserve the anatomical specimen for later qualification. No recipe, usable yield or operating performance established.</x:t>
        </x:is>
      </x:c>
      <x:c r="N674" s="4" t="inlineStr">
        <x:is>
          <x:t xml:space="preserve">Not implemented</x:t>
        </x:is>
      </x:c>
      <x:c r="O674" s="4" t="inlineStr">
        <x:is>
          <x:t xml:space="preserve">Potentially toxic or contaminated biological cargo. No edibility, human filtration, medical use, rated protection, live-organ function or stored usable energy is established.</x:t>
        </x:is>
      </x:c>
      <x:c r="P674" s="4" t="inlineStr">
        <x:is>
          <x:t xml:space="preserve">Rare</x:t>
        </x:is>
      </x:c>
      <x:c r="Q674" s="4"/>
      <x:c r="R674" s="4"/>
      <x:c r="S674" s="4"/>
      <x:c r="T674" s="4"/>
      <x:c r="U674" s="4" t="inlineStr">
        <x:is>
          <x:t xml:space="preserve">Source species and exact anatomy, intact-yield conditions, preservation, compatibility and receiving recipes remain open. Artwork direction: heat-exchange lattice.</x:t>
        </x:is>
      </x:c>
      <x:c r="V674" s="4" t="inlineStr">
        <x:is>
          <x:t xml:space="preserve">megafauna; giant fauna; great hunt; rare creature harvest; heat lattice</x:t>
        </x:is>
      </x:c>
      <x:c r="W674"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4" s="4" t="inlineStr">
        <x:is>
          <x:t xml:space="preserve">Raw material</x:t>
        </x:is>
      </x:c>
      <x:c r="Y674" s="4" t="inlineStr">
        <x:is>
          <x:t xml:space="preserve">Raw</x:t>
        </x:is>
      </x:c>
      <x:c r="Z674" s="4" t="inlineStr">
        <x:is>
          <x:t xml:space="preserve">Fauna</x:t>
        </x:is>
      </x:c>
      <x:c r="AA674" s="4" t="inlineStr">
        <x:is>
          <x:t xml:space="preserve">Equipment fabrication</x:t>
        </x:is>
      </x:c>
      <x:c r="AB674" s="4" t="inlineStr">
        <x:is>
          <x:t xml:space="preserve">Biological and mineral mixture</x:t>
        </x:is>
      </x:c>
      <x:c r="AC674" s="4" t="inlineStr">
        <x:is>
          <x:t xml:space="preserve">Assembly</x:t>
        </x:is>
      </x:c>
      <x:c r="AD674" s="4" t="inlineStr">
        <x:is>
          <x:t xml:space="preserve">Proposal</x:t>
        </x:is>
      </x:c>
      <x:c r="AE674" s="4" t="str">
        <x:f>LOWER(A674&amp;"; "&amp;B674&amp;"; "&amp;D674&amp;"; "&amp;E674&amp;"; "&amp;X674&amp;"; "&amp;Y674&amp;"; "&amp;Z674&amp;"; "&amp;AA674&amp;"; "&amp;AB674&amp;"; "&amp;AC674&amp;"; "&amp;AD674&amp;"; "&amp;V674&amp;"; "&amp;C674&amp;"; "&amp;AH674&amp;"; "&amp;AI674)</x:f>
        <x:v>proposal.megafauna.heat_lattice; megafauna heat-exchange lattice; biological resources; megafauna hunt material; raw material; raw; fauna; equipment fabrication; biological and mineral mixture; assembly; proposal; megafauna; giant fauna; great hunt; rare creature harvest; heat lattice; t3; unassigned; material</x:v>
      </x:c>
      <x:c r="AF674" s="4" t="inlineStr">
        <x:is>
          <x:t xml:space="preserve">Author-requested great-hunt biological material brainstorm. Specific anatomy and receiving designs remain proposals.</x:t>
        </x:is>
      </x:c>
      <x:c r="AG674" s="4" t="inlineStr">
        <x:is>
          <x:t xml:space="preserve">T3 practical-worth proposal. An intact fine-passage lattice is a fragile and difficult internal recovery rather than bulk shell. This is harvested material value, not a refinement stage or crafting qualification.</x:t>
        </x:is>
      </x:c>
      <x:c r="AH674" s="4" t="inlineStr">
        <x:is>
          <x:t xml:space="preserve">Unassigned</x:t>
        </x:is>
      </x:c>
      <x:c r="AI674" s="4" t="inlineStr">
        <x:is>
          <x:t xml:space="preserve">Material</x:t>
        </x:is>
      </x:c>
      <x:c r="AJ674" s="4">
        <x:f>COUNTIFS('Material routes'!$D$6:$D$2205,A674,'Material routes'!$C$6:$C$2205,"Output")</x:f>
        <x:v>0</x:v>
      </x:c>
      <x:c r="AK674" s="4">
        <x:f>SUM(COUNTIFS('Material routes'!$D$6:$D$2205,A674,'Material routes'!$C$6:$C$2205,"Ingredient candidate"),COUNTIFS('Material routes'!$D$6:$D$2205,A674,'Material routes'!$C$6:$C$2205,"Consumed input"),COUNTIFS('Material routes'!$D$6:$D$2205,A674,'Material routes'!$C$6:$C$2205,"Contained input"),COUNTIFS('Material routes'!$D$6:$D$2205,A674,'Material routes'!$C$6:$C$2205,"Transform input"))</x:f>
        <x:v>0</x:v>
      </x:c>
      <x:c r="AL674" s="4">
        <x:f>COUNTIFS('Material routes'!$D$6:$D$2205,A674,'Material routes'!$C$6:$C$2205,"Tool candidate")</x:f>
        <x:v>0</x:v>
      </x:c>
      <x:c r="AM674" s="4" t="str">
        <x:f>IF(AJ674&gt;0,"Route listed; review status/completeness",IF(C674="T0","Raw entry feed; no production route","No production route listed"))</x:f>
        <x:v>No production route listed</x:v>
      </x:c>
      <x:c r="AN674" s="4">
        <x:f>IF(C674="T0",0,IF(C674="T1",1,IF(C674="T2",2,IF(C674="T3",3,IF(C674="T4",4,IF(C674="Unassigned",98,99))))))</x:f>
        <x:v>3</x:v>
      </x:c>
    </x:row>
    <x:row r="675">
      <x:c r="A675" s="4" t="inlineStr">
        <x:is>
          <x:t xml:space="preserve">proposal.megafauna.reservoir_sphincter</x:t>
        </x:is>
      </x:c>
      <x:c r="B675" s="4" t="inlineStr">
        <x:is>
          <x:t xml:space="preserve">Megafauna reservoir sphincter</x:t>
        </x:is>
      </x:c>
      <x:c r="C675" s="4" t="inlineStr">
        <x:is>
          <x:t xml:space="preserve">T3</x:t>
        </x:is>
      </x:c>
      <x:c r="D675" s="4" t="inlineStr">
        <x:is>
          <x:t xml:space="preserve">Biological resources</x:t>
        </x:is>
      </x:c>
      <x:c r="E675" s="4" t="inlineStr">
        <x:is>
          <x:t xml:space="preserve">Megafauna hunt material</x:t>
        </x:is>
      </x:c>
      <x:c r="F675" s="4" t="inlineStr">
        <x:is>
          <x:t xml:space="preserve">New proposal</x:t>
        </x:is>
      </x:c>
      <x:c r="G675" s="4" t="inlineStr">
        <x:is>
          <x:t xml:space="preserve">A complete annular closure from a proposed defensive reservoir. Candidate compliant-valve research material, distinct from reservoir wall membrane.</x:t>
        </x:is>
      </x:c>
      <x:c r="H675" s="4" t="inlineStr">
        <x:is>
          <x:t xml:space="preserve">None</x:t>
        </x:is>
      </x:c>
      <x:c r="I675" s="4" t="inlineStr">
        <x:is>
          <x:t xml:space="preserve">Physical hunt cargo; compatible packing, containment, mass and handling remain unresolved.</x:t>
        </x:is>
      </x:c>
      <x:c r="J675" s="4"/>
      <x:c r="K675" s="4"/>
      <x:c r="L675" s="4" t="inlineStr">
        <x:is>
          <x:t xml:space="preserve">Great-hunt harvest proposal. Defensive reservoir; recover the complete annular closure structure. Specific creature, extraction method, encounter frequency and yield remain design work.</x:t>
        </x:is>
      </x:c>
      <x:c r="M675" s="4" t="inlineStr">
        <x:is>
          <x:t xml:space="preserve">Select and preserve the anatomical specimen for later qualification. No recipe, usable yield or operating performance established.</x:t>
        </x:is>
      </x:c>
      <x:c r="N675" s="4" t="inlineStr">
        <x:is>
          <x:t xml:space="preserve">Not implemented</x:t>
        </x:is>
      </x:c>
      <x:c r="O675" s="4" t="inlineStr">
        <x:is>
          <x:t xml:space="preserve">Potentially toxic or contaminated biological cargo. No edibility, human filtration, medical use, rated protection, live-organ function or stored usable energy is established.</x:t>
        </x:is>
      </x:c>
      <x:c r="P675" s="4" t="inlineStr">
        <x:is>
          <x:t xml:space="preserve">Rare</x:t>
        </x:is>
      </x:c>
      <x:c r="Q675" s="4"/>
      <x:c r="R675" s="4"/>
      <x:c r="S675" s="4"/>
      <x:c r="T675" s="4"/>
      <x:c r="U675" s="4" t="inlineStr">
        <x:is>
          <x:t xml:space="preserve">Source species and exact anatomy, intact-yield conditions, preservation, compatibility and receiving recipes remain open. Artwork direction: reservoir sphincter.</x:t>
        </x:is>
      </x:c>
      <x:c r="V675" s="4" t="inlineStr">
        <x:is>
          <x:t xml:space="preserve">megafauna; giant fauna; great hunt; rare creature harvest; reservoir sphincter</x:t>
        </x:is>
      </x:c>
      <x:c r="W675"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5" s="4" t="inlineStr">
        <x:is>
          <x:t xml:space="preserve">Raw material</x:t>
        </x:is>
      </x:c>
      <x:c r="Y675" s="4" t="inlineStr">
        <x:is>
          <x:t xml:space="preserve">Raw</x:t>
        </x:is>
      </x:c>
      <x:c r="Z675" s="4" t="inlineStr">
        <x:is>
          <x:t xml:space="preserve">Fauna</x:t>
        </x:is>
      </x:c>
      <x:c r="AA675" s="4" t="inlineStr">
        <x:is>
          <x:t xml:space="preserve">Material transfer</x:t>
        </x:is>
      </x:c>
      <x:c r="AB675" s="4" t="inlineStr">
        <x:is>
          <x:t xml:space="preserve">Faunal tissue</x:t>
        </x:is>
      </x:c>
      <x:c r="AC675" s="4" t="inlineStr">
        <x:is>
          <x:t xml:space="preserve">Assembly</x:t>
        </x:is>
      </x:c>
      <x:c r="AD675" s="4" t="inlineStr">
        <x:is>
          <x:t xml:space="preserve">Proposal</x:t>
        </x:is>
      </x:c>
      <x:c r="AE675" s="4" t="str">
        <x:f>LOWER(A675&amp;"; "&amp;B675&amp;"; "&amp;D675&amp;"; "&amp;E675&amp;"; "&amp;X675&amp;"; "&amp;Y675&amp;"; "&amp;Z675&amp;"; "&amp;AA675&amp;"; "&amp;AB675&amp;"; "&amp;AC675&amp;"; "&amp;AD675&amp;"; "&amp;V675&amp;"; "&amp;C675&amp;"; "&amp;AH675&amp;"; "&amp;AI675)</x:f>
        <x:v>proposal.megafauna.reservoir_sphincter; megafauna reservoir sphincter; biological resources; megafauna hunt material; raw material; raw; fauna; material transfer; faunal tissue; assembly; proposal; megafauna; giant fauna; great hunt; rare creature harvest; reservoir sphincter; t3; unassigned; material</x:v>
      </x:c>
      <x:c r="AF675" s="4" t="inlineStr">
        <x:is>
          <x:t xml:space="preserve">Author-requested great-hunt biological material brainstorm. Specific anatomy and receiving designs remain proposals.</x:t>
        </x:is>
      </x:c>
      <x:c r="AG675" s="4" t="inlineStr">
        <x:is>
          <x:t xml:space="preserve">T3 practical-worth proposal. Recovering the complete closure and attachment interfaces carries high extraction and preservation difficulty. This is harvested material value, not a refinement stage or crafting qualification.</x:t>
        </x:is>
      </x:c>
      <x:c r="AH675" s="4" t="inlineStr">
        <x:is>
          <x:t xml:space="preserve">Unassigned</x:t>
        </x:is>
      </x:c>
      <x:c r="AI675" s="4" t="inlineStr">
        <x:is>
          <x:t xml:space="preserve">Material</x:t>
        </x:is>
      </x:c>
      <x:c r="AJ675" s="4">
        <x:f>COUNTIFS('Material routes'!$D$6:$D$2205,A675,'Material routes'!$C$6:$C$2205,"Output")</x:f>
        <x:v>0</x:v>
      </x:c>
      <x:c r="AK675" s="4">
        <x:f>SUM(COUNTIFS('Material routes'!$D$6:$D$2205,A675,'Material routes'!$C$6:$C$2205,"Ingredient candidate"),COUNTIFS('Material routes'!$D$6:$D$2205,A675,'Material routes'!$C$6:$C$2205,"Consumed input"),COUNTIFS('Material routes'!$D$6:$D$2205,A675,'Material routes'!$C$6:$C$2205,"Contained input"),COUNTIFS('Material routes'!$D$6:$D$2205,A675,'Material routes'!$C$6:$C$2205,"Transform input"))</x:f>
        <x:v>0</x:v>
      </x:c>
      <x:c r="AL675" s="4">
        <x:f>COUNTIFS('Material routes'!$D$6:$D$2205,A675,'Material routes'!$C$6:$C$2205,"Tool candidate")</x:f>
        <x:v>0</x:v>
      </x:c>
      <x:c r="AM675" s="4" t="str">
        <x:f>IF(AJ675&gt;0,"Route listed; review status/completeness",IF(C675="T0","Raw entry feed; no production route","No production route listed"))</x:f>
        <x:v>No production route listed</x:v>
      </x:c>
      <x:c r="AN675" s="4">
        <x:f>IF(C675="T0",0,IF(C675="T1",1,IF(C675="T2",2,IF(C675="T3",3,IF(C675="T4",4,IF(C675="Unassigned",98,99))))))</x:f>
        <x:v>3</x:v>
      </x:c>
    </x:row>
    <x:row r="676" ht="115" customHeight="1">
      <x:c r="A676" s="4" t="str">
        <x:v>proposal.collection.warm_phagia_meal_drink</x:v>
      </x:c>
      <x:c r="B676" s="4" t="str">
        <x:v>Warm Phagia meal drink</x:v>
      </x:c>
      <x:c r="C676" s="4" t="inlineStr">
        <x:is>
          <x:t xml:space="preserve">T0</x:t>
        </x:is>
      </x:c>
      <x:c r="D676" s="4" t="str">
        <x:v>Consumables</x:v>
      </x:c>
      <x:c r="E676" s="4" t="str">
        <x:v>Drink consumable</x:v>
      </x:c>
      <x:c r="F676" s="4" t="str">
        <x:v>New proposal</x:v>
      </x:c>
      <x:c r="G676" s="4" t="inlineStr">
        <x:is>
          <x:t xml:space="preserve">Heated drinkable meal, heating conditions unresolved. It is a proposed drink or drink ingredient within the food-designated Phagia supply. Portion, preparation, preservation and hydration benefit remain undefined.</x:t>
        </x:is>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t="inlineStr">
        <x:is>
          <x:t xml:space="preserve">Junk</x:t>
        </x:is>
      </x:c>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t0; t1; finished item</x:v>
      </x:c>
      <x:c r="AF676" s="4" t="str">
        <x:v>Collection expansion classification. Distinct type, use and material family; new item proposal unless author direction is marked.</x:v>
      </x:c>
      <x:c r="AG676"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status/completeness","No production route listed")</x:f>
        <x:v>Route listed; review status/completeness</x:v>
      </x:c>
      <x:c r="AN676" s="4">
        <x:f>IF(C676="T0",0,IF(C676="T1",1,IF(C676="T2",2,IF(C676="T3",3,IF(C676="T4",4,IF(C676="Unassigned",98,99))))))</x:f>
        <x:v>0</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inlineStr">
        <x:is>
          <x:t xml:space="preserve">T0</x:t>
        </x:is>
      </x:c>
      <x:c r="D677" s="4" t="str">
        <x:v>Consumables</x:v>
      </x:c>
      <x:c r="E677" s="4" t="str">
        <x:v>Drink consumable</x:v>
      </x:c>
      <x:c r="F677" s="4" t="str">
        <x:v>New proposal</x:v>
      </x:c>
      <x:c r="G677" s="4" t="inlineStr">
        <x:is>
          <x:t xml:space="preserve">Cooled serving using a dry cellar rather than ice or free water. It is a proposed drink or drink ingredient within the food-designated Phagia supply. Portion, preparation, preservation and hydration benefit remain undefined.</x:t>
        </x:is>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t="inlineStr">
        <x:is>
          <x:t xml:space="preserve">Junk</x:t>
        </x:is>
      </x:c>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t0; t1; finished item</x:v>
      </x:c>
      <x:c r="AF677" s="4" t="str">
        <x:v>Collection expansion classification. Distinct type, use and material family; new item proposal unless author direction is marked.</x:v>
      </x:c>
      <x:c r="AG677"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status/completeness","No production route listed")</x:f>
        <x:v>Route listed; review status/completeness</x:v>
      </x:c>
      <x:c r="AN677" s="4">
        <x:f>IF(C677="T0",0,IF(C677="T1",1,IF(C677="T2",2,IF(C677="T3",3,IF(C677="T4",4,IF(C677="Unassigned",98,99))))))</x:f>
        <x:v>0</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inlineStr">
        <x:is>
          <x:t xml:space="preserve">T2</x:t>
        </x:is>
      </x:c>
      <x:c r="D678" s="4" t="str">
        <x:v>Consumables</x:v>
      </x:c>
      <x:c r="E678" s="4" t="str">
        <x:v>Drink consumable</x:v>
      </x:c>
      <x:c r="F678" s="4" t="str">
        <x:v>New proposal</x:v>
      </x:c>
      <x:c r="G678" s="4" t="inlineStr">
        <x:is>
          <x:t xml:space="preserve">Rare culinary broth from a selected edible fauna source. It is a proposed drink or drink ingredient within the food-designated Phagia supply. Portion, preparation, preservation and hydration benefit remain undefined.</x:t>
        </x:is>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t="inlineStr">
        <x:is>
          <x:t xml:space="preserve">Uncommon</x:t>
        </x:is>
      </x:c>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t2;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status/completeness","No production route listed")</x:f>
        <x:v>Route listed; review status/completeness</x:v>
      </x:c>
      <x:c r="AN678" s="4">
        <x:f>IF(C678="T0",0,IF(C678="T1",1,IF(C678="T2",2,IF(C678="T3",3,IF(C678="T4",4,IF(C678="Unassigned",98,99))))))</x:f>
        <x:v>2</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x:c r="A679" s="4" t="inlineStr">
        <x:is>
          <x:t xml:space="preserve">proposal.megafauna.icore_root_mat</x:t>
        </x:is>
      </x:c>
      <x:c r="B679" s="4" t="inlineStr">
        <x:is>
          <x:t xml:space="preserve">Megafauna long-strand icore root mat</x:t>
        </x:is>
      </x:c>
      <x:c r="C679" s="4" t="inlineStr">
        <x:is>
          <x:t xml:space="preserve">T3</x:t>
        </x:is>
      </x:c>
      <x:c r="D679" s="4" t="inlineStr">
        <x:is>
          <x:t xml:space="preserve">Biological resources</x:t>
        </x:is>
      </x:c>
      <x:c r="E679" s="4" t="inlineStr">
        <x:is>
          <x:t xml:space="preserve">Megafauna hunt material</x:t>
        </x:is>
      </x:c>
      <x:c r="F679" s="4" t="inlineStr">
        <x:is>
          <x:t xml:space="preserve">New proposal</x:t>
        </x:is>
      </x:c>
      <x:c r="G679" s="4" t="inlineStr">
        <x:is>
          <x:t xml:space="preserve">A root mat holding unusually long aligned icore strands. Candidate low-yield specialist fiber stock, distinct from abundant short scraped icore fibers.</x:t>
        </x:is>
      </x:c>
      <x:c r="H679" s="4" t="inlineStr">
        <x:is>
          <x:t xml:space="preserve">None</x:t>
        </x:is>
      </x:c>
      <x:c r="I679" s="4" t="inlineStr">
        <x:is>
          <x:t xml:space="preserve">Physical hunt cargo; compatible packing, containment, mass and handling remain unresolved.</x:t>
        </x:is>
      </x:c>
      <x:c r="J679" s="4"/>
      <x:c r="K679" s="4"/>
      <x:c r="L679" s="4" t="inlineStr">
        <x:is>
          <x:t xml:space="preserve">Great-hunt harvest proposal. Rare fiber-bearing giant; retain long strands rooted in their support mat. Specific creature, extraction method, encounter frequency and yield remain design work.</x:t>
        </x:is>
      </x:c>
      <x:c r="M679" s="4" t="inlineStr">
        <x:is>
          <x:t xml:space="preserve">Select and preserve the anatomical specimen for later qualification. No recipe, usable yield or operating performance established.</x:t>
        </x:is>
      </x:c>
      <x:c r="N679" s="4" t="inlineStr">
        <x:is>
          <x:t xml:space="preserve">Not implemented</x:t>
        </x:is>
      </x:c>
      <x:c r="O679" s="4" t="inlineStr">
        <x:is>
          <x:t xml:space="preserve">Potentially toxic or contaminated biological cargo. No edibility, human filtration, medical use, rated protection, live-organ function or stored usable energy is established.</x:t>
        </x:is>
      </x:c>
      <x:c r="P679" s="4" t="inlineStr">
        <x:is>
          <x:t xml:space="preserve">Rare</x:t>
        </x:is>
      </x:c>
      <x:c r="Q679" s="4"/>
      <x:c r="R679" s="4"/>
      <x:c r="S679" s="4"/>
      <x:c r="T679" s="4"/>
      <x:c r="U679" s="4" t="inlineStr">
        <x:is>
          <x:t xml:space="preserve">Source species and exact anatomy, intact-yield conditions, preservation, compatibility and receiving recipes remain open. Artwork direction: long-strand icore root mat.</x:t>
        </x:is>
      </x:c>
      <x:c r="V679" s="4" t="inlineStr">
        <x:is>
          <x:t xml:space="preserve">megafauna; giant fauna; great hunt; rare creature harvest; icore root mat</x:t>
        </x:is>
      </x:c>
      <x:c r="W67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9" s="4" t="inlineStr">
        <x:is>
          <x:t xml:space="preserve">Raw material</x:t>
        </x:is>
      </x:c>
      <x:c r="Y679" s="4" t="inlineStr">
        <x:is>
          <x:t xml:space="preserve">Raw</x:t>
        </x:is>
      </x:c>
      <x:c r="Z679" s="4" t="inlineStr">
        <x:is>
          <x:t xml:space="preserve">Fauna</x:t>
        </x:is>
      </x:c>
      <x:c r="AA679" s="4" t="inlineStr">
        <x:is>
          <x:t xml:space="preserve">Textile processing</x:t>
        </x:is>
      </x:c>
      <x:c r="AB679" s="4" t="inlineStr">
        <x:is>
          <x:t xml:space="preserve">Husk fiber</x:t>
        </x:is>
      </x:c>
      <x:c r="AC679" s="4" t="inlineStr">
        <x:is>
          <x:t xml:space="preserve">Bundle</x:t>
        </x:is>
      </x:c>
      <x:c r="AD679" s="4" t="inlineStr">
        <x:is>
          <x:t xml:space="preserve">Proposal</x:t>
        </x:is>
      </x:c>
      <x:c r="AE679" s="4" t="str">
        <x:f>LOWER(A679&amp;"; "&amp;B679&amp;"; "&amp;D679&amp;"; "&amp;E679&amp;"; "&amp;X679&amp;"; "&amp;Y679&amp;"; "&amp;Z679&amp;"; "&amp;AA679&amp;"; "&amp;AB679&amp;"; "&amp;AC679&amp;"; "&amp;AD679&amp;"; "&amp;V679&amp;"; "&amp;C679&amp;"; "&amp;AH679&amp;"; "&amp;AI679)</x:f>
        <x:v>proposal.megafauna.icore_root_mat; megafauna long-strand icore root mat; biological resources; megafauna hunt material; raw material; raw; fauna; textile processing; husk fiber; bundle; proposal; megafauna; giant fauna; great hunt; rare creature harvest; icore root mat; t3; unassigned; material</x:v>
      </x:c>
      <x:c r="AF679" s="4" t="inlineStr">
        <x:is>
          <x:t xml:space="preserve">Author-requested great-hunt biological material brainstorm. Specific anatomy and receiving designs remain proposals.</x:t>
        </x:is>
      </x:c>
      <x:c r="AG679" s="4" t="inlineStr">
        <x:is>
          <x:t xml:space="preserve">T3 practical-worth proposal. Length and continuous root alignment are scarce recoverable qualities; difficult textile processing still applies. This is harvested material value, not a refinement stage or crafting qualification.</x:t>
        </x:is>
      </x:c>
      <x:c r="AH679" s="4" t="inlineStr">
        <x:is>
          <x:t xml:space="preserve">Unassigned</x:t>
        </x:is>
      </x:c>
      <x:c r="AI679" s="4" t="inlineStr">
        <x:is>
          <x:t xml:space="preserve">Material</x:t>
        </x:is>
      </x:c>
      <x:c r="AJ679" s="4">
        <x:f>COUNTIFS('Material routes'!$D$6:$D$2205,A679,'Material routes'!$C$6:$C$2205,"Output")</x:f>
        <x:v>0</x:v>
      </x:c>
      <x:c r="AK679" s="4">
        <x:f>SUM(COUNTIFS('Material routes'!$D$6:$D$2205,A679,'Material routes'!$C$6:$C$2205,"Ingredient candidate"),COUNTIFS('Material routes'!$D$6:$D$2205,A679,'Material routes'!$C$6:$C$2205,"Consumed input"),COUNTIFS('Material routes'!$D$6:$D$2205,A679,'Material routes'!$C$6:$C$2205,"Contained input"),COUNTIFS('Material routes'!$D$6:$D$2205,A679,'Material routes'!$C$6:$C$2205,"Transform input"))</x:f>
        <x:v>0</x:v>
      </x:c>
      <x:c r="AL679" s="4">
        <x:f>COUNTIFS('Material routes'!$D$6:$D$2205,A679,'Material routes'!$C$6:$C$2205,"Tool candidate")</x:f>
        <x:v>0</x:v>
      </x:c>
      <x:c r="AM679" s="4" t="str">
        <x:f>IF(AJ679&gt;0,"Route listed; review status/completeness",IF(C679="T0","Raw entry feed; no production route","No production route listed"))</x:f>
        <x:v>No production route listed</x:v>
      </x:c>
      <x:c r="AN679" s="4">
        <x:f>IF(C679="T0",0,IF(C679="T1",1,IF(C679="T2",2,IF(C679="T3",3,IF(C679="T4",4,IF(C679="Unassigned",98,99))))))</x:f>
        <x:v>3</x:v>
      </x:c>
    </x:row>
    <x:row r="680" ht="115" customHeight="1">
      <x:c r="A680" s="4" t="str">
        <x:v>proposal.collection.phagia_aroma_tasting_cup</x:v>
      </x:c>
      <x:c r="B680" s="4" t="str">
        <x:v>Phagia aroma tasting cup</x:v>
      </x:c>
      <x:c r="C680" s="4" t="inlineStr">
        <x:is>
          <x:t xml:space="preserve">T2</x:t>
        </x:is>
      </x:c>
      <x:c r="D680" s="4" t="str">
        <x:v>Consumables</x:v>
      </x:c>
      <x:c r="E680" s="4" t="str">
        <x:v>Drink consumable</x:v>
      </x:c>
      <x:c r="F680" s="4" t="str">
        <x:v>New proposal</x:v>
      </x:c>
      <x:c r="G680" s="4" t="inlineStr">
        <x:is>
          <x:t xml:space="preserve">Trace fauna-flavored drink for specialist cooks. It is a proposed drink or drink ingredient within the food-designated Phagia supply. Portion, preparation, preservation and hydration benefit remain undefined.</x:t>
        </x:is>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t="inlineStr">
        <x:is>
          <x:t xml:space="preserve">Uncommon</x:t>
        </x:is>
      </x:c>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t2;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status/completeness","No production route listed")</x:f>
        <x:v>Route listed; review status/completeness</x:v>
      </x:c>
      <x:c r="AN680" s="4">
        <x:f>IF(C680="T0",0,IF(C680="T1",1,IF(C680="T2",2,IF(C680="T3",3,IF(C680="T4",4,IF(C680="Unassigned",98,99))))))</x:f>
        <x:v>2</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inlineStr">
        <x:is>
          <x:t xml:space="preserve">T0</x:t>
        </x:is>
      </x:c>
      <x:c r="D681" s="4" t="str">
        <x:v>Consumables</x:v>
      </x:c>
      <x:c r="E681" s="4" t="str">
        <x:v>Drink consumable</x:v>
      </x:c>
      <x:c r="F681" s="4" t="str">
        <x:v>New proposal</x:v>
      </x:c>
      <x:c r="G681" s="4" t="inlineStr">
        <x:is>
          <x:t xml:space="preserve">Fine Phagia meal suspended for a coarse texture. It is a proposed drink or drink ingredient within the food-designated Phagia supply. Portion, preparation, preservation and hydration benefit remain undefined.</x:t>
        </x:is>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t="inlineStr">
        <x:is>
          <x:t xml:space="preserve">Junk</x:t>
        </x:is>
      </x:c>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t0; t1; finished item</x:v>
      </x:c>
      <x:c r="AF681" s="4" t="str">
        <x:v>Collection expansion classification. Distinct type, use and material family; new item proposal unless author direction is marked.</x:v>
      </x:c>
      <x:c r="AG681"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status/completeness","No production route listed")</x:f>
        <x:v>Route listed; review status/completeness</x:v>
      </x:c>
      <x:c r="AN681" s="4">
        <x:f>IF(C681="T0",0,IF(C681="T1",1,IF(C681="T2",2,IF(C681="T3",3,IF(C681="T4",4,IF(C681="Unassigned",98,99))))))</x:f>
        <x:v>0</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inlineStr">
        <x:is>
          <x:t xml:space="preserve">T1</x:t>
        </x:is>
      </x:c>
      <x:c r="D682" s="4" t="str">
        <x:v>Consumables</x:v>
      </x:c>
      <x:c r="E682" s="4" t="str">
        <x:v>Drink consumable</x:v>
      </x:c>
      <x:c r="F682" s="4" t="str">
        <x:v>New proposal</x:v>
      </x:c>
      <x:c r="G682" s="4" t="inlineStr">
        <x:is>
          <x:t xml:space="preserve">Separated curd and liquid presented as a drink. It is a proposed drink or drink ingredient within the food-designated Phagia supply. Portion, preparation, preservation and hydration benefit remain undefined.</x:t>
        </x:is>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t="inlineStr">
        <x:is>
          <x:t xml:space="preserve">Common</x:t>
        </x:is>
      </x:c>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t1; t1; finished item</x:v>
      </x:c>
      <x:c r="AF682" s="4" t="str">
        <x:v>Collection expansion classification. Distinct type, use and material family; new item proposal unless author direction is marked.</x:v>
      </x:c>
      <x:c r="AG682"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status/completeness","No production route listed")</x:f>
        <x:v>Route listed; review status/completeness</x:v>
      </x:c>
      <x:c r="AN682" s="4">
        <x:f>IF(C682="T0",0,IF(C682="T1",1,IF(C682="T2",2,IF(C682="T3",3,IF(C682="T4",4,IF(C682="Unassigned",98,99))))))</x:f>
        <x:v>1</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x:c r="A683" s="4" t="inlineStr">
        <x:is>
          <x:t xml:space="preserve">proposal.megafauna.spar_junction</x:t>
        </x:is>
      </x:c>
      <x:c r="B683" s="4" t="inlineStr">
        <x:is>
          <x:t xml:space="preserve">Megafauna wing-spar junction</x:t>
        </x:is>
      </x:c>
      <x:c r="C683" s="4" t="inlineStr">
        <x:is>
          <x:t xml:space="preserve">T3</x:t>
        </x:is>
      </x:c>
      <x:c r="D683" s="4" t="inlineStr">
        <x:is>
          <x:t xml:space="preserve">Biological resources</x:t>
        </x:is>
      </x:c>
      <x:c r="E683" s="4" t="inlineStr">
        <x:is>
          <x:t xml:space="preserve">Megafauna hunt material</x:t>
        </x:is>
      </x:c>
      <x:c r="F683" s="4" t="inlineStr">
        <x:is>
          <x:t xml:space="preserve">New proposal</x:t>
        </x:is>
      </x:c>
      <x:c r="G683" s="4" t="inlineStr">
        <x:is>
          <x:t xml:space="preserve">A branched spar junction retaining its multiple attachment surfaces. Candidate sail-frame connection research stock, distinct from straight individual wing ribs.</x:t>
        </x:is>
      </x:c>
      <x:c r="H683" s="4" t="inlineStr">
        <x:is>
          <x:t xml:space="preserve">None</x:t>
        </x:is>
      </x:c>
      <x:c r="I683" s="4" t="inlineStr">
        <x:is>
          <x:t xml:space="preserve">Physical hunt cargo; compatible packing, containment, mass and handling remain unresolved.</x:t>
        </x:is>
      </x:c>
      <x:c r="J683" s="4"/>
      <x:c r="K683" s="4"/>
      <x:c r="L683" s="4" t="inlineStr">
        <x:is>
          <x:t xml:space="preserve">Great-hunt harvest proposal. Large flying hunt quarry; extract the intact branched wing-root spar junction. Specific creature, extraction method, encounter frequency and yield remain design work.</x:t>
        </x:is>
      </x:c>
      <x:c r="M683" s="4" t="inlineStr">
        <x:is>
          <x:t xml:space="preserve">Select and preserve the anatomical specimen for later qualification. No recipe, usable yield or operating performance established.</x:t>
        </x:is>
      </x:c>
      <x:c r="N683" s="4" t="inlineStr">
        <x:is>
          <x:t xml:space="preserve">Not implemented</x:t>
        </x:is>
      </x:c>
      <x:c r="O683" s="4" t="inlineStr">
        <x:is>
          <x:t xml:space="preserve">Potentially toxic or contaminated biological cargo. No edibility, human filtration, medical use, rated protection, live-organ function or stored usable energy is established.</x:t>
        </x:is>
      </x:c>
      <x:c r="P683" s="4" t="inlineStr">
        <x:is>
          <x:t xml:space="preserve">Rare</x:t>
        </x:is>
      </x:c>
      <x:c r="Q683" s="4"/>
      <x:c r="R683" s="4"/>
      <x:c r="S683" s="4"/>
      <x:c r="T683" s="4"/>
      <x:c r="U683" s="4" t="inlineStr">
        <x:is>
          <x:t xml:space="preserve">Source species and exact anatomy, intact-yield conditions, preservation, compatibility and receiving recipes remain open. Artwork direction: wing-spar junction.</x:t>
        </x:is>
      </x:c>
      <x:c r="V683" s="4" t="inlineStr">
        <x:is>
          <x:t xml:space="preserve">megafauna; giant fauna; great hunt; rare creature harvest; spar junction</x:t>
        </x:is>
      </x:c>
      <x:c r="W683"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83" s="4" t="inlineStr">
        <x:is>
          <x:t xml:space="preserve">Raw material</x:t>
        </x:is>
      </x:c>
      <x:c r="Y683" s="4" t="inlineStr">
        <x:is>
          <x:t xml:space="preserve">Raw</x:t>
        </x:is>
      </x:c>
      <x:c r="Z683" s="4" t="inlineStr">
        <x:is>
          <x:t xml:space="preserve">Fauna</x:t>
        </x:is>
      </x:c>
      <x:c r="AA683" s="4" t="inlineStr">
        <x:is>
          <x:t xml:space="preserve">Wind propulsion</x:t>
        </x:is>
      </x:c>
      <x:c r="AB683" s="4" t="inlineStr">
        <x:is>
          <x:t xml:space="preserve">Faunal hard tissue</x:t>
        </x:is>
      </x:c>
      <x:c r="AC683" s="4" t="inlineStr">
        <x:is>
          <x:t xml:space="preserve">Assembly</x:t>
        </x:is>
      </x:c>
      <x:c r="AD683" s="4" t="inlineStr">
        <x:is>
          <x:t xml:space="preserve">Proposal</x:t>
        </x:is>
      </x:c>
      <x:c r="AE683" s="4" t="str">
        <x:f>LOWER(A683&amp;"; "&amp;B683&amp;"; "&amp;D683&amp;"; "&amp;E683&amp;"; "&amp;X683&amp;"; "&amp;Y683&amp;"; "&amp;Z683&amp;"; "&amp;AA683&amp;"; "&amp;AB683&amp;"; "&amp;AC683&amp;"; "&amp;AD683&amp;"; "&amp;V683&amp;"; "&amp;C683&amp;"; "&amp;AH683&amp;"; "&amp;AI683)</x:f>
        <x:v>proposal.megafauna.spar_junction; megafauna wing-spar junction; biological resources; megafauna hunt material; raw material; raw; fauna; wind propulsion; faunal hard tissue; assembly; proposal; megafauna; giant fauna; great hunt; rare creature harvest; spar junction; t3; unassigned; material</x:v>
      </x:c>
      <x:c r="AF683" s="4" t="inlineStr">
        <x:is>
          <x:t xml:space="preserve">Author-requested great-hunt biological material brainstorm. Specific anatomy and receiving designs remain proposals.</x:t>
        </x:is>
      </x:c>
      <x:c r="AG683" s="4" t="inlineStr">
        <x:is>
          <x:t xml:space="preserve">T3 practical-worth proposal. The unbroken branching junction is a high-value geometry commonly destroyed by a fall or a fight. This is harvested material value, not a refinement stage or crafting qualification.</x:t>
        </x:is>
      </x:c>
      <x:c r="AH683" s="4" t="inlineStr">
        <x:is>
          <x:t xml:space="preserve">Unassigned</x:t>
        </x:is>
      </x:c>
      <x:c r="AI683" s="4" t="inlineStr">
        <x:is>
          <x:t xml:space="preserve">Material</x:t>
        </x:is>
      </x:c>
      <x:c r="AJ683" s="4">
        <x:f>COUNTIFS('Material routes'!$D$6:$D$2205,A683,'Material routes'!$C$6:$C$2205,"Output")</x:f>
        <x:v>0</x:v>
      </x:c>
      <x:c r="AK683" s="4">
        <x:f>SUM(COUNTIFS('Material routes'!$D$6:$D$2205,A683,'Material routes'!$C$6:$C$2205,"Ingredient candidate"),COUNTIFS('Material routes'!$D$6:$D$2205,A683,'Material routes'!$C$6:$C$2205,"Consumed input"),COUNTIFS('Material routes'!$D$6:$D$2205,A683,'Material routes'!$C$6:$C$2205,"Contained input"),COUNTIFS('Material routes'!$D$6:$D$2205,A683,'Material routes'!$C$6:$C$2205,"Transform input"))</x:f>
        <x:v>0</x:v>
      </x:c>
      <x:c r="AL683" s="4">
        <x:f>COUNTIFS('Material routes'!$D$6:$D$2205,A683,'Material routes'!$C$6:$C$2205,"Tool candidate")</x:f>
        <x:v>0</x:v>
      </x:c>
      <x:c r="AM683" s="4" t="str">
        <x:f>IF(AJ683&gt;0,"Route listed; review status/completeness",IF(C683="T0","Raw entry feed; no production route","No production route listed"))</x:f>
        <x:v>No production route listed</x:v>
      </x:c>
      <x:c r="AN683" s="4">
        <x:f>IF(C683="T0",0,IF(C683="T1",1,IF(C683="T2",2,IF(C683="T3",3,IF(C683="T4",4,IF(C683="Unassigned",98,99))))))</x:f>
        <x:v>3</x:v>
      </x:c>
    </x:row>
    <x:row r="684" ht="115" customHeight="1">
      <x:c r="A684" s="4" t="str">
        <x:v>proposal.collection.sour_savory_phagia_blend</x:v>
      </x:c>
      <x:c r="B684" s="4" t="str">
        <x:v>Sour-savory Phagia blend</x:v>
      </x:c>
      <x:c r="C684" s="4" t="inlineStr">
        <x:is>
          <x:t xml:space="preserve">T2</x:t>
        </x:is>
      </x:c>
      <x:c r="D684" s="4" t="str">
        <x:v>Consumables</x:v>
      </x:c>
      <x:c r="E684" s="4" t="str">
        <x:v>Drink consumable</x:v>
      </x:c>
      <x:c r="F684" s="4" t="str">
        <x:v>New proposal</x:v>
      </x:c>
      <x:c r="G684" s="4" t="inlineStr">
        <x:is>
          <x:t xml:space="preserve">Combines controlled-sour culture and edible culinary broth. It is a proposed drink or drink ingredient within the food-designated Phagia supply. Portion, preparation, preservation and hydration benefit remain undefined.</x:t>
        </x:is>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t="inlineStr">
        <x:is>
          <x:t xml:space="preserve">Uncommon</x:t>
        </x:is>
      </x:c>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t2;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status/completeness","No production route listed")</x:f>
        <x:v>Route listed; review status/completeness</x:v>
      </x:c>
      <x:c r="AN684" s="4">
        <x:f>IF(C684="T0",0,IF(C684="T1",1,IF(C684="T2",2,IF(C684="T3",3,IF(C684="T4",4,IF(C684="Unassigned",98,99))))))</x:f>
        <x:v>2</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inlineStr">
        <x:is>
          <x:t xml:space="preserve">T3</x:t>
        </x:is>
      </x:c>
      <x:c r="D685" s="4" t="str">
        <x:v>Consumables</x:v>
      </x:c>
      <x:c r="E685" s="4" t="str">
        <x:v>Drink consumable</x:v>
      </x:c>
      <x:c r="F685" s="4" t="str">
        <x:v>New proposal</x:v>
      </x:c>
      <x:c r="G685" s="4" t="inlineStr">
        <x:is>
          <x:t xml:space="preserve">Several small contained servings for comparing food preparations. It is a proposed drink or drink ingredient within the food-designated Phagia supply. Portion, preparation, preservation and hydration benefit remain undefined.</x:t>
        </x:is>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t="inlineStr">
        <x:is>
          <x:t xml:space="preserve">Rare</x:t>
        </x:is>
      </x:c>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t3; t2; finished item</x:v>
      </x:c>
      <x:c r="AF685" s="4" t="str">
        <x:v>Collection expansion classification. Distinct type, use and material family; new item proposal unless author direction is marked.</x:v>
      </x:c>
      <x:c r="AG685" s="4" t="inlineStr">
        <x:is>
          <x:t xml:space="preserve">October 16 catalog value audit: T3. Multiple prepared layers or a coordinated tasting selection concentrate culinary labor and specialist demand. Serving size and numeric benefits remain unassigned. Value is separate from crafting readiness, rarity, condition and demonstrated performance.</x:t>
        </x:is>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status/completeness","No production route listed")</x:f>
        <x:v>Route listed; review status/completeness</x:v>
      </x:c>
      <x:c r="AN685" s="4">
        <x:f>IF(C685="T0",0,IF(C685="T1",1,IF(C685="T2",2,IF(C685="T3",3,IF(C685="T4",4,IF(C685="Unassigned",98,99))))))</x:f>
        <x:v>3</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inlineStr">
        <x:is>
          <x:t xml:space="preserve">T3</x:t>
        </x:is>
      </x:c>
      <x:c r="D686" s="4" t="inlineStr">
        <x:is>
          <x:t xml:space="preserve">Crafting components</x:t>
        </x:is>
      </x:c>
      <x:c r="E686" s="4" t="str">
        <x:v>Energy storage</x:v>
      </x:c>
      <x:c r="F686" s="4" t="str">
        <x:v>New proposal</x:v>
      </x:c>
      <x:c r="G686" s="4" t="inlineStr">
        <x:is>
          <x:t xml:space="preserve">Stores rotational motion for a compatible small machine. It holds energy in the recorded physical form for a compatible system. Assembly alone does not supply charge, pressure, heat or mechanical preload.</x:t>
        </x:is>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t="inlineStr">
        <x:is>
          <x:t xml:space="preserve">Rare</x:t>
        </x:is>
      </x:c>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crafting components; energy storage; energy storage; finished item; manufactured / unresolved; energy storage; metal; assembly; proposal; guarded flywheel cartridge; collection expansion; energy storage; t3; t4; finished item</x:v>
      </x:c>
      <x:c r="AF68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status/completeness","No production route listed")</x:f>
        <x:v>Route listed; review status/completeness</x:v>
      </x:c>
      <x:c r="AN686" s="4">
        <x:f>IF(C686="T0",0,IF(C686="T1",1,IF(C686="T2",2,IF(C686="T3",3,IF(C686="T4",4,IF(C686="Unassigned",98,99))))))</x:f>
        <x:v>3</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inlineStr">
        <x:is>
          <x:t xml:space="preserve">Clock-spring storage pack</x:t>
        </x:is>
      </x:c>
      <x:c r="C687" s="4" t="inlineStr">
        <x:is>
          <x:t xml:space="preserve">T3</x:t>
        </x:is>
      </x:c>
      <x:c r="D687" s="4" t="inlineStr">
        <x:is>
          <x:t xml:space="preserve">Crafting components</x:t>
        </x:is>
      </x:c>
      <x:c r="E687" s="4" t="str">
        <x:v>Energy storage</x:v>
      </x:c>
      <x:c r="F687" s="4" t="str">
        <x:v>New proposal</x:v>
      </x:c>
      <x:c r="G687" s="4" t="inlineStr">
        <x:is>
          <x:t xml:space="preserve">Stores wound mechanical energy. It holds energy in the recorded physical form for a compatible system. Assembly alone does not supply charge, pressure, heat or mechanical preload.</x:t>
        </x:is>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t="inlineStr">
        <x:is>
          <x:t xml:space="preserve">Rare</x:t>
        </x:is>
      </x:c>
      <x:c r="Q687" s="4"/>
      <x:c r="R687" s="4"/>
      <x:c r="S687" s="4"/>
      <x:c r="T687" s="4"/>
      <x:c r="U687" s="4" t="str">
        <x:v>Candidate inputs are partial. Resolve tools, supporting materials, energy, recovery and compatibility before recipes become craftable.</x:v>
      </x:c>
      <x:c r="V687" s="4" t="inlineStr">
        <x:is>
          <x:t xml:space="preserve">wound clock-spring pack; collection expansion; energy storage; Wound clock-spring pack</x:t>
        </x:is>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clock-spring storage pack; crafting components; energy storage; energy storage; finished item; manufactured / unresolved; energy storage; metal; assembly; proposal; wound clock-spring pack; collection expansion; energy storage; wound clock-spring pack; t3; t4; finished item</x:v>
      </x:c>
      <x:c r="AF6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status/completeness","No production route listed")</x:f>
        <x:v>Route listed; review status/completeness</x:v>
      </x:c>
      <x:c r="AN687" s="4">
        <x:f>IF(C687="T0",0,IF(C687="T1",1,IF(C687="T2",2,IF(C687="T3",3,IF(C687="T4",4,IF(C687="Unassigned",98,99))))))</x:f>
        <x:v>3</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inlineStr">
        <x:is>
          <x:t xml:space="preserve">T3</x:t>
        </x:is>
      </x:c>
      <x:c r="D688" s="4" t="inlineStr">
        <x:is>
          <x:t xml:space="preserve">Crafting components</x:t>
        </x:is>
      </x:c>
      <x:c r="E688" s="4" t="str">
        <x:v>Energy storage</x:v>
      </x:c>
      <x:c r="F688" s="4" t="str">
        <x:v>New proposal</x:v>
      </x:c>
      <x:c r="G688" s="4" t="inlineStr">
        <x:is>
          <x:t xml:space="preserve">Stores mechanical energy in a tensioned spring assembly. It holds energy in the recorded physical form for a compatible system. Assembly alone does not supply charge, pressure, heat or mechanical preload.</x:t>
        </x:is>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t="inlineStr">
        <x:is>
          <x:t xml:space="preserve">Rare</x:t>
        </x:is>
      </x:c>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crafting components; energy storage; energy storage; finished item; manufactured / unresolved; energy storage; metal; assembly; proposal; torsion-spring accumulator; collection expansion; energy storage; t3; t4; finished item</x:v>
      </x:c>
      <x:c r="AF6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status/completeness","No production route listed")</x:f>
        <x:v>Route listed; review status/completeness</x:v>
      </x:c>
      <x:c r="AN688" s="4">
        <x:f>IF(C688="T0",0,IF(C688="T1",1,IF(C688="T2",2,IF(C688="T3",3,IF(C688="T4",4,IF(C688="Unassigned",98,99))))))</x:f>
        <x:v>3</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inlineStr">
        <x:is>
          <x:t xml:space="preserve">Counterweight storage module</x:t>
        </x:is>
      </x:c>
      <x:c r="C689" s="4" t="inlineStr">
        <x:is>
          <x:t xml:space="preserve">T2</x:t>
        </x:is>
      </x:c>
      <x:c r="D689" s="4" t="inlineStr">
        <x:is>
          <x:t xml:space="preserve">Crafting components</x:t>
        </x:is>
      </x:c>
      <x:c r="E689" s="4" t="str">
        <x:v>Energy storage</x:v>
      </x:c>
      <x:c r="F689" s="4" t="str">
        <x:v>New proposal</x:v>
      </x:c>
      <x:c r="G689" s="4" t="inlineStr">
        <x:is>
          <x:t xml:space="preserve">Stores gravitational energy in an installed lifting system. It holds energy in the recorded physical form for a compatible system. Assembly alone does not supply charge, pressure, heat or mechanical preload.</x:t>
        </x:is>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t="inlineStr">
        <x:is>
          <x:t xml:space="preserve">Uncommon</x:t>
        </x:is>
      </x:c>
      <x:c r="Q689" s="4"/>
      <x:c r="R689" s="4"/>
      <x:c r="S689" s="4"/>
      <x:c r="T689" s="4"/>
      <x:c r="U689" s="4" t="str">
        <x:v>Candidate inputs are partial. Resolve tools, supporting materials, energy, recovery and compatibility before recipes become craftable.</x:v>
      </x:c>
      <x:c r="V689" s="4" t="inlineStr">
        <x:is>
          <x:t xml:space="preserve">lifted counterweight module; collection expansion; energy storage; Lifted counterweight module</x:t>
        </x:is>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counterweight storage module; crafting components; energy storage; energy storage; finished item; manufactured / unresolved; energy storage; metal; assembly; proposal; lifted counterweight module; collection expansion; energy storage; lifted counterweight module; t2; t3; finished item</x:v>
      </x:c>
      <x:c r="AF6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status/completeness","No production route listed")</x:f>
        <x:v>Route listed; review status/completeness</x:v>
      </x:c>
      <x:c r="AN689" s="4">
        <x:f>IF(C689="T0",0,IF(C689="T1",1,IF(C689="T2",2,IF(C689="T3",3,IF(C689="T4",4,IF(C689="Unassigned",98,99))))))</x:f>
        <x:v>2</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inlineStr">
        <x:is>
          <x:t xml:space="preserve">T4</x:t>
        </x:is>
      </x:c>
      <x:c r="D690" s="4" t="inlineStr">
        <x:is>
          <x:t xml:space="preserve">Salvage</x:t>
        </x:is>
      </x:c>
      <x:c r="E690" s="4" t="str">
        <x:v>Energy storage</x:v>
      </x:c>
      <x:c r="F690" s="4" t="str">
        <x:v>New proposal</x:v>
      </x:c>
      <x:c r="G690" s="4" t="inlineStr">
        <x:is>
          <x:t xml:space="preserve">Large canyon storage assembly requiring a fixed drop shaft. It holds energy in the recorded physical form for a compatible system. Assembly alone does not supply charge, pressure, heat or mechanical preload.</x:t>
        </x:is>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t4;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inlineStr">
        <x:is>
          <x:t xml:space="preserve">Salvage value audit October 16, 2026: T4. A large matched mechanical energy-storage assembly preserves expensive hardware and fabrication labor, discounted for fixed-site and hauling constraints. No stored energy is included. Value tier is relative to this 200-item salvage roster; condition and crafting qualification remain separate.</x:t>
        </x:is>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x:f>IF(C690="T0",0,IF(C690="T1",1,IF(C690="T2",2,IF(C690="T3",3,IF(C690="T4",4,IF(C690="Unassigned",98,99))))))</x:f>
        <x:v>4</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inlineStr">
        <x:is>
          <x:t xml:space="preserve">T3</x:t>
        </x:is>
      </x:c>
      <x:c r="D691" s="4" t="inlineStr">
        <x:is>
          <x:t xml:space="preserve">Crafting components</x:t>
        </x:is>
      </x:c>
      <x:c r="E691" s="4" t="str">
        <x:v>Energy storage</x:v>
      </x:c>
      <x:c r="F691" s="4" t="str">
        <x:v>New proposal</x:v>
      </x:c>
      <x:c r="G691" s="4" t="inlineStr">
        <x:is>
          <x:t xml:space="preserve">Stores pressure in a compatible closed vessel, no rating assigned. It holds energy in the recorded physical form for a compatible system. Assembly alone does not supply charge, pressure, heat or mechanical preload.</x:t>
        </x:is>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t="inlineStr">
        <x:is>
          <x:t xml:space="preserve">Rare</x:t>
        </x:is>
      </x:c>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crafting components; energy storage; energy storage; finished item; manufactured / unresolved; energy storage; mixed / unresolved; assembly; proposal; sealed pressure accumulator; collection expansion; energy storage; t3; t4; finished item</x:v>
      </x:c>
      <x:c r="AF691"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status/completeness","No production route listed")</x:f>
        <x:v>Route listed; review status/completeness</x:v>
      </x:c>
      <x:c r="AN691" s="4">
        <x:f>IF(C691="T0",0,IF(C691="T1",1,IF(C691="T2",2,IF(C691="T3",3,IF(C691="T4",4,IF(C691="Unassigned",98,99))))))</x:f>
        <x:v>3</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inlineStr">
        <x:is>
          <x:t xml:space="preserve">T0</x:t>
        </x:is>
      </x:c>
      <x:c r="D692" s="4" t="inlineStr">
        <x:is>
          <x:t xml:space="preserve">Crafting components</x:t>
        </x:is>
      </x:c>
      <x:c r="E692" s="4" t="str">
        <x:v>Energy storage</x:v>
      </x:c>
      <x:c r="F692" s="4" t="str">
        <x:v>New proposal</x:v>
      </x:c>
      <x:c r="G692" s="4" t="inlineStr">
        <x:is>
          <x:t xml:space="preserve">Stores sensible heat for controlled release. It holds energy in the recorded physical form for a compatible system. Assembly alone does not supply charge, pressure, heat or mechanical preload.</x:t>
        </x:is>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t="inlineStr">
        <x:is>
          <x:t xml:space="preserve">Junk</x:t>
        </x:is>
      </x:c>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crafting components; energy storage; energy storage; finished item; manufactured / unresolved; energy storage; mixed / unresolved; assembly; proposal; packed-stone thermal block; collection expansion; energy storage; t0; t2; finished item</x:v>
      </x:c>
      <x:c r="AF692"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status/completeness","No production route listed")</x:f>
        <x:v>Route listed; review status/completeness</x:v>
      </x:c>
      <x:c r="AN692" s="4">
        <x:f>IF(C692="T0",0,IF(C692="T1",1,IF(C692="T2",2,IF(C692="T3",3,IF(C692="T4",4,IF(C692="Unassigned",98,99))))))</x:f>
        <x:v>0</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inlineStr">
        <x:is>
          <x:t xml:space="preserve">T2</x:t>
        </x:is>
      </x:c>
      <x:c r="D693" s="4" t="inlineStr">
        <x:is>
          <x:t xml:space="preserve">Crafting components</x:t>
        </x:is>
      </x:c>
      <x:c r="E693" s="4" t="str">
        <x:v>Energy storage</x:v>
      </x:c>
      <x:c r="F693" s="4" t="str">
        <x:v>New proposal</x:v>
      </x:c>
      <x:c r="G693" s="4" t="inlineStr">
        <x:is>
          <x:t xml:space="preserve">Candidate thermal storage medium kept inside a compatible vessel. It holds energy in the recorded physical form for a compatible system. Assembly alone does not supply charge, pressure, heat or mechanical preload.</x:t>
        </x:is>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t="inlineStr">
        <x:is>
          <x:t xml:space="preserve">Uncommon</x:t>
        </x:is>
      </x:c>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t2; t2; finished item</x:v>
      </x:c>
      <x:c r="AF693" s="4" t="str">
        <x:v>Collection expansion classification. Distinct type, use and material family; new item proposal unless author direction is marked.</x:v>
      </x:c>
      <x:c r="AG69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status/completeness","No production route listed")</x:f>
        <x:v>Route listed; review status/completeness</x:v>
      </x:c>
      <x:c r="AN693" s="4">
        <x:f>IF(C693="T0",0,IF(C693="T1",1,IF(C693="T2",2,IF(C693="T3",3,IF(C693="T4",4,IF(C693="Unassigned",98,99))))))</x:f>
        <x:v>2</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inlineStr">
        <x:is>
          <x:t xml:space="preserve">T3</x:t>
        </x:is>
      </x:c>
      <x:c r="D694" s="4" t="inlineStr">
        <x:is>
          <x:t xml:space="preserve">Crafting components</x:t>
        </x:is>
      </x:c>
      <x:c r="E694" s="4" t="str">
        <x:v>Energy storage</x:v>
      </x:c>
      <x:c r="F694" s="4" t="str">
        <x:v>New proposal</x:v>
      </x:c>
      <x:c r="G694" s="4" t="inlineStr">
        <x:is>
          <x:t xml:space="preserve">Rugged chemical battery candidate with unresolved chemistry. It holds energy in the recorded physical form for a compatible system. Assembly alone does not supply charge, pressure, heat or mechanical preload.</x:t>
        </x:is>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t="inlineStr">
        <x:is>
          <x:t xml:space="preserve">Rare</x:t>
        </x:is>
      </x:c>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crafting components; energy storage; energy storage; finished item; manufactured / unresolved; energy storage; mixed / unresolved; assembly; proposal; ceramic-housed mineral battery; collection expansion; energy storage; t3; t4; finished item</x:v>
      </x:c>
      <x:c r="AF694"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4"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status/completeness","No production route listed")</x:f>
        <x:v>Route listed; review status/completeness</x:v>
      </x:c>
      <x:c r="AN694" s="4">
        <x:f>IF(C694="T0",0,IF(C694="T1",1,IF(C694="T2",2,IF(C694="T3",3,IF(C694="T4",4,IF(C694="Unassigned",98,99))))))</x:f>
        <x:v>3</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inlineStr">
        <x:is>
          <x:t xml:space="preserve">T4</x:t>
        </x:is>
      </x:c>
      <x:c r="D695" s="4" t="inlineStr">
        <x:is>
          <x:t xml:space="preserve">Salvage</x:t>
        </x:is>
      </x:c>
      <x:c r="E695" s="4" t="str">
        <x:v>Energy storage</x:v>
      </x:c>
      <x:c r="F695" s="4" t="str">
        <x:v>New proposal</x:v>
      </x:c>
      <x:c r="G695" s="4" t="inlineStr">
        <x:is>
          <x:t xml:space="preserve">Serviceable battery architecture with replaceable contacts. It holds energy in the recorded physical form for a compatible system. Assembly alone does not supply charge, pressure, heat or mechanical preload.</x:t>
        </x:is>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t="inlineStr">
        <x:is>
          <x:t xml:space="preserve">Epic</x:t>
        </x:is>
      </x:c>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salvage; energy storage; energy storage; finished item; manufactured / unresolved; energy storage; mixed / unresolved; assembly; proposal; replaceable electrode battery jar; collection expansion; energy storage; t4; unassigned; finished item</x:v>
      </x:c>
      <x:c r="AF695" s="4" t="str">
        <x:v>Collection expansion classification. Distinct type, use and material family; new item proposal unless author direction is marked.</x:v>
      </x:c>
      <x:c r="AG695" s="4" t="inlineStr">
        <x:is>
          <x:t xml:space="preserve">Salvage value audit October 16, 2026: T4. A serviceable battery architecture preserves scarce contacts and fitted electrical hardware. No active chemistry or charge is included. Value tier is relative to this 200-item salvage roster; condition and crafting qualification remain separate.</x:t>
        </x:is>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x:f>IF(C695="T0",0,IF(C695="T1",1,IF(C695="T2",2,IF(C695="T3",3,IF(C695="T4",4,IF(C695="Unassigned",98,99))))))</x:f>
        <x:v>4</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inlineStr">
        <x:is>
          <x:t xml:space="preserve">T3</x:t>
        </x:is>
      </x:c>
      <x:c r="D696" s="4" t="inlineStr">
        <x:is>
          <x:t xml:space="preserve">Crafting components</x:t>
        </x:is>
      </x:c>
      <x:c r="E696" s="4" t="str">
        <x:v>Energy storage</x:v>
      </x:c>
      <x:c r="F696" s="4" t="str">
        <x:v>New proposal</x:v>
      </x:c>
      <x:c r="G696" s="4" t="inlineStr">
        <x:is>
          <x:t xml:space="preserve">Layered chemical storage architecture, chemistry unresolved. It holds energy in the recorded physical form for a compatible system. Assembly alone does not supply charge, pressure, heat or mechanical preload.</x:t>
        </x:is>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t="inlineStr">
        <x:is>
          <x:t xml:space="preserve">Rare</x:t>
        </x:is>
      </x:c>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crafting components; energy storage; energy storage; finished item; manufactured / unresolved; energy storage; mixed / unresolved; assembly; proposal; packed separator battery stack; collection expansion; energy storage; t3; t4; finished item</x:v>
      </x:c>
      <x:c r="AF696"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status/completeness","No production route listed")</x:f>
        <x:v>Route listed; review status/completeness</x:v>
      </x:c>
      <x:c r="AN696" s="4">
        <x:f>IF(C696="T0",0,IF(C696="T1",1,IF(C696="T2",2,IF(C696="T3",3,IF(C696="T4",4,IF(C696="Unassigned",98,99))))))</x:f>
        <x:v>3</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inlineStr">
        <x:is>
          <x:t xml:space="preserve">T3</x:t>
        </x:is>
      </x:c>
      <x:c r="D697" s="4" t="inlineStr">
        <x:is>
          <x:t xml:space="preserve">Crafting components</x:t>
        </x:is>
      </x:c>
      <x:c r="E697" s="4" t="str">
        <x:v>Energy storage</x:v>
      </x:c>
      <x:c r="F697" s="4" t="str">
        <x:v>New proposal</x:v>
      </x:c>
      <x:c r="G697" s="4" t="inlineStr">
        <x:is>
          <x:t xml:space="preserve">Electrical storage candidate using layered mineral insulation. It holds energy in the recorded physical form for a compatible system. Assembly alone does not supply charge, pressure, heat or mechanical preload.</x:t>
        </x:is>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t="inlineStr">
        <x:is>
          <x:t xml:space="preserve">Rare</x:t>
        </x:is>
      </x:c>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crafting components; energy storage; energy storage; finished item; manufactured / unresolved; energy storage; mixed / unresolved; assembly; proposal; mica-plate capacitor pack; collection expansion; energy storage; t3; t4; finished item</x:v>
      </x:c>
      <x:c r="AF697"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status/completeness","No production route listed")</x:f>
        <x:v>Route listed; review status/completeness</x:v>
      </x:c>
      <x:c r="AN697" s="4">
        <x:f>IF(C697="T0",0,IF(C697="T1",1,IF(C697="T2",2,IF(C697="T3",3,IF(C697="T4",4,IF(C697="Unassigned",98,99))))))</x:f>
        <x:v>3</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inlineStr">
        <x:is>
          <x:t xml:space="preserve">T3</x:t>
        </x:is>
      </x:c>
      <x:c r="D698" s="4" t="inlineStr">
        <x:is>
          <x:t xml:space="preserve">Crafting components</x:t>
        </x:is>
      </x:c>
      <x:c r="E698" s="4" t="str">
        <x:v>Energy storage</x:v>
      </x:c>
      <x:c r="F698" s="4" t="str">
        <x:v>New proposal</x:v>
      </x:c>
      <x:c r="G698" s="4" t="inlineStr">
        <x:is>
          <x:t xml:space="preserve">Bulky urban electrical storage bank. It holds energy in the recorded physical form for a compatible system. Assembly alone does not supply charge, pressure, heat or mechanical preload.</x:t>
        </x:is>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t="inlineStr">
        <x:is>
          <x:t xml:space="preserve">Rare</x:t>
        </x:is>
      </x:c>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crafting components; energy storage; energy storage; finished item; manufactured / unresolved; energy storage; glass and metal; assembly; proposal; glass-jar capacitor bank; collection expansion; energy storage; t3; t4; finished item</x:v>
      </x:c>
      <x:c r="AF69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status/completeness","No production route listed")</x:f>
        <x:v>Route listed; review status/completeness</x:v>
      </x:c>
      <x:c r="AN698" s="4">
        <x:f>IF(C698="T0",0,IF(C698="T1",1,IF(C698="T2",2,IF(C698="T3",3,IF(C698="T4",4,IF(C698="Unassigned",98,99))))))</x:f>
        <x:v>3</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inlineStr">
        <x:is>
          <x:t xml:space="preserve">T3</x:t>
        </x:is>
      </x:c>
      <x:c r="D699" s="4" t="inlineStr">
        <x:is>
          <x:t xml:space="preserve">Crafting components</x:t>
        </x:is>
      </x:c>
      <x:c r="E699" s="4" t="str">
        <x:v>Energy storage</x:v>
      </x:c>
      <x:c r="F699" s="4" t="str">
        <x:v>New proposal</x:v>
      </x:c>
      <x:c r="G699" s="4" t="inlineStr">
        <x:is>
          <x:t xml:space="preserve">Workshop pulse-storage assembly without a specified rating. It holds energy in the recorded physical form for a compatible system. Assembly alone does not supply charge, pressure, heat or mechanical preload.</x:t>
        </x:is>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t="inlineStr">
        <x:is>
          <x:t xml:space="preserve">Rare</x:t>
        </x:is>
      </x:c>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crafting components; energy storage; energy storage; finished item; manufactured / unresolved; energy storage; ceramic and metal; assembly; proposal; ceramic-dielectric pulse bank; collection expansion; energy storage; t3; t4; finished item</x:v>
      </x:c>
      <x:c r="AF69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status/completeness","No production route listed")</x:f>
        <x:v>Route listed; review status/completeness</x:v>
      </x:c>
      <x:c r="AN699" s="4">
        <x:f>IF(C699="T0",0,IF(C699="T1",1,IF(C699="T2",2,IF(C699="T3",3,IF(C699="T4",4,IF(C699="Unassigned",98,99))))))</x:f>
        <x:v>3</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inlineStr">
        <x:is>
          <x:t xml:space="preserve">Ancient salvage</x:t>
        </x:is>
      </x:c>
      <x:c r="E700" s="4" t="str">
        <x:v>Ancient recovery</x:v>
      </x:c>
      <x:c r="F700" s="4" t="str">
        <x:v>New proposal</x:v>
      </x:c>
      <x:c r="G700" s="4" t="inlineStr">
        <x:is>
          <x:t xml:space="preserve">Recovered power supply with unknown charging method. It is an extremely rare ancient recovery whose original function remains a working hypothesis. Condition, compatibility and safe operation are unknown; no contemporary reproduction is implied.</x:t>
        </x:is>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inlineStr">
        <x:is>
          <x:t xml:space="preserve">Epic</x:t>
        </x:is>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ancient salvage; ancient recovery; energy storage; recovered part; ancient technology; energy storage; ancient composite; assembly; proposal; ancient compact power cell; collection expansion; energy storage; not applicable; not applicable; finished item</x:v>
      </x:c>
      <x:c r="AF700"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inlineStr">
        <x:is>
          <x:t xml:space="preserve">Ancient salvage</x:t>
        </x:is>
      </x:c>
      <x:c r="E701" s="4" t="str">
        <x:v>Ancient recovery</x:v>
      </x:c>
      <x:c r="F701" s="4" t="str">
        <x:v>New proposal</x:v>
      </x:c>
      <x:c r="G701" s="4" t="inlineStr">
        <x:is>
          <x:t xml:space="preserve">Rare recovered compact pulse storage. It is an extremely rare ancient recovery whose original function remains a working hypothesis. Condition, compatibility and safe operation are unknown; no contemporary reproduction is implied.</x:t>
        </x:is>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inlineStr">
        <x:is>
          <x:t xml:space="preserve">Epic</x:t>
        </x:is>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ancient salvage; ancient recovery; energy storage; recovered part; ancient technology; energy storage; ancient composite; assembly; proposal; ancient microcapacitor brick; collection expansion; energy storage; not applicable; not applicable; finished item</x:v>
      </x:c>
      <x:c r="AF701"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inlineStr">
        <x:is>
          <x:t xml:space="preserve">Ancient salvage</x:t>
        </x:is>
      </x:c>
      <x:c r="E702" s="4" t="str">
        <x:v>Ancient recovery</x:v>
      </x:c>
      <x:c r="F702" s="4" t="str">
        <x:v>New proposal</x:v>
      </x:c>
      <x:c r="G702" s="4" t="inlineStr">
        <x:is>
          <x:t xml:space="preserve">Fantasy recovered magnetic-energy storage with unknown conditions. It is an extremely rare ancient recovery whose original function remains a working hypothesis. Condition, compatibility and safe operation are unknown; no contemporary reproduction is implied.</x:t>
        </x:is>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inlineStr">
        <x:is>
          <x:t xml:space="preserve">Epic</x:t>
        </x:is>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ancient salvage; ancient recovery; energy storage; recovered part; ancient technology; energy storage; ancient composite; assembly; proposal; ancient persistent-current ring; collection expansion; energy storage; not applicable; not applicable; finished item</x:v>
      </x:c>
      <x:c r="AF702"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inlineStr">
        <x:is>
          <x:t xml:space="preserve">Ancient salvage</x:t>
        </x:is>
      </x:c>
      <x:c r="E703" s="4" t="str">
        <x:v>Ancient recovery</x:v>
      </x:c>
      <x:c r="F703" s="4" t="str">
        <x:v>New proposal</x:v>
      </x:c>
      <x:c r="G703" s="4" t="inlineStr">
        <x:is>
          <x:t xml:space="preserve">Recovered sealed rotational storage device. It is an extremely rare ancient recovery whose original function remains a working hypothesis. Condition, compatibility and safe operation are unknown; no contemporary reproduction is implied.</x:t>
        </x:is>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inlineStr">
        <x:is>
          <x:t xml:space="preserve">Epic</x:t>
        </x:is>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ancient salvage; ancient recovery; energy storage; recovered part; ancient technology; energy storage; ancient composite; assembly; proposal; ancient inertial storage capsule; collection expansion; energy storage; not applicable; not applicable; finished item</x:v>
      </x:c>
      <x:c r="AF703"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inlineStr">
        <x:is>
          <x:t xml:space="preserve">Ancient salvage</x:t>
        </x:is>
      </x:c>
      <x:c r="E704" s="4" t="str">
        <x:v>Ancient recovery</x:v>
      </x:c>
      <x:c r="F704" s="4" t="str">
        <x:v>New proposal</x:v>
      </x:c>
      <x:c r="G704" s="4" t="inlineStr">
        <x:is>
          <x:t xml:space="preserve">Extremely rare recovered Arc-arresting container, distinct from electricity storage. It is an extremely rare ancient recovery whose original function remains a working hypothesis. Condition, compatibility and safe operation are unknown; no contemporary reproduction is implied.</x:t>
        </x:is>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inlineStr">
        <x:is>
          <x:t xml:space="preserve">Epic</x:t>
        </x:is>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ancient salvage; ancient recovery; energy storage; recovered part; ancient technology; energy storage; ancient composite; assembly; proposal; ancient true-arc vessel; collection expansion; energy storage; not applicable; not applicable; finished item</x:v>
      </x:c>
      <x:c r="AF704"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inlineStr">
        <x:is>
          <x:t xml:space="preserve">T4</x:t>
        </x:is>
      </x:c>
      <x:c r="D705" s="4" t="inlineStr">
        <x:is>
          <x:t xml:space="preserve">Salvage</x:t>
        </x:is>
      </x:c>
      <x:c r="E705" s="4" t="str">
        <x:v>Service kit</x:v>
      </x:c>
      <x:c r="F705" s="4" t="str">
        <x:v>New proposal</x:v>
      </x:c>
      <x:c r="G705" s="4" t="inlineStr">
        <x:is>
          <x:t xml:space="preserve">Replacement contacts and cleaning implements for a compatible crude radio. It supports replacement, refitting or maintenance of a compatible item; ownership alone does not restore the equipment’s condition.</x:t>
        </x:is>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t="inlineStr">
        <x:is>
          <x:t xml:space="preserve">Epic</x:t>
        </x:is>
      </x:c>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salvage; service kit; service kit; finished item; manufactured / unresolved; equipment repair; mixed / unresolved; assembly; proposal; radio contact service kit; collection expansion; service kit; t4; unassigned; finished item</x:v>
      </x:c>
      <x:c r="AF705" s="4" t="str">
        <x:v>Collection expansion classification. Distinct type, use and material family; new item proposal unless author direction is marked.</x:v>
      </x:c>
      <x:c r="AG705" s="4" t="inlineStr">
        <x:is>
          <x:t xml:space="preserve">Salvage value audit October 16, 2026: T4. Matched radio contacts and service implements preserve specialist communications-maintenance capability, subject to completeness and compatibility. Value tier is relative to this 200-item salvage roster; condition and crafting qualification remain separate.</x:t>
        </x:is>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x:f>IF(C705="T0",0,IF(C705="T1",1,IF(C705="T2",2,IF(C705="T3",3,IF(C705="T4",4,IF(C705="Unassigned",98,99))))))</x:f>
        <x:v>4</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x:c r="A706" s="4" t="inlineStr">
        <x:is>
          <x:t xml:space="preserve">proposal.megafauna.intact_charge_capsule</x:t>
        </x:is>
      </x:c>
      <x:c r="B706" s="4" t="inlineStr">
        <x:is>
          <x:t xml:space="preserve">Megafauna intact charge-organ capsule</x:t>
        </x:is>
      </x:c>
      <x:c r="C706" s="4" t="inlineStr">
        <x:is>
          <x:t xml:space="preserve">T4</x:t>
        </x:is>
      </x:c>
      <x:c r="D706" s="4" t="inlineStr">
        <x:is>
          <x:t xml:space="preserve">Biological resources</x:t>
        </x:is>
      </x:c>
      <x:c r="E706" s="4" t="inlineStr">
        <x:is>
          <x:t xml:space="preserve">Megafauna hunt material</x:t>
        </x:is>
      </x:c>
      <x:c r="F706" s="4" t="inlineStr">
        <x:is>
          <x:t xml:space="preserve">New proposal</x:t>
        </x:is>
      </x:c>
      <x:c r="G706" s="4" t="inlineStr">
        <x:is>
          <x:t xml:space="preserve">A complete charge-organ specimen with its envelope and internal supports retained. An exceptional research harvest, distinct from tissue samples, septa or channel linings. It is not a charged battery.</x:t>
        </x:is>
      </x:c>
      <x:c r="H706" s="4" t="inlineStr">
        <x:is>
          <x:t xml:space="preserve">None</x:t>
        </x:is>
      </x:c>
      <x:c r="I706" s="4" t="inlineStr">
        <x:is>
          <x:t xml:space="preserve">Physical hunt cargo; compatible packing, containment, mass and handling remain unresolved.</x:t>
        </x:is>
      </x:c>
      <x:c r="J706" s="4"/>
      <x:c r="K706" s="4"/>
      <x:c r="L706" s="4" t="inlineStr">
        <x:is>
          <x:t xml:space="preserve">Great-hunt harvest proposal. Exceptionally rare charge-bearing giant; recover the complete organ envelope and internal supports. Specific creature, extraction method, encounter frequency and yield remain design work.</x:t>
        </x:is>
      </x:c>
      <x:c r="M706" s="4" t="inlineStr">
        <x:is>
          <x:t xml:space="preserve">Select and preserve the anatomical specimen for later qualification. No recipe, usable yield or operating performance established.</x:t>
        </x:is>
      </x:c>
      <x:c r="N706" s="4" t="inlineStr">
        <x:is>
          <x:t xml:space="preserve">Not implemented</x:t>
        </x:is>
      </x:c>
      <x:c r="O706" s="4" t="inlineStr">
        <x:is>
          <x:t xml:space="preserve">Potentially toxic or contaminated biological cargo. No edibility, human filtration, medical use, rated protection, live-organ function or stored usable energy is established.</x:t>
        </x:is>
      </x:c>
      <x:c r="P706" s="4" t="inlineStr">
        <x:is>
          <x:t xml:space="preserve">Epic</x:t>
        </x:is>
      </x:c>
      <x:c r="Q706" s="4"/>
      <x:c r="R706" s="4"/>
      <x:c r="S706" s="4"/>
      <x:c r="T706" s="4"/>
      <x:c r="U706" s="4" t="inlineStr">
        <x:is>
          <x:t xml:space="preserve">Source species and exact anatomy, intact-yield conditions, preservation, compatibility and receiving recipes remain open. Artwork direction: intact charge-organ capsule.</x:t>
        </x:is>
      </x:c>
      <x:c r="V706" s="4" t="inlineStr">
        <x:is>
          <x:t xml:space="preserve">megafauna; giant fauna; great hunt; rare creature harvest; intact charge capsule</x:t>
        </x:is>
      </x:c>
      <x:c r="W706"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06" s="4" t="inlineStr">
        <x:is>
          <x:t xml:space="preserve">Raw material</x:t>
        </x:is>
      </x:c>
      <x:c r="Y706" s="4" t="inlineStr">
        <x:is>
          <x:t xml:space="preserve">Raw</x:t>
        </x:is>
      </x:c>
      <x:c r="Z706" s="4" t="inlineStr">
        <x:is>
          <x:t xml:space="preserve">Fauna</x:t>
        </x:is>
      </x:c>
      <x:c r="AA706" s="4" t="inlineStr">
        <x:is>
          <x:t xml:space="preserve">Electrical work</x:t>
        </x:is>
      </x:c>
      <x:c r="AB706" s="4" t="inlineStr">
        <x:is>
          <x:t xml:space="preserve">Faunal tissue</x:t>
        </x:is>
      </x:c>
      <x:c r="AC706" s="4" t="inlineStr">
        <x:is>
          <x:t xml:space="preserve">Assembly</x:t>
        </x:is>
      </x:c>
      <x:c r="AD706" s="4" t="inlineStr">
        <x:is>
          <x:t xml:space="preserve">Proposal</x:t>
        </x:is>
      </x:c>
      <x:c r="AE706" s="4" t="str">
        <x:f>LOWER(A706&amp;"; "&amp;B706&amp;"; "&amp;D706&amp;"; "&amp;E706&amp;"; "&amp;X706&amp;"; "&amp;Y706&amp;"; "&amp;Z706&amp;"; "&amp;AA706&amp;"; "&amp;AB706&amp;"; "&amp;AC706&amp;"; "&amp;AD706&amp;"; "&amp;V706&amp;"; "&amp;C706&amp;"; "&amp;AH706&amp;"; "&amp;AI706)</x:f>
        <x:v>proposal.megafauna.intact_charge_capsule; megafauna intact charge-organ capsule; biological resources; megafauna hunt material; raw material; raw; fauna; electrical work; faunal tissue; assembly; proposal; megafauna; giant fauna; great hunt; rare creature harvest; intact charge capsule; t4; unassigned; material</x:v>
      </x:c>
      <x:c r="AF706" s="4" t="inlineStr">
        <x:is>
          <x:t xml:space="preserve">Author-requested great-hunt biological material brainstorm. Specific anatomy and receiving designs remain proposals.</x:t>
        </x:is>
      </x:c>
      <x:c r="AG706" s="4" t="inlineStr">
        <x:is>
          <x:t xml:space="preserve">T4 practical-worth proposal. Exceptionally scarce source, dangerous access and near-total structural preservation make a complete specimen an exceptional prize. This is harvested material value, not a refinement stage or crafting qualification.</x:t>
        </x:is>
      </x:c>
      <x:c r="AH706" s="4" t="inlineStr">
        <x:is>
          <x:t xml:space="preserve">Unassigned</x:t>
        </x:is>
      </x:c>
      <x:c r="AI706" s="4" t="inlineStr">
        <x:is>
          <x:t xml:space="preserve">Material</x:t>
        </x:is>
      </x:c>
      <x:c r="AJ706" s="4">
        <x:f>COUNTIFS('Material routes'!$D$6:$D$2205,A706,'Material routes'!$C$6:$C$2205,"Output")</x:f>
        <x:v>0</x:v>
      </x:c>
      <x:c r="AK706" s="4">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x:f>COUNTIFS('Material routes'!$D$6:$D$2205,A706,'Material routes'!$C$6:$C$2205,"Tool candidate")</x:f>
        <x:v>0</x:v>
      </x:c>
      <x:c r="AM706" s="4" t="str">
        <x:f>IF(AJ706&gt;0,"Route listed; review status/completeness",IF(C706="T0","Raw entry feed; no production route","No production route listed"))</x:f>
        <x:v>No production route listed</x:v>
      </x:c>
      <x:c r="AN706" s="4">
        <x:f>IF(C706="T0",0,IF(C706="T1",1,IF(C706="T2",2,IF(C706="T3",3,IF(C706="T4",4,IF(C706="Unassigned",98,99))))))</x:f>
        <x:v>4</x:v>
      </x:c>
    </x:row>
    <x:row r="707" ht="115" customHeight="1">
      <x:c r="A707" s="4" t="str">
        <x:v>proposal.collection.dirtboard_running_gear_kit</x:v>
      </x:c>
      <x:c r="B707" s="4" t="str">
        <x:v>Dirtboard running-gear kit</x:v>
      </x:c>
      <x:c r="C707" s="4" t="inlineStr">
        <x:is>
          <x:t xml:space="preserve">T4</x:t>
        </x:is>
      </x:c>
      <x:c r="D707" s="4" t="inlineStr">
        <x:is>
          <x:t xml:space="preserve">Salvage</x:t>
        </x:is>
      </x:c>
      <x:c r="E707" s="4" t="str">
        <x:v>Service kit</x:v>
      </x:c>
      <x:c r="F707" s="4" t="str">
        <x:v>New proposal</x:v>
      </x:c>
      <x:c r="G707" s="4" t="inlineStr">
        <x:is>
          <x:t xml:space="preserve">Selected bearing and retaining parts for a matched dirtboard. It supports replacement, refitting or maintenance of a compatible item; ownership alone does not restore the equipment’s condition.</x:t>
        </x:is>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t="inlineStr">
        <x:is>
          <x:t xml:space="preserve">Epic</x:t>
        </x:is>
      </x:c>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salvage; service kit; service kit; finished item; manufactured / unresolved; equipment repair; mixed / unresolved; assembly; proposal; dirtboard running-gear kit; collection expansion; service kit; t4;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07" s="4" t="inlineStr">
        <x:is>
          <x:t xml:space="preserve">Salvage value audit October 16, 2026: T4. A selected running-gear set preserves multiple precision traversal spares. No complete board or guaranteed fit is included. Value tier is relative to this 200-item salvage roster; condition and crafting qualification remain separate.</x:t>
        </x:is>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x:f>IF(C707="T0",0,IF(C707="T1",1,IF(C707="T2",2,IF(C707="T3",3,IF(C707="T4",4,IF(C707="Unassigned",98,99))))))</x:f>
        <x:v>4</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x:c r="A708" s="4" t="inlineStr">
        <x:is>
          <x:t xml:space="preserve">proposal.megafauna.navigation_organ</x:t>
        </x:is>
      </x:c>
      <x:c r="B708" s="4" t="inlineStr">
        <x:is>
          <x:t xml:space="preserve">Megafauna acoustic navigation organ</x:t>
        </x:is>
      </x:c>
      <x:c r="C708" s="4" t="inlineStr">
        <x:is>
          <x:t xml:space="preserve">T4</x:t>
        </x:is>
      </x:c>
      <x:c r="D708" s="4" t="inlineStr">
        <x:is>
          <x:t xml:space="preserve">Biological resources</x:t>
        </x:is>
      </x:c>
      <x:c r="E708" s="4" t="inlineStr">
        <x:is>
          <x:t xml:space="preserve">Megafauna hunt material</x:t>
        </x:is>
      </x:c>
      <x:c r="F708" s="4" t="inlineStr">
        <x:is>
          <x:t xml:space="preserve">New proposal</x:t>
        </x:is>
      </x:c>
      <x:c r="G708" s="4" t="inlineStr">
        <x:is>
          <x:t xml:space="preserve">A complete proposed acoustic receiving organ with its membranes, passages and support frame. Candidate sensory-material research, not a working detector or a granted tracking ability.</x:t>
        </x:is>
      </x:c>
      <x:c r="H708" s="4" t="inlineStr">
        <x:is>
          <x:t xml:space="preserve">None</x:t>
        </x:is>
      </x:c>
      <x:c r="I708" s="4" t="inlineStr">
        <x:is>
          <x:t xml:space="preserve">Physical hunt cargo; compatible packing, containment, mass and handling remain unresolved.</x:t>
        </x:is>
      </x:c>
      <x:c r="J708" s="4"/>
      <x:c r="K708" s="4"/>
      <x:c r="L708" s="4" t="inlineStr">
        <x:is>
          <x:t xml:space="preserve">Great-hunt harvest proposal. Exceptionally rare sensing specialist; isolate the complete acoustic receiving structure. Specific creature, extraction method, encounter frequency and yield remain design work.</x:t>
        </x:is>
      </x:c>
      <x:c r="M708" s="4" t="inlineStr">
        <x:is>
          <x:t xml:space="preserve">Select and preserve the anatomical specimen for later qualification. No recipe, usable yield or operating performance established.</x:t>
        </x:is>
      </x:c>
      <x:c r="N708" s="4" t="inlineStr">
        <x:is>
          <x:t xml:space="preserve">Not implemented</x:t>
        </x:is>
      </x:c>
      <x:c r="O708" s="4" t="inlineStr">
        <x:is>
          <x:t xml:space="preserve">Potentially toxic or contaminated biological cargo. No edibility, human filtration, medical use, rated protection, live-organ function or stored usable energy is established.</x:t>
        </x:is>
      </x:c>
      <x:c r="P708" s="4" t="inlineStr">
        <x:is>
          <x:t xml:space="preserve">Epic</x:t>
        </x:is>
      </x:c>
      <x:c r="Q708" s="4"/>
      <x:c r="R708" s="4"/>
      <x:c r="S708" s="4"/>
      <x:c r="T708" s="4"/>
      <x:c r="U708" s="4" t="inlineStr">
        <x:is>
          <x:t xml:space="preserve">Source species and exact anatomy, intact-yield conditions, preservation, compatibility and receiving recipes remain open. Artwork direction: acoustic navigation organ.</x:t>
        </x:is>
      </x:c>
      <x:c r="V708" s="4" t="inlineStr">
        <x:is>
          <x:t xml:space="preserve">megafauna; giant fauna; great hunt; rare creature harvest; navigation organ</x:t>
        </x:is>
      </x:c>
      <x:c r="W70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08" s="4" t="inlineStr">
        <x:is>
          <x:t xml:space="preserve">Raw material</x:t>
        </x:is>
      </x:c>
      <x:c r="Y708" s="4" t="inlineStr">
        <x:is>
          <x:t xml:space="preserve">Raw</x:t>
        </x:is>
      </x:c>
      <x:c r="Z708" s="4" t="inlineStr">
        <x:is>
          <x:t xml:space="preserve">Fauna</x:t>
        </x:is>
      </x:c>
      <x:c r="AA708" s="4" t="inlineStr">
        <x:is>
          <x:t xml:space="preserve">Warning and detection</x:t>
        </x:is>
      </x:c>
      <x:c r="AB708" s="4" t="inlineStr">
        <x:is>
          <x:t xml:space="preserve">Faunal tissue</x:t>
        </x:is>
      </x:c>
      <x:c r="AC708" s="4" t="inlineStr">
        <x:is>
          <x:t xml:space="preserve">Assembly</x:t>
        </x:is>
      </x:c>
      <x:c r="AD708" s="4" t="inlineStr">
        <x:is>
          <x:t xml:space="preserve">Proposal</x:t>
        </x:is>
      </x:c>
      <x:c r="AE708" s="4" t="str">
        <x:f>LOWER(A708&amp;"; "&amp;B708&amp;"; "&amp;D708&amp;"; "&amp;E708&amp;"; "&amp;X708&amp;"; "&amp;Y708&amp;"; "&amp;Z708&amp;"; "&amp;AA708&amp;"; "&amp;AB708&amp;"; "&amp;AC708&amp;"; "&amp;AD708&amp;"; "&amp;V708&amp;"; "&amp;C708&amp;"; "&amp;AH708&amp;"; "&amp;AI708)</x:f>
        <x:v>proposal.megafauna.navigation_organ; megafauna acoustic navigation organ; biological resources; megafauna hunt material; raw material; raw; fauna; warning and detection; faunal tissue; assembly; proposal; megafauna; giant fauna; great hunt; rare creature harvest; navigation organ; t4; unassigned; material</x:v>
      </x:c>
      <x:c r="AF708" s="4" t="inlineStr">
        <x:is>
          <x:t xml:space="preserve">Author-requested great-hunt biological material brainstorm. Specific anatomy and receiving designs remain proposals.</x:t>
        </x:is>
      </x:c>
      <x:c r="AG708" s="4" t="inlineStr">
        <x:is>
          <x:t xml:space="preserve">T4 practical-worth proposal. A whole delicate sensory structure from an exceptionally rare hunt has far greater scarcity than detached acoustic parts. This is harvested material value, not a refinement stage or crafting qualification.</x:t>
        </x:is>
      </x:c>
      <x:c r="AH708" s="4" t="inlineStr">
        <x:is>
          <x:t xml:space="preserve">Unassigned</x:t>
        </x:is>
      </x:c>
      <x:c r="AI708" s="4" t="inlineStr">
        <x:is>
          <x:t xml:space="preserve">Material</x:t>
        </x:is>
      </x:c>
      <x:c r="AJ708" s="4">
        <x:f>COUNTIFS('Material routes'!$D$6:$D$2205,A708,'Material routes'!$C$6:$C$2205,"Output")</x:f>
        <x:v>0</x:v>
      </x:c>
      <x:c r="AK708" s="4">
        <x:f>SUM(COUNTIFS('Material routes'!$D$6:$D$2205,A708,'Material routes'!$C$6:$C$2205,"Ingredient candidate"),COUNTIFS('Material routes'!$D$6:$D$2205,A708,'Material routes'!$C$6:$C$2205,"Consumed input"),COUNTIFS('Material routes'!$D$6:$D$2205,A708,'Material routes'!$C$6:$C$2205,"Contained input"),COUNTIFS('Material routes'!$D$6:$D$2205,A708,'Material routes'!$C$6:$C$2205,"Transform input"))</x:f>
        <x:v>0</x:v>
      </x:c>
      <x:c r="AL708" s="4">
        <x:f>COUNTIFS('Material routes'!$D$6:$D$2205,A708,'Material routes'!$C$6:$C$2205,"Tool candidate")</x:f>
        <x:v>0</x:v>
      </x:c>
      <x:c r="AM708" s="4" t="str">
        <x:f>IF(AJ708&gt;0,"Route listed; review status/completeness",IF(C708="T0","Raw entry feed; no production route","No production route listed"))</x:f>
        <x:v>No production route listed</x:v>
      </x:c>
      <x:c r="AN708" s="4">
        <x:f>IF(C708="T0",0,IF(C708="T1",1,IF(C708="T2",2,IF(C708="T3",3,IF(C708="T4",4,IF(C708="Unassigned",98,99))))))</x:f>
        <x:v>4</x:v>
      </x:c>
    </x:row>
    <x:row r="709">
      <x:c r="A709" s="4" t="inlineStr">
        <x:is>
          <x:t xml:space="preserve">proposal.megafauna.ocular_core</x:t>
        </x:is>
      </x:c>
      <x:c r="B709" s="4" t="inlineStr">
        <x:is>
          <x:t xml:space="preserve">Megafauna intact ocular core</x:t>
        </x:is>
      </x:c>
      <x:c r="C709" s="4" t="inlineStr">
        <x:is>
          <x:t xml:space="preserve">T4</x:t>
        </x:is>
      </x:c>
      <x:c r="D709" s="4" t="inlineStr">
        <x:is>
          <x:t xml:space="preserve">Biological resources</x:t>
        </x:is>
      </x:c>
      <x:c r="E709" s="4" t="inlineStr">
        <x:is>
          <x:t xml:space="preserve">Megafauna hunt material</x:t>
        </x:is>
      </x:c>
      <x:c r="F709" s="4" t="inlineStr">
        <x:is>
          <x:t xml:space="preserve">New proposal</x:t>
        </x:is>
      </x:c>
      <x:c r="G709" s="4" t="inlineStr">
        <x:is>
          <x:t xml:space="preserve">A complete internal ocular specimen retaining lens supports, separating layers and receptor tissue. Candidate specialist research material, distinct from a detached lens cluster or corneal window.</x:t>
        </x:is>
      </x:c>
      <x:c r="H709" s="4" t="inlineStr">
        <x:is>
          <x:t xml:space="preserve">None</x:t>
        </x:is>
      </x:c>
      <x:c r="I709" s="4" t="inlineStr">
        <x:is>
          <x:t xml:space="preserve">Physical hunt cargo; compatible packing, containment, mass and handling remain unresolved.</x:t>
        </x:is>
      </x:c>
      <x:c r="J709" s="4"/>
      <x:c r="K709" s="4"/>
      <x:c r="L709" s="4" t="inlineStr">
        <x:is>
          <x:t xml:space="preserve">Great-hunt harvest proposal. Exceptionally rare giant with specialized vision; retain the complete supported internal eye core. Specific creature, extraction method, encounter frequency and yield remain design work.</x:t>
        </x:is>
      </x:c>
      <x:c r="M709" s="4" t="inlineStr">
        <x:is>
          <x:t xml:space="preserve">Select and preserve the anatomical specimen for later qualification. No recipe, usable yield or operating performance established.</x:t>
        </x:is>
      </x:c>
      <x:c r="N709" s="4" t="inlineStr">
        <x:is>
          <x:t xml:space="preserve">Not implemented</x:t>
        </x:is>
      </x:c>
      <x:c r="O709" s="4" t="inlineStr">
        <x:is>
          <x:t xml:space="preserve">Potentially toxic or contaminated biological cargo. No edibility, human filtration, medical use, rated protection, live-organ function or stored usable energy is established.</x:t>
        </x:is>
      </x:c>
      <x:c r="P709" s="4" t="inlineStr">
        <x:is>
          <x:t xml:space="preserve">Epic</x:t>
        </x:is>
      </x:c>
      <x:c r="Q709" s="4"/>
      <x:c r="R709" s="4"/>
      <x:c r="S709" s="4"/>
      <x:c r="T709" s="4"/>
      <x:c r="U709" s="4" t="inlineStr">
        <x:is>
          <x:t xml:space="preserve">Source species and exact anatomy, intact-yield conditions, preservation, compatibility and receiving recipes remain open. Artwork direction: intact ocular core.</x:t>
        </x:is>
      </x:c>
      <x:c r="V709" s="4" t="inlineStr">
        <x:is>
          <x:t xml:space="preserve">megafauna; giant fauna; great hunt; rare creature harvest; ocular core</x:t>
        </x:is>
      </x:c>
      <x:c r="W70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09" s="4" t="inlineStr">
        <x:is>
          <x:t xml:space="preserve">Raw material</x:t>
        </x:is>
      </x:c>
      <x:c r="Y709" s="4" t="inlineStr">
        <x:is>
          <x:t xml:space="preserve">Raw</x:t>
        </x:is>
      </x:c>
      <x:c r="Z709" s="4" t="inlineStr">
        <x:is>
          <x:t xml:space="preserve">Fauna</x:t>
        </x:is>
      </x:c>
      <x:c r="AA709" s="4" t="inlineStr">
        <x:is>
          <x:t xml:space="preserve">Vision</x:t>
        </x:is>
      </x:c>
      <x:c r="AB709" s="4" t="inlineStr">
        <x:is>
          <x:t xml:space="preserve">Faunal tissue</x:t>
        </x:is>
      </x:c>
      <x:c r="AC709" s="4" t="inlineStr">
        <x:is>
          <x:t xml:space="preserve">Assembly</x:t>
        </x:is>
      </x:c>
      <x:c r="AD709" s="4" t="inlineStr">
        <x:is>
          <x:t xml:space="preserve">Proposal</x:t>
        </x:is>
      </x:c>
      <x:c r="AE709" s="4" t="str">
        <x:f>LOWER(A709&amp;"; "&amp;B709&amp;"; "&amp;D709&amp;"; "&amp;E709&amp;"; "&amp;X709&amp;"; "&amp;Y709&amp;"; "&amp;Z709&amp;"; "&amp;AA709&amp;"; "&amp;AB709&amp;"; "&amp;AC709&amp;"; "&amp;AD709&amp;"; "&amp;V709&amp;"; "&amp;C709&amp;"; "&amp;AH709&amp;"; "&amp;AI709)</x:f>
        <x:v>proposal.megafauna.ocular_core; megafauna intact ocular core; biological resources; megafauna hunt material; raw material; raw; fauna; vision; faunal tissue; assembly; proposal; megafauna; giant fauna; great hunt; rare creature harvest; ocular core; t4; unassigned; material</x:v>
      </x:c>
      <x:c r="AF709" s="4" t="inlineStr">
        <x:is>
          <x:t xml:space="preserve">Author-requested great-hunt biological material brainstorm. Specific anatomy and receiving designs remain proposals.</x:t>
        </x:is>
      </x:c>
      <x:c r="AG709" s="4" t="inlineStr">
        <x:is>
          <x:t xml:space="preserve">T4 practical-worth proposal. Complete internal organization is exceptionally difficult to preserve after a dangerous hunt. This is harvested material value, not a refinement stage or crafting qualification.</x:t>
        </x:is>
      </x:c>
      <x:c r="AH709" s="4" t="inlineStr">
        <x:is>
          <x:t xml:space="preserve">Unassigned</x:t>
        </x:is>
      </x:c>
      <x:c r="AI709" s="4" t="inlineStr">
        <x:is>
          <x:t xml:space="preserve">Material</x:t>
        </x:is>
      </x:c>
      <x:c r="AJ709" s="4">
        <x:f>COUNTIFS('Material routes'!$D$6:$D$2205,A709,'Material routes'!$C$6:$C$2205,"Output")</x:f>
        <x:v>0</x:v>
      </x:c>
      <x:c r="AK709" s="4">
        <x:f>SUM(COUNTIFS('Material routes'!$D$6:$D$2205,A709,'Material routes'!$C$6:$C$2205,"Ingredient candidate"),COUNTIFS('Material routes'!$D$6:$D$2205,A709,'Material routes'!$C$6:$C$2205,"Consumed input"),COUNTIFS('Material routes'!$D$6:$D$2205,A709,'Material routes'!$C$6:$C$2205,"Contained input"),COUNTIFS('Material routes'!$D$6:$D$2205,A709,'Material routes'!$C$6:$C$2205,"Transform input"))</x:f>
        <x:v>0</x:v>
      </x:c>
      <x:c r="AL709" s="4">
        <x:f>COUNTIFS('Material routes'!$D$6:$D$2205,A709,'Material routes'!$C$6:$C$2205,"Tool candidate")</x:f>
        <x:v>0</x:v>
      </x:c>
      <x:c r="AM709" s="4" t="str">
        <x:f>IF(AJ709&gt;0,"Route listed; review status/completeness",IF(C709="T0","Raw entry feed; no production route","No production route listed"))</x:f>
        <x:v>No production route listed</x:v>
      </x:c>
      <x:c r="AN709" s="4">
        <x:f>IF(C709="T0",0,IF(C709="T1",1,IF(C709="T2",2,IF(C709="T3",3,IF(C709="T4",4,IF(C709="Unassigned",98,99))))))</x:f>
        <x:v>4</x:v>
      </x:c>
    </x:row>
    <x:row r="710">
      <x:c r="A710" s="4" t="inlineStr">
        <x:is>
          <x:t xml:space="preserve">proposal.megafauna.load_transfer_hub</x:t>
        </x:is>
      </x:c>
      <x:c r="B710" s="4" t="inlineStr">
        <x:is>
          <x:t xml:space="preserve">Megafauna mineral-thread load hub</x:t>
        </x:is>
      </x:c>
      <x:c r="C710" s="4" t="inlineStr">
        <x:is>
          <x:t xml:space="preserve">T4</x:t>
        </x:is>
      </x:c>
      <x:c r="D710" s="4" t="inlineStr">
        <x:is>
          <x:t xml:space="preserve">Biological resources</x:t>
        </x:is>
      </x:c>
      <x:c r="E710" s="4" t="inlineStr">
        <x:is>
          <x:t xml:space="preserve">Megafauna hunt material</x:t>
        </x:is>
      </x:c>
      <x:c r="F710" s="4" t="inlineStr">
        <x:is>
          <x:t xml:space="preserve">New proposal</x:t>
        </x:is>
      </x:c>
      <x:c r="G710" s="4" t="inlineStr">
        <x:is>
          <x:t xml:space="preserve">A dense internal node joining several mineralized tension paths. Candidate study of load-spreading biological composites with the converging structure intact.</x:t>
        </x:is>
      </x:c>
      <x:c r="H710" s="4" t="inlineStr">
        <x:is>
          <x:t xml:space="preserve">None</x:t>
        </x:is>
      </x:c>
      <x:c r="I710" s="4" t="inlineStr">
        <x:is>
          <x:t xml:space="preserve">Physical hunt cargo; compatible packing, containment, mass and handling remain unresolved.</x:t>
        </x:is>
      </x:c>
      <x:c r="J710" s="4"/>
      <x:c r="K710" s="4"/>
      <x:c r="L710" s="4" t="inlineStr">
        <x:is>
          <x:t xml:space="preserve">Great-hunt harvest proposal. Exceptionally rare armored giant; recover the internal node where mineralized threads converge. Specific creature, extraction method, encounter frequency and yield remain design work.</x:t>
        </x:is>
      </x:c>
      <x:c r="M710" s="4" t="inlineStr">
        <x:is>
          <x:t xml:space="preserve">Select and preserve the anatomical specimen for later qualification. No recipe, usable yield or operating performance established.</x:t>
        </x:is>
      </x:c>
      <x:c r="N710" s="4" t="inlineStr">
        <x:is>
          <x:t xml:space="preserve">Not implemented</x:t>
        </x:is>
      </x:c>
      <x:c r="O710" s="4" t="inlineStr">
        <x:is>
          <x:t xml:space="preserve">Potentially toxic or contaminated biological cargo. No edibility, human filtration, medical use, rated protection, live-organ function or stored usable energy is established.</x:t>
        </x:is>
      </x:c>
      <x:c r="P710" s="4" t="inlineStr">
        <x:is>
          <x:t xml:space="preserve">Epic</x:t>
        </x:is>
      </x:c>
      <x:c r="Q710" s="4"/>
      <x:c r="R710" s="4"/>
      <x:c r="S710" s="4"/>
      <x:c r="T710" s="4"/>
      <x:c r="U710" s="4" t="inlineStr">
        <x:is>
          <x:t xml:space="preserve">Source species and exact anatomy, intact-yield conditions, preservation, compatibility and receiving recipes remain open. Artwork direction: mineral-thread load hub.</x:t>
        </x:is>
      </x:c>
      <x:c r="V710" s="4" t="inlineStr">
        <x:is>
          <x:t xml:space="preserve">megafauna; giant fauna; great hunt; rare creature harvest; load transfer hub</x:t>
        </x:is>
      </x:c>
      <x:c r="W71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10" s="4" t="inlineStr">
        <x:is>
          <x:t xml:space="preserve">Raw material</x:t>
        </x:is>
      </x:c>
      <x:c r="Y710" s="4" t="inlineStr">
        <x:is>
          <x:t xml:space="preserve">Raw</x:t>
        </x:is>
      </x:c>
      <x:c r="Z710" s="4" t="inlineStr">
        <x:is>
          <x:t xml:space="preserve">Fauna</x:t>
        </x:is>
      </x:c>
      <x:c r="AA710" s="4" t="inlineStr">
        <x:is>
          <x:t xml:space="preserve">Binding and construction</x:t>
        </x:is>
      </x:c>
      <x:c r="AB710" s="4" t="inlineStr">
        <x:is>
          <x:t xml:space="preserve">Biological and mineral mixture</x:t>
        </x:is>
      </x:c>
      <x:c r="AC710" s="4" t="inlineStr">
        <x:is>
          <x:t xml:space="preserve">Assembly</x:t>
        </x:is>
      </x:c>
      <x:c r="AD710" s="4" t="inlineStr">
        <x:is>
          <x:t xml:space="preserve">Proposal</x:t>
        </x:is>
      </x:c>
      <x:c r="AE710" s="4" t="str">
        <x:f>LOWER(A710&amp;"; "&amp;B710&amp;"; "&amp;D710&amp;"; "&amp;E710&amp;"; "&amp;X710&amp;"; "&amp;Y710&amp;"; "&amp;Z710&amp;"; "&amp;AA710&amp;"; "&amp;AB710&amp;"; "&amp;AC710&amp;"; "&amp;AD710&amp;"; "&amp;V710&amp;"; "&amp;C710&amp;"; "&amp;AH710&amp;"; "&amp;AI710)</x:f>
        <x:v>proposal.megafauna.load_transfer_hub; megafauna mineral-thread load hub; biological resources; megafauna hunt material; raw material; raw; fauna; binding and construction; biological and mineral mixture; assembly; proposal; megafauna; giant fauna; great hunt; rare creature harvest; load transfer hub; t4; unassigned; material</x:v>
      </x:c>
      <x:c r="AF710" s="4" t="inlineStr">
        <x:is>
          <x:t xml:space="preserve">Author-requested great-hunt biological material brainstorm. Specific anatomy and receiving designs remain proposals.</x:t>
        </x:is>
      </x:c>
      <x:c r="AG710" s="4" t="inlineStr">
        <x:is>
          <x:t xml:space="preserve">T4 practical-worth proposal. An intact multi-path node is an exceptional internal recovery, rather than another large sheet of cheap shell. This is harvested material value, not a refinement stage or crafting qualification.</x:t>
        </x:is>
      </x:c>
      <x:c r="AH710" s="4" t="inlineStr">
        <x:is>
          <x:t xml:space="preserve">Unassigned</x:t>
        </x:is>
      </x:c>
      <x:c r="AI710" s="4" t="inlineStr">
        <x:is>
          <x:t xml:space="preserve">Material</x:t>
        </x:is>
      </x:c>
      <x:c r="AJ710" s="4">
        <x:f>COUNTIFS('Material routes'!$D$6:$D$2205,A710,'Material routes'!$C$6:$C$2205,"Output")</x:f>
        <x:v>0</x:v>
      </x:c>
      <x:c r="AK710" s="4">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x:f>COUNTIFS('Material routes'!$D$6:$D$2205,A710,'Material routes'!$C$6:$C$2205,"Tool candidate")</x:f>
        <x:v>0</x:v>
      </x:c>
      <x:c r="AM710" s="4" t="str">
        <x:f>IF(AJ710&gt;0,"Route listed; review status/completeness",IF(C710="T0","Raw entry feed; no production route","No production route listed"))</x:f>
        <x:v>No production route listed</x:v>
      </x:c>
      <x:c r="AN710" s="4">
        <x:f>IF(C710="T0",0,IF(C710="T1",1,IF(C710="T2",2,IF(C710="T3",3,IF(C710="T4",4,IF(C710="Unassigned",98,99))))))</x:f>
        <x:v>4</x:v>
      </x:c>
    </x:row>
    <x:row r="711" ht="115" customHeight="1">
      <x:c r="A711" s="4" t="str">
        <x:v>proposal.collection.iron_mark</x:v>
      </x:c>
      <x:c r="B711" s="4" t="str">
        <x:v>Iron mark</x:v>
      </x:c>
      <x:c r="C711" s="4" t="inlineStr">
        <x:is>
          <x:t xml:space="preserve">T0</x:t>
        </x:is>
      </x:c>
      <x:c r="D711" s="4" t="str">
        <x:v>Currency</x:v>
      </x:c>
      <x:c r="E711" s="4" t="str">
        <x:v>Material mark currency</x:v>
      </x:c>
      <x:c r="F711" s="4" t="str">
        <x:v>Author direction</x:v>
      </x:c>
      <x:c r="G711" s="4" t="inlineStr">
        <x:is>
          <x:t xml:space="preserve">Iron mark is a material-defined currency entry. It is a currency entry distinguished by material and workmanship. Issuer, denomination, exchange ratios and particular craft grades remain unassigned.</x:t>
        </x:is>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t="inlineStr">
        <x:is>
          <x:t xml:space="preserve">Junk</x:t>
        </x:is>
      </x:c>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t0;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status/completeness","No production route listed")</x:f>
        <x:v>No production route listed</x:v>
      </x:c>
      <x:c r="AN711" s="4">
        <x:f>IF(C711="T0",0,IF(C711="T1",1,IF(C711="T2",2,IF(C711="T3",3,IF(C711="T4",4,IF(C711="Unassigned",98,99))))))</x:f>
        <x:v>0</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inlineStr">
        <x:is>
          <x:t xml:space="preserve">T1</x:t>
        </x:is>
      </x:c>
      <x:c r="D712" s="4" t="str">
        <x:v>Currency</x:v>
      </x:c>
      <x:c r="E712" s="4" t="str">
        <x:v>Material mark currency</x:v>
      </x:c>
      <x:c r="F712" s="4" t="str">
        <x:v>Author direction</x:v>
      </x:c>
      <x:c r="G712" s="4" t="inlineStr">
        <x:is>
          <x:t xml:space="preserve">Steel mark is a material-defined currency entry. It is a currency entry distinguished by material and workmanship. Issuer, denomination, exchange ratios and particular craft grades remain unassigned.</x:t>
        </x:is>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t="inlineStr">
        <x:is>
          <x:t xml:space="preserve">Common</x:t>
        </x:is>
      </x:c>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t1;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inlineStr">
        <x:is>
          <x:t xml:space="preserve">October 16 catalog value audit: T1. Prepared steel and working effort give the token a modest material-recovery premium; this is not an official exchange-rate ranking. Value is separate from crafting readiness, rarity, condition and demonstrated performance.</x:t>
        </x:is>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status/completeness","No production route listed")</x:f>
        <x:v>No production route listed</x:v>
      </x:c>
      <x:c r="AN712" s="4">
        <x:f>IF(C712="T0",0,IF(C712="T1",1,IF(C712="T2",2,IF(C712="T3",3,IF(C712="T4",4,IF(C712="Unassigned",98,99))))))</x:f>
        <x:v>1</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inlineStr">
        <x:is>
          <x:t xml:space="preserve">T0</x:t>
        </x:is>
      </x:c>
      <x:c r="D713" s="4" t="str">
        <x:v>Currency</x:v>
      </x:c>
      <x:c r="E713" s="4" t="str">
        <x:v>Material mark currency</x:v>
      </x:c>
      <x:c r="F713" s="4" t="str">
        <x:v>Author direction</x:v>
      </x:c>
      <x:c r="G713" s="4" t="inlineStr">
        <x:is>
          <x:t xml:space="preserve">Ceramic mark is a material-defined currency entry. It is a currency entry distinguished by material and workmanship. Issuer, denomination, exchange ratios and particular craft grades remain unassigned.</x:t>
        </x:is>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t="inlineStr">
        <x:is>
          <x:t xml:space="preserve">Junk</x:t>
        </x:is>
      </x:c>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t0;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status/completeness","No production route listed")</x:f>
        <x:v>No production route listed</x:v>
      </x:c>
      <x:c r="AN713" s="4">
        <x:f>IF(C713="T0",0,IF(C713="T1",1,IF(C713="T2",2,IF(C713="T3",3,IF(C713="T4",4,IF(C713="Unassigned",98,99))))))</x:f>
        <x:v>0</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inlineStr">
        <x:is>
          <x:t xml:space="preserve">T0</x:t>
        </x:is>
      </x:c>
      <x:c r="D714" s="4" t="str">
        <x:v>Currency</x:v>
      </x:c>
      <x:c r="E714" s="4" t="str">
        <x:v>Material mark currency</x:v>
      </x:c>
      <x:c r="F714" s="4" t="str">
        <x:v>Author direction</x:v>
      </x:c>
      <x:c r="G714" s="4" t="inlineStr">
        <x:is>
          <x:t xml:space="preserve">Glass mark is a material-defined currency entry. It is a currency entry distinguished by material and workmanship. Issuer, denomination, exchange ratios and particular craft grades remain unassigned.</x:t>
        </x:is>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t="inlineStr">
        <x:is>
          <x:t xml:space="preserve">Junk</x:t>
        </x:is>
      </x:c>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t0;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status/completeness","No production route listed")</x:f>
        <x:v>No production route listed</x:v>
      </x:c>
      <x:c r="AN714" s="4">
        <x:f>IF(C714="T0",0,IF(C714="T1",1,IF(C714="T2",2,IF(C714="T3",3,IF(C714="T4",4,IF(C714="Unassigned",98,99))))))</x:f>
        <x:v>0</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inlineStr">
        <x:is>
          <x:t xml:space="preserve">T4</x:t>
        </x:is>
      </x:c>
      <x:c r="D715" s="4" t="inlineStr">
        <x:is>
          <x:t xml:space="preserve">Salvage</x:t>
        </x:is>
      </x:c>
      <x:c r="E715" s="4" t="str">
        <x:v>Musical instrument</x:v>
      </x:c>
      <x:c r="F715" s="4" t="str">
        <x:v>New proposal</x:v>
      </x:c>
      <x:c r="G715" s="4" t="inlineStr">
        <x:is>
          <x:t xml:space="preserve">Scarce hide membrane tensioned over an insect shell bowl. Its recorded physical form is intended to produce, control or support sound in a musical instrument; tuning and playable dimensions remain open.</x:t>
        </x:is>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t="inlineStr">
        <x:is>
          <x:t xml:space="preserve">Uncommon</x:t>
        </x:is>
      </x:c>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salvage; musical instrument; musical instrument; finished item; manufactured / unresolved; music; mixed / unresolved; assembly; proposal; hide-headed shell drum; collection expansion; musical instrument; t4; t3; finished item</x:v>
      </x:c>
      <x:c r="AF71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5" s="4" t="inlineStr">
        <x:is>
          <x:t xml:space="preserve">Salvage value audit October 16, 2026: T4. Extremely low hide yield makes a prepared hide head costly, with tensioning and fitted shell adding artisan labor. Value tier is relative to this 200-item salvage roster; condition and crafting qualification remain separate.</x:t>
        </x:is>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x:f>IF(C715="T0",0,IF(C715="T1",1,IF(C715="T2",2,IF(C715="T3",3,IF(C715="T4",4,IF(C715="Unassigned",98,99))))))</x:f>
        <x:v>4</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inlineStr">
        <x:is>
          <x:t xml:space="preserve">T4</x:t>
        </x:is>
      </x:c>
      <x:c r="D716" s="4" t="inlineStr">
        <x:is>
          <x:t xml:space="preserve">Salvage</x:t>
        </x:is>
      </x:c>
      <x:c r="E716" s="4" t="str">
        <x:v>Musical instrument</x:v>
      </x:c>
      <x:c r="F716" s="4" t="str">
        <x:v>New proposal</x:v>
      </x:c>
      <x:c r="G716" s="4" t="inlineStr">
        <x:is>
          <x:t xml:space="preserve">Two scarce hide heads on a worked metal body. Its recorded physical form is intended to produce, control or support sound in a musical instrument; tuning and playable dimensions remain open.</x:t>
        </x:is>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salvage; musical instrument; musical instrument; finished item; manufactured / unresolved; music; mixed / unresolved; assembly; proposal; double-headed metal drum; collection expansion; musical instrument; t4; t3; finished item</x:v>
      </x:c>
      <x:c r="AF71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6" s="4" t="inlineStr">
        <x:is>
          <x:t xml:space="preserve">Salvage value audit October 16, 2026: T4. Two scarce prepared hide heads and a worked metal body combine high material replacement cost with instrument craftsmanship. Value tier is relative to this 200-item salvage roster; condition and crafting qualification remain separate.</x:t>
        </x:is>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x:f>IF(C716="T0",0,IF(C716="T1",1,IF(C716="T2",2,IF(C716="T3",3,IF(C716="T4",4,IF(C716="Unassigned",98,99))))))</x:f>
        <x:v>4</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inlineStr">
        <x:is>
          <x:t xml:space="preserve">T3</x:t>
        </x:is>
      </x:c>
      <x:c r="D717" s="4" t="inlineStr">
        <x:is>
          <x:t xml:space="preserve">Salvage</x:t>
        </x:is>
      </x:c>
      <x:c r="E717" s="4" t="str">
        <x:v>Musical instrument</x:v>
      </x:c>
      <x:c r="F717" s="4" t="str">
        <x:v>New proposal</x:v>
      </x:c>
      <x:c r="G717" s="4" t="inlineStr">
        <x:is>
          <x:t xml:space="preserve">Rigid resonant shell instrument requiring no hide head. Its recorded physical form is intended to produce, control or support sound in a musical instrument; tuning and playable dimensions remain open.</x:t>
        </x:is>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t="inlineStr">
        <x:is>
          <x:t xml:space="preserve">Junk</x:t>
        </x:is>
      </x:c>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salvage; musical instrument; musical instrument; finished item; manufactured / unresolved; music; shell / chitin; assembly; proposal; slit shell drum; collection expansion; musical instrument; t3; t1; finished item</x:v>
      </x:c>
      <x:c r="AF71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7" s="4" t="inlineStr">
        <x:is>
          <x:t xml:space="preserve">Salvage value audit October 16, 2026: T3. A carefully tuned slit and resonating shell preserve skilled acoustic workmanship despite abundant raw shell. Value tier is relative to this 200-item salvage roster; condition and crafting qualification remain separate.</x:t>
        </x:is>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x:f>IF(C717="T0",0,IF(C717="T1",1,IF(C717="T2",2,IF(C717="T3",3,IF(C717="T4",4,IF(C717="Unassigned",98,99))))))</x:f>
        <x:v>3</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inlineStr">
        <x:is>
          <x:t xml:space="preserve">T4</x:t>
        </x:is>
      </x:c>
      <x:c r="D718" s="4" t="inlineStr">
        <x:is>
          <x:t xml:space="preserve">Salvage</x:t>
        </x:is>
      </x:c>
      <x:c r="E718" s="4" t="str">
        <x:v>Musical instrument</x:v>
      </x:c>
      <x:c r="F718" s="4" t="str">
        <x:v>New proposal</x:v>
      </x:c>
      <x:c r="G718" s="4" t="inlineStr">
        <x:is>
          <x:t xml:space="preserve">Shallow ring instrument with a minimal hide head. Its recorded physical form is intended to produce, control or support sound in a musical instrument; tuning and playable dimensions remain open.</x:t>
        </x:is>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t="inlineStr">
        <x:is>
          <x:t xml:space="preserve">Common</x:t>
        </x:is>
      </x:c>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salvage; musical instrument; musical instrument; finished item; manufactured / unresolved; music; mixed / unresolved; assembly; proposal; metal frame drum; collection expansion; musical instrument; t4; t3; finished item</x:v>
      </x:c>
      <x:c r="AF71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8" s="4" t="inlineStr">
        <x:is>
          <x:t xml:space="preserve">Salvage value audit October 16, 2026: T4. A scarce prepared hide membrane and fitted metal frame preserve both expensive material preparation and musical craftsmanship. Value tier is relative to this 200-item salvage roster; condition and crafting qualification remain separate.</x:t>
        </x:is>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x:f>IF(C718="T0",0,IF(C718="T1",1,IF(C718="T2",2,IF(C718="T3",3,IF(C718="T4",4,IF(C718="Unassigned",98,99))))))</x:f>
        <x:v>4</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inlineStr">
        <x:is>
          <x:t xml:space="preserve">T0</x:t>
        </x:is>
      </x:c>
      <x:c r="D719" s="4" t="inlineStr">
        <x:is>
          <x:t xml:space="preserve">Salvage</x:t>
        </x:is>
      </x:c>
      <x:c r="E719" s="4" t="str">
        <x:v>Musical instrument</x:v>
      </x:c>
      <x:c r="F719" s="4" t="str">
        <x:v>New proposal</x:v>
      </x:c>
      <x:c r="G719" s="4" t="inlineStr">
        <x:is>
          <x:t xml:space="preserve">Two shaped shell halves struck together. Its recorded physical form is intended to produce, control or support sound in a musical instrument; tuning and playable dimensions remain open.</x:t>
        </x:is>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t="inlineStr">
        <x:is>
          <x:t xml:space="preserve">Junk</x:t>
        </x:is>
      </x:c>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salvage; musical instrument; musical instrument; finished item; manufactured / unresolved; music; shell / chitin; assembly; proposal; shell-clapper pair; collection expansion; musical instrument; t0; t1; finished item</x:v>
      </x:c>
      <x:c r="AF71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9" s="4" t="inlineStr">
        <x:is>
          <x:t xml:space="preserve">Salvage value audit October 16, 2026: T0. Two simple shaped shell pieces require little scarce input or precision compared with tuned instruments. Value tier is relative to this 200-item salvage roster; condition and crafting qualification remain separate.</x:t>
        </x:is>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x:f>IF(C719="T0",0,IF(C719="T1",1,IF(C719="T2",2,IF(C719="T3",3,IF(C719="T4",4,IF(C719="Unassigned",98,99))))))</x:f>
        <x:v>0</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inlineStr">
        <x:is>
          <x:t xml:space="preserve">T3</x:t>
        </x:is>
      </x:c>
      <x:c r="D720" s="4" t="inlineStr">
        <x:is>
          <x:t xml:space="preserve">Salvage</x:t>
        </x:is>
      </x:c>
      <x:c r="E720" s="4" t="str">
        <x:v>Musical instrument</x:v>
      </x:c>
      <x:c r="F720" s="4" t="str">
        <x:v>New proposal</x:v>
      </x:c>
      <x:c r="G720" s="4" t="inlineStr">
        <x:is>
          <x:t xml:space="preserve">Cast bell with a suspended striker. Its recorded physical form is intended to produce, control or support sound in a musical instrument; tuning and playable dimensions remain open.</x:t>
        </x:is>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t="inlineStr">
        <x:is>
          <x:t xml:space="preserve">Rare</x:t>
        </x:is>
      </x:c>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salvage; musical instrument; musical instrument; finished item; manufactured / unresolved; music; metal; assembly; proposal; bronze hand bell; collection expansion; musical instrument; t3; t2; finished item</x:v>
      </x:c>
      <x:c r="AF72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0" s="4" t="inlineStr">
        <x:is>
          <x:t xml:space="preserve">Salvage value audit October 16, 2026: T3. A cast tuned bell and suspended striker preserve useful alloy and skilled acoustic finishing. Value tier is relative to this 200-item salvage roster; condition and crafting qualification remain separate.</x:t>
        </x:is>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x:f>IF(C720="T0",0,IF(C720="T1",1,IF(C720="T2",2,IF(C720="T3",3,IF(C720="T4",4,IF(C720="Unassigned",98,99))))))</x:f>
        <x:v>3</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inlineStr">
        <x:is>
          <x:t xml:space="preserve">T3</x:t>
        </x:is>
      </x:c>
      <x:c r="D721" s="4" t="inlineStr">
        <x:is>
          <x:t xml:space="preserve">Salvage</x:t>
        </x:is>
      </x:c>
      <x:c r="E721" s="4" t="str">
        <x:v>Musical instrument</x:v>
      </x:c>
      <x:c r="F721" s="4" t="str">
        <x:v>New proposal</x:v>
      </x:c>
      <x:c r="G721" s="4" t="inlineStr">
        <x:is>
          <x:t xml:space="preserve">Several tuned metal cups suspended from a frame. Its recorded physical form is intended to produce, control or support sound in a musical instrument; tuning and playable dimensions remain open.</x:t>
        </x:is>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salvage; musical instrument; musical instrument; finished item; manufactured / unresolved; music; metal; assembly; proposal; iron cup-bell chime; collection expansion; musical instrument; t3; t3; finished item</x:v>
      </x:c>
      <x:c r="AF721"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1" s="4" t="inlineStr">
        <x:is>
          <x:t xml:space="preserve">Salvage value audit October 16, 2026: T3. Several matched resonating cups and their suspension preserve more tuning and assembly work than ordinary scrap cups. Value tier is relative to this 200-item salvage roster; condition and crafting qualification remain separate.</x:t>
        </x:is>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x:f>IF(C721="T0",0,IF(C721="T1",1,IF(C721="T2",2,IF(C721="T3",3,IF(C721="T4",4,IF(C721="Unassigned",98,99))))))</x:f>
        <x:v>3</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inlineStr">
        <x:is>
          <x:t xml:space="preserve">T3</x:t>
        </x:is>
      </x:c>
      <x:c r="D722" s="4" t="inlineStr">
        <x:is>
          <x:t xml:space="preserve">Salvage</x:t>
        </x:is>
      </x:c>
      <x:c r="E722" s="4" t="str">
        <x:v>Musical instrument</x:v>
      </x:c>
      <x:c r="F722" s="4" t="str">
        <x:v>New proposal</x:v>
      </x:c>
      <x:c r="G722" s="4" t="inlineStr">
        <x:is>
          <x:t xml:space="preserve">Tuned stone bars mounted over a shell resonance cavity. Its recorded physical form is intended to produce, control or support sound in a musical instrument; tuning and playable dimensions remain open.</x:t>
        </x:is>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t="inlineStr">
        <x:is>
          <x:t xml:space="preserve">Rare</x:t>
        </x:is>
      </x:c>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salvage; musical instrument; musical instrument; finished item; manufactured / unresolved; music; shell and mineral; assembly; proposal; stone-bar resonator; collection expansion; musical instrument; t3; t2; finished item</x:v>
      </x:c>
      <x:c r="AF72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2" s="4" t="inlineStr">
        <x:is>
          <x:t xml:space="preserve">Salvage value audit October 16, 2026: T3. Selected tuned bars and a fitted resonance cavity preserve substantial acoustic preparation despite common base materials. Value tier is relative to this 200-item salvage roster; condition and crafting qualification remain separate.</x:t>
        </x:is>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x:f>IF(C722="T0",0,IF(C722="T1",1,IF(C722="T2",2,IF(C722="T3",3,IF(C722="T4",4,IF(C722="Unassigned",98,99))))))</x:f>
        <x:v>3</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inlineStr">
        <x:is>
          <x:t xml:space="preserve">T4</x:t>
        </x:is>
      </x:c>
      <x:c r="D723" s="4" t="inlineStr">
        <x:is>
          <x:t xml:space="preserve">Salvage</x:t>
        </x:is>
      </x:c>
      <x:c r="E723" s="4" t="str">
        <x:v>Musical instrument</x:v>
      </x:c>
      <x:c r="F723" s="4" t="str">
        <x:v>New proposal</x:v>
      </x:c>
      <x:c r="G723" s="4" t="inlineStr">
        <x:is>
          <x:t xml:space="preserve">Cut metal tongues on a hollow metal body. Its recorded physical form is intended to produce, control or support sound in a musical instrument; tuning and playable dimensions remain open.</x:t>
        </x:is>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t="inlineStr">
        <x:is>
          <x:t xml:space="preserve">Uncommon</x:t>
        </x:is>
      </x:c>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salvage; musical instrument; musical instrument; finished item; manufactured / unresolved; music; metal; assembly; proposal; steel tongue drum; collection expansion; musical instrument; t4; t3; finished item</x:v>
      </x:c>
      <x:c r="AF72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3" s="4" t="inlineStr">
        <x:is>
          <x:t xml:space="preserve">Salvage value audit October 16, 2026: T4. Carefully cut tuned tongues and a resonant steel body preserve difficult precision and artisan metalwork. Value tier is relative to this 200-item salvage roster; condition and crafting qualification remain separate.</x:t>
        </x:is>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x:f>IF(C723="T0",0,IF(C723="T1",1,IF(C723="T2",2,IF(C723="T3",3,IF(C723="T4",4,IF(C723="Unassigned",98,99))))))</x:f>
        <x:v>4</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inlineStr">
        <x:is>
          <x:t xml:space="preserve">T3</x:t>
        </x:is>
      </x:c>
      <x:c r="D724" s="4" t="inlineStr">
        <x:is>
          <x:t xml:space="preserve">Salvage</x:t>
        </x:is>
      </x:c>
      <x:c r="E724" s="4" t="str">
        <x:v>Musical instrument</x:v>
      </x:c>
      <x:c r="F724" s="4" t="str">
        <x:v>New proposal</x:v>
      </x:c>
      <x:c r="G724" s="4" t="inlineStr">
        <x:is>
          <x:t xml:space="preserve">Side-blown metal tube instrument. Its recorded physical form is intended to produce, control or support sound in a musical instrument; tuning and playable dimensions remain open.</x:t>
        </x:is>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t="inlineStr">
        <x:is>
          <x:t xml:space="preserve">Rare</x:t>
        </x:is>
      </x:c>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salvage; musical instrument; musical instrument; finished item; manufactured / unresolved; music; metal; assembly; proposal; metal transverse flute; collection expansion; musical instrument; t3; t3; finished item</x:v>
      </x:c>
      <x:c r="AF72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4" s="4" t="inlineStr">
        <x:is>
          <x:t xml:space="preserve">Salvage value audit October 16, 2026: T3. A fitted metal wind instrument preserves precise openings and acoustic workmanship beyond ordinary tubing. Value tier is relative to this 200-item salvage roster; condition and crafting qualification remain separate.</x:t>
        </x:is>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x:f>IF(C724="T0",0,IF(C724="T1",1,IF(C724="T2",2,IF(C724="T3",3,IF(C724="T4",4,IF(C724="Unassigned",98,99))))))</x:f>
        <x:v>3</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inlineStr">
        <x:is>
          <x:t xml:space="preserve">T3</x:t>
        </x:is>
      </x:c>
      <x:c r="D725" s="4" t="inlineStr">
        <x:is>
          <x:t xml:space="preserve">Salvage</x:t>
        </x:is>
      </x:c>
      <x:c r="E725" s="4" t="str">
        <x:v>Musical instrument</x:v>
      </x:c>
      <x:c r="F725" s="4" t="str">
        <x:v>New proposal</x:v>
      </x:c>
      <x:c r="G725" s="4" t="inlineStr">
        <x:is>
          <x:t xml:space="preserve">Molded air channel and finger-hole instrument. Its recorded physical form is intended to produce, control or support sound in a musical instrument; tuning and playable dimensions remain open.</x:t>
        </x:is>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t="inlineStr">
        <x:is>
          <x:t xml:space="preserve">Rare</x:t>
        </x:is>
      </x:c>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salvage; musical instrument; musical instrument; finished item; manufactured / unresolved; music; ceramic; assembly; proposal; ceramic duct flute; collection expansion; musical instrument; t3; t1; finished item</x:v>
      </x:c>
      <x:c r="AF72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5" s="4" t="inlineStr">
        <x:is>
          <x:t xml:space="preserve">Salvage value audit October 16, 2026: T3. A formed air channel and tuned openings preserve specialist ceramic instrument work. Value tier is relative to this 200-item salvage roster; condition and crafting qualification remain separate.</x:t>
        </x:is>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x:f>IF(C725="T0",0,IF(C725="T1",1,IF(C725="T2",2,IF(C725="T3",3,IF(C725="T4",4,IF(C725="Unassigned",98,99))))))</x:f>
        <x:v>3</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inlineStr">
        <x:is>
          <x:t xml:space="preserve">T3</x:t>
        </x:is>
      </x:c>
      <x:c r="D726" s="4" t="inlineStr">
        <x:is>
          <x:t xml:space="preserve">Salvage</x:t>
        </x:is>
      </x:c>
      <x:c r="E726" s="4" t="str">
        <x:v>Musical instrument</x:v>
      </x:c>
      <x:c r="F726" s="4" t="str">
        <x:v>New proposal</x:v>
      </x:c>
      <x:c r="G726" s="4" t="inlineStr">
        <x:is>
          <x:t xml:space="preserve">Worked fauna horn core used as a wind instrument. Its recorded physical form is intended to produce, control or support sound in a musical instrument; tuning and playable dimensions remain open.</x:t>
        </x:is>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t="inlineStr">
        <x:is>
          <x:t xml:space="preserve">Rare</x:t>
        </x:is>
      </x:c>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salvage; musical instrument; musical instrument; finished item; manufactured / unresolved; music; faunal hard tissue; assembly; proposal; hollow-horn flute; collection expansion; musical instrument; t3; t0; finished item</x:v>
      </x:c>
      <x:c r="AF72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6" s="4" t="inlineStr">
        <x:is>
          <x:t xml:space="preserve">Salvage value audit October 16, 2026: T3. A worked horn body with playable openings preserves selected faunal material and skilled acoustic labor. Value tier is relative to this 200-item salvage roster; condition and crafting qualification remain separate.</x:t>
        </x:is>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x:f>IF(C726="T0",0,IF(C726="T1",1,IF(C726="T2",2,IF(C726="T3",3,IF(C726="T4",4,IF(C726="Unassigned",98,99))))))</x:f>
        <x:v>3</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inlineStr">
        <x:is>
          <x:t xml:space="preserve">T0</x:t>
        </x:is>
      </x:c>
      <x:c r="D727" s="4" t="inlineStr">
        <x:is>
          <x:t xml:space="preserve">Salvage</x:t>
        </x:is>
      </x:c>
      <x:c r="E727" s="4" t="str">
        <x:v>Musical instrument</x:v>
      </x:c>
      <x:c r="F727" s="4" t="str">
        <x:v>New proposal</x:v>
      </x:c>
      <x:c r="G727" s="4" t="inlineStr">
        <x:is>
          <x:t xml:space="preserve">Small shaped hard-part whistle. Its recorded physical form is intended to produce, control or support sound in a musical instrument; tuning and playable dimensions remain open.</x:t>
        </x:is>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t="inlineStr">
        <x:is>
          <x:t xml:space="preserve">Junk</x:t>
        </x:is>
      </x:c>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salvage; musical instrument; musical instrument; finished item; manufactured / unresolved; music; faunal hard tissue; assembly; proposal; wing-rib whistle; collection expansion; musical instrument; t0; t0; finished item</x:v>
      </x:c>
      <x:c r="AF72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7" s="4" t="inlineStr">
        <x:is>
          <x:t xml:space="preserve">Salvage value audit October 16, 2026: T0. A small simple hard-part whistle has limited material cost and less fabrication complexity than larger tuned instruments. Value tier is relative to this 200-item salvage roster; condition and crafting qualification remain separate.</x:t>
        </x:is>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x:f>IF(C727="T0",0,IF(C727="T1",1,IF(C727="T2",2,IF(C727="T3",3,IF(C727="T4",4,IF(C727="Unassigned",98,99))))))</x:f>
        <x:v>0</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inlineStr">
        <x:is>
          <x:t xml:space="preserve">T3</x:t>
        </x:is>
      </x:c>
      <x:c r="D728" s="4" t="inlineStr">
        <x:is>
          <x:t xml:space="preserve">Salvage</x:t>
        </x:is>
      </x:c>
      <x:c r="E728" s="4" t="str">
        <x:v>Musical instrument</x:v>
      </x:c>
      <x:c r="F728" s="4" t="str">
        <x:v>New proposal</x:v>
      </x:c>
      <x:c r="G728" s="4" t="inlineStr">
        <x:is>
          <x:t xml:space="preserve">Hollow shell wind instrument with fitted mouthpiece. Its recorded physical form is intended to produce, control or support sound in a musical instrument; tuning and playable dimensions remain open.</x:t>
        </x:is>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t="inlineStr">
        <x:is>
          <x:t xml:space="preserve">Rare</x:t>
        </x:is>
      </x:c>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salvage; musical instrument; musical instrument; finished item; manufactured / unresolved; music; shell and mineral; assembly; proposal; shell chamber ocarina; collection expansion; musical instrument; t3; t2; finished item</x:v>
      </x:c>
      <x:c r="AF72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8" s="4" t="inlineStr">
        <x:is>
          <x:t xml:space="preserve">Salvage value audit October 16, 2026: T3. A matched mouthpiece and tuned hollow chamber preserve specialist instrument shaping and fitting. Value tier is relative to this 200-item salvage roster; condition and crafting qualification remain separate.</x:t>
        </x:is>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x:f>IF(C728="T0",0,IF(C728="T1",1,IF(C728="T2",2,IF(C728="T3",3,IF(C728="T4",4,IF(C728="Unassigned",98,99))))))</x:f>
        <x:v>3</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inlineStr">
        <x:is>
          <x:t xml:space="preserve">T3</x:t>
        </x:is>
      </x:c>
      <x:c r="D729" s="4" t="inlineStr">
        <x:is>
          <x:t xml:space="preserve">Salvage</x:t>
        </x:is>
      </x:c>
      <x:c r="E729" s="4" t="str">
        <x:v>Musical instrument</x:v>
      </x:c>
      <x:c r="F729" s="4" t="str">
        <x:v>New proposal</x:v>
      </x:c>
      <x:c r="G729" s="4" t="inlineStr">
        <x:is>
          <x:t xml:space="preserve">Metal flared wind instrument. Its recorded physical form is intended to produce, control or support sound in a musical instrument; tuning and playable dimensions remain open.</x:t>
        </x:is>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t="inlineStr">
        <x:is>
          <x:t xml:space="preserve">Rare</x:t>
        </x:is>
      </x:c>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salvage; musical instrument; musical instrument; finished item; manufactured / unresolved; music; metal; assembly; proposal; bronze lip horn; collection expansion; musical instrument; t3; t2; finished item</x:v>
      </x:c>
      <x:c r="AF72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9" s="4" t="inlineStr">
        <x:is>
          <x:t xml:space="preserve">Salvage value audit October 16, 2026: T3. A worked flared bronze instrument retains useful alloy and skilled forming beyond ordinary scrap stock. Value tier is relative to this 200-item salvage roster; condition and crafting qualification remain separate.</x:t>
        </x:is>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x:f>IF(C729="T0",0,IF(C729="T1",1,IF(C729="T2",2,IF(C729="T3",3,IF(C729="T4",4,IF(C729="Unassigned",98,99))))))</x:f>
        <x:v>3</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inlineStr">
        <x:is>
          <x:t xml:space="preserve">T4</x:t>
        </x:is>
      </x:c>
      <x:c r="D730" s="4" t="inlineStr">
        <x:is>
          <x:t xml:space="preserve">Salvage</x:t>
        </x:is>
      </x:c>
      <x:c r="E730" s="4" t="str">
        <x:v>Musical instrument</x:v>
      </x:c>
      <x:c r="F730" s="4" t="str">
        <x:v>New proposal</x:v>
      </x:c>
      <x:c r="G730" s="4" t="inlineStr">
        <x:is>
          <x:t xml:space="preserve">Small metal reed bank with a fitted mouthpiece. Its recorded physical form is intended to produce, control or support sound in a musical instrument; tuning and playable dimensions remain open.</x:t>
        </x:is>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t="inlineStr">
        <x:is>
          <x:t xml:space="preserve">Common</x:t>
        </x:is>
      </x:c>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salvage; musical instrument; musical instrument; finished item; manufactured / unresolved; music; metal; assembly; proposal; metal free-reed mouth organ; collection expansion; musical instrument; t4; t4; finished item</x:v>
      </x:c>
      <x:c r="AF73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0" s="4" t="inlineStr">
        <x:is>
          <x:t xml:space="preserve">Salvage value audit October 16, 2026: T4. A fitted bank of fine reeds and mouthpiece concentrates precision metalworking and tuning labor. Value tier is relative to this 200-item salvage roster; condition and crafting qualification remain separate.</x:t>
        </x:is>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x:f>IF(C730="T0",0,IF(C730="T1",1,IF(C730="T2",2,IF(C730="T3",3,IF(C730="T4",4,IF(C730="Unassigned",98,99))))))</x:f>
        <x:v>4</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inlineStr">
        <x:is>
          <x:t xml:space="preserve">T4</x:t>
        </x:is>
      </x:c>
      <x:c r="D731" s="4" t="inlineStr">
        <x:is>
          <x:t xml:space="preserve">Salvage</x:t>
        </x:is>
      </x:c>
      <x:c r="E731" s="4" t="str">
        <x:v>Musical instrument</x:v>
      </x:c>
      <x:c r="F731" s="4" t="str">
        <x:v>New proposal</x:v>
      </x:c>
      <x:c r="G731" s="4" t="inlineStr">
        <x:is>
          <x:t xml:space="preserve">Scarce conductive wire or steel strings on a shell frame. Its recorded physical form is intended to produce, control or support sound in a musical instrument; tuning and playable dimensions remain open.</x:t>
        </x:is>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t="inlineStr">
        <x:is>
          <x:t xml:space="preserve">Uncommon</x:t>
        </x:is>
      </x:c>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salvage; musical instrument; musical instrument; finished item; manufactured / unresolved; music; metal and shell; assembly; proposal; wire-strung shell lyre; collection expansion; musical instrument; t4; t4; finished item</x:v>
      </x:c>
      <x:c r="AF731"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731" s="4" t="inlineStr">
        <x:is>
          <x:t xml:space="preserve">Salvage value audit October 16, 2026: T4. Selected metal strings, tension fittings and a worked shell frame combine scarce usable wire with instrument craftsmanship. Value tier is relative to this 200-item salvage roster; condition and crafting qualification remain separate.</x:t>
        </x:is>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x:f>IF(C731="T0",0,IF(C731="T1",1,IF(C731="T2",2,IF(C731="T3",3,IF(C731="T4",4,IF(C731="Unassigned",98,99))))))</x:f>
        <x:v>4</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inlineStr">
        <x:is>
          <x:t xml:space="preserve">T4</x:t>
        </x:is>
      </x:c>
      <x:c r="D732" s="4" t="inlineStr">
        <x:is>
          <x:t xml:space="preserve">Salvage</x:t>
        </x:is>
      </x:c>
      <x:c r="E732" s="4" t="str">
        <x:v>Musical instrument</x:v>
      </x:c>
      <x:c r="F732" s="4" t="str">
        <x:v>New proposal</x:v>
      </x:c>
      <x:c r="G732" s="4" t="inlineStr">
        <x:is>
          <x:t xml:space="preserve">Prepared tendon strings on a resonant metal tray. Its recorded physical form is intended to produce, control or support sound in a musical instrument; tuning and playable dimensions remain open.</x:t>
        </x:is>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salvage; musical instrument; musical instrument; finished item; manufactured / unresolved; music; mixed / unresolved; assembly; proposal; tendon-strung metal zither; collection expansion; musical instrument; t4; t3; finished item</x:v>
      </x:c>
      <x:c r="AF73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2" s="4" t="inlineStr">
        <x:is>
          <x:t xml:space="preserve">Salvage value audit October 16, 2026: T4. Prepared tendon strings, tensioning and a resonant metal body preserve difficult material preparation and fitting work. Value tier is relative to this 200-item salvage roster; condition and crafting qualification remain separate.</x:t>
        </x:is>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x:f>IF(C732="T0",0,IF(C732="T1",1,IF(C732="T2",2,IF(C732="T3",3,IF(C732="T4",4,IF(C732="Unassigned",98,99))))))</x:f>
        <x:v>4</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inlineStr">
        <x:is>
          <x:t xml:space="preserve">T3</x:t>
        </x:is>
      </x:c>
      <x:c r="D733" s="4" t="inlineStr">
        <x:is>
          <x:t xml:space="preserve">Salvage</x:t>
        </x:is>
      </x:c>
      <x:c r="E733" s="4" t="str">
        <x:v>Musical instrument</x:v>
      </x:c>
      <x:c r="F733" s="4" t="str">
        <x:v>New proposal</x:v>
      </x:c>
      <x:c r="G733" s="4" t="inlineStr">
        <x:is>
          <x:t xml:space="preserve">Plucked spring tongue in a compact metal frame. Its recorded physical form is intended to produce, control or support sound in a musical instrument; tuning and playable dimensions remain open.</x:t>
        </x:is>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t="inlineStr">
        <x:is>
          <x:t xml:space="preserve">Rare</x:t>
        </x:is>
      </x:c>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salvage; musical instrument; musical instrument; finished item; manufactured / unresolved; music; metal; assembly; proposal; steel jaw harp; collection expansion; musical instrument; t3; t3; finished item</x:v>
      </x:c>
      <x:c r="AF73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3" s="4" t="inlineStr">
        <x:is>
          <x:t xml:space="preserve">Salvage value audit October 16, 2026: T3. A resilient tuned tongue in a compact fitted frame preserves spring preparation and fine instrument work. Value tier is relative to this 200-item salvage roster; condition and crafting qualification remain separate.</x:t>
        </x:is>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x:f>IF(C733="T0",0,IF(C733="T1",1,IF(C733="T2",2,IF(C733="T3",3,IF(C733="T4",4,IF(C733="Unassigned",98,99))))))</x:f>
        <x:v>3</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inlineStr">
        <x:is>
          <x:t xml:space="preserve">T4</x:t>
        </x:is>
      </x:c>
      <x:c r="D734" s="4" t="inlineStr">
        <x:is>
          <x:t xml:space="preserve">Salvage</x:t>
        </x:is>
      </x:c>
      <x:c r="E734" s="4" t="inlineStr">
        <x:is>
          <x:t xml:space="preserve">Shelter &amp; rest</x:t>
        </x:is>
      </x:c>
      <x:c r="F734" s="4" t="str">
        <x:v>New proposal</x:v>
      </x:c>
      <x:c r="G734" s="4" t="inlineStr">
        <x:is>
          <x:t xml:space="preserve">Upright inner-wing panel for directional sun shade. It is intended to place a physical screen between the low sun and the user or equipment; orientation, supports and wind retention matter to the final arrangement.</x:t>
        </x:is>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t="inlineStr">
        <x:is>
          <x:t xml:space="preserve">Epic</x:t>
        </x:is>
      </x:c>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salvage; shelter &amp; rest; shelter item; finished item; manufactured / unresolved; sun shading; wing membrane and frame; assembly; proposal; folding vertical wing shade; collection expansion; shelter item; proposed shelter kit content; camp goods; shelter &amp; rest; t4;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4" s="4" t="inlineStr">
        <x:is>
          <x:t xml:space="preserve">Salvage value audit October 16, 2026: T4. A folding fitted shade combines delicate prepared membrane, framing and packable shelter utility with high replacement labor. Value tier is relative to this 200-item salvage roster; condition and crafting qualification remain separate.</x:t>
        </x:is>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x:f>IF(C734="T0",0,IF(C734="T1",1,IF(C734="T2",2,IF(C734="T3",3,IF(C734="T4",4,IF(C734="Unassigned",98,99))))))</x:f>
        <x:v>4</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inlineStr">
        <x:is>
          <x:t xml:space="preserve">T4</x:t>
        </x:is>
      </x:c>
      <x:c r="D735" s="4" t="inlineStr">
        <x:is>
          <x:t xml:space="preserve">Salvage</x:t>
        </x:is>
      </x:c>
      <x:c r="E735" s="4" t="inlineStr">
        <x:is>
          <x:t xml:space="preserve">Shelter &amp; rest</x:t>
        </x:is>
      </x:c>
      <x:c r="F735" s="4" t="str">
        <x:v>New proposal</x:v>
      </x:c>
      <x:c r="G735" s="4" t="inlineStr">
        <x:is>
          <x:t xml:space="preserve">Overhead wing membrane roof section. It is intended to place a physical screen between the low sun and the user or equipment; orientation, supports and wind retention matter to the final arrangement.</x:t>
        </x:is>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salvage; shelter &amp; rest; shelter item; finished item; manufactured / unresolved; sun shading; wing membrane and frame; assembly; proposal; low wing-roof panel; collection expansion; shelter item; proposed shelter kit content; camp goods; shelter &amp; rest; t4;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5" s="4" t="inlineStr">
        <x:is>
          <x:t xml:space="preserve">Salvage value audit October 16, 2026: T4. A broad prepared wing roof preserves fragile usable membrane and fitted shelter work, subject to wind-retention and condition checks. Value tier is relative to this 200-item salvage roster; condition and crafting qualification remain separate.</x:t>
        </x:is>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x:f>IF(C735="T0",0,IF(C735="T1",1,IF(C735="T2",2,IF(C735="T3",3,IF(C735="T4",4,IF(C735="Unassigned",98,99))))))</x:f>
        <x:v>4</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inlineStr">
        <x:is>
          <x:t xml:space="preserve">T3</x:t>
        </x:is>
      </x:c>
      <x:c r="D736" s="4" t="inlineStr">
        <x:is>
          <x:t xml:space="preserve">Salvage</x:t>
        </x:is>
      </x:c>
      <x:c r="E736" s="4" t="inlineStr">
        <x:is>
          <x:t xml:space="preserve">Shelter &amp; rest</x:t>
        </x:is>
      </x:c>
      <x:c r="F736" s="4" t="str">
        <x:v>New proposal</x:v>
      </x:c>
      <x:c r="G736" s="4" t="inlineStr">
        <x:is>
          <x:t xml:space="preserve">Packable metal supports for a proposed camp arrangement. It supports a physical resting arrangement through shelter, positioning or retention rather than supplying an automatic recovery bonus.</x:t>
        </x:is>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t="inlineStr">
        <x:is>
          <x:t xml:space="preserve">Junk</x:t>
        </x:is>
      </x:c>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salvage; shelter &amp; rest; shelter item; finished item; manufactured / unresolved; camp rest; metal; assembly; proposal; segmented shelter pole set; collection expansion; shelter item; proposed shelter kit content; camp goods; shelter &amp; rest; t3;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6" s="4" t="inlineStr">
        <x:is>
          <x:t xml:space="preserve">Salvage value audit October 16, 2026: T3. Matched segmented metal supports preserve several fitted joints and reusable shelter hardware. Value tier is relative to this 200-item salvage roster; condition and crafting qualification remain separate.</x:t>
        </x:is>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x:f>IF(C736="T0",0,IF(C736="T1",1,IF(C736="T2",2,IF(C736="T3",3,IF(C736="T4",4,IF(C736="Unassigned",98,99))))))</x:f>
        <x:v>3</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inlineStr">
        <x:is>
          <x:t xml:space="preserve">T1</x:t>
        </x:is>
      </x:c>
      <x:c r="D737" s="4" t="inlineStr">
        <x:is>
          <x:t xml:space="preserve">Salvage</x:t>
        </x:is>
      </x:c>
      <x:c r="E737" s="4" t="inlineStr">
        <x:is>
          <x:t xml:space="preserve">Shelter &amp; rest</x:t>
        </x:is>
      </x:c>
      <x:c r="F737" s="4" t="str">
        <x:v>New proposal</x:v>
      </x:c>
      <x:c r="G737" s="4" t="inlineStr">
        <x:is>
          <x:t xml:space="preserve">Retains camp lines in suitable ground. It supports a physical resting arrangement through shelter, positioning or retention rather than supplying an automatic recovery bonus.</x:t>
        </x:is>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t="inlineStr">
        <x:is>
          <x:t xml:space="preserve">Common</x:t>
        </x:is>
      </x:c>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salvage; shelter &amp; rest; shelter item; finished item; manufactured / unresolved; camp rest; metal; assembly; proposal; ground-anchor stake set; collection expansion; shelter item; proposed shelter kit content; camp goods; shelter &amp; rest; t1;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7" s="4" t="inlineStr">
        <x:is>
          <x:t xml:space="preserve">Salvage value audit October 16, 2026: T1. A basic anchor set provides ordinary worked metal and camp utility without substantial precision assembly. Value tier is relative to this 200-item salvage roster; condition and crafting qualification remain separate.</x:t>
        </x:is>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x:f>IF(C737="T0",0,IF(C737="T1",1,IF(C737="T2",2,IF(C737="T3",3,IF(C737="T4",4,IF(C737="Unassigned",98,99))))))</x:f>
        <x:v>1</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inlineStr">
        <x:is>
          <x:t xml:space="preserve">T3</x:t>
        </x:is>
      </x:c>
      <x:c r="D738" s="4" t="inlineStr">
        <x:is>
          <x:t xml:space="preserve">Salvage</x:t>
        </x:is>
      </x:c>
      <x:c r="E738" s="4" t="inlineStr">
        <x:is>
          <x:t xml:space="preserve">Shelter &amp; rest</x:t>
        </x:is>
      </x:c>
      <x:c r="F738" s="4" t="str">
        <x:v>New proposal</x:v>
      </x:c>
      <x:c r="G738" s="4" t="inlineStr">
        <x:is>
          <x:t xml:space="preserve">Prepared biological lines for shelter anchoring. It supports a physical resting arrangement through shelter, positioning or retention rather than supplying an automatic recovery bonus.</x:t>
        </x:is>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t="inlineStr">
        <x:is>
          <x:t xml:space="preserve">Junk</x:t>
        </x:is>
      </x:c>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salvage; shelter &amp; rest; shelter item; finished item; manufactured / unresolved; camp rest; faunal fiber; assembly; proposal; tendon guyline bundle; collection expansion; shelter item; proposed shelter kit content; camp goods; shelter &amp; rest; t3;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8" s="4" t="inlineStr">
        <x:is>
          <x:t xml:space="preserve">Salvage value audit October 16, 2026: T3. A prepared matched bundle of biological lines preserves selection, preparation and shelter-retention labor. Strength remains unqualified. Value tier is relative to this 200-item salvage roster; condition and crafting qualification remain separate.</x:t>
        </x:is>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x:f>IF(C738="T0",0,IF(C738="T1",1,IF(C738="T2",2,IF(C738="T3",3,IF(C738="T4",4,IF(C738="Unassigned",98,99))))))</x:f>
        <x:v>3</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inlineStr">
        <x:is>
          <x:t xml:space="preserve">T2</x:t>
        </x:is>
      </x:c>
      <x:c r="D739" s="4" t="inlineStr">
        <x:is>
          <x:t xml:space="preserve">Salvage</x:t>
        </x:is>
      </x:c>
      <x:c r="E739" s="4" t="inlineStr">
        <x:is>
          <x:t xml:space="preserve">Shelter &amp; rest</x:t>
        </x:is>
      </x:c>
      <x:c r="F739" s="4" t="str">
        <x:v>New proposal</x:v>
      </x:c>
      <x:c r="G739" s="4" t="inlineStr">
        <x:is>
          <x:t xml:space="preserve">Replaceable wind-facing grit screen, no filtration rating. It supports a physical resting arrangement through shelter, positioning or retention rather than supplying an automatic recovery bonus.</x:t>
        </x:is>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t="inlineStr">
        <x:is>
          <x:t xml:space="preserve">Uncommon</x:t>
        </x:is>
      </x:c>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salvage; shelter &amp; rest; shelter item; finished item; manufactured / unresolved; camp rest; husk fiber; assembly; proposal; husk-sheet grit screen; collection expansion; shelter item; proposed shelter kit content; camp goods; shelter &amp; rest; t2;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9" s="4" t="inlineStr">
        <x:is>
          <x:t xml:space="preserve">Salvage value audit October 16, 2026: T2. A prepared grit screen has useful camp function and sheet-processing labor without a filtration rating. Value tier is relative to this 200-item salvage roster; condition and crafting qualification remain separate.</x:t>
        </x:is>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x:f>IF(C739="T0",0,IF(C739="T1",1,IF(C739="T2",2,IF(C739="T3",3,IF(C739="T4",4,IF(C739="Unassigned",98,99))))))</x:f>
        <x:v>2</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inlineStr">
        <x:is>
          <x:t xml:space="preserve">T2</x:t>
        </x:is>
      </x:c>
      <x:c r="D740" s="4" t="inlineStr">
        <x:is>
          <x:t xml:space="preserve">Salvage</x:t>
        </x:is>
      </x:c>
      <x:c r="E740" s="4" t="inlineStr">
        <x:is>
          <x:t xml:space="preserve">Shelter &amp; rest</x:t>
        </x:is>
      </x:c>
      <x:c r="F740" s="4" t="str">
        <x:v>New proposal</x:v>
      </x:c>
      <x:c r="G740" s="4" t="inlineStr">
        <x:is>
          <x:t xml:space="preserve">Raised resting surface with little textile demand. It supports a physical resting arrangement through shelter, positioning or retention rather than supplying an automatic recovery bonus.</x:t>
        </x:is>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salvage; shelter &amp; rest; shelter item; finished item; manufactured / unresolved; camp rest; metal and shell; assembly; proposal; shell ground-rest panel; collection expansion; shelter item; proposed shelter kit content; camp goods; shelter &amp; rest; t2;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0" s="4" t="inlineStr">
        <x:is>
          <x:t xml:space="preserve">Salvage value audit October 16, 2026: T2. A fitted raised shell surface preserves practical camp construction work while using abundant shell stock. Value tier is relative to this 200-item salvage roster; condition and crafting qualification remain separate.</x:t>
        </x:is>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x:f>IF(C740="T0",0,IF(C740="T1",1,IF(C740="T2",2,IF(C740="T3",3,IF(C740="T4",4,IF(C740="Unassigned",98,99))))))</x:f>
        <x:v>2</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inlineStr">
        <x:is>
          <x:t xml:space="preserve">T2</x:t>
        </x:is>
      </x:c>
      <x:c r="D741" s="4" t="inlineStr">
        <x:is>
          <x:t xml:space="preserve">Salvage</x:t>
        </x:is>
      </x:c>
      <x:c r="E741" s="4" t="inlineStr">
        <x:is>
          <x:t xml:space="preserve">Shelter &amp; rest</x:t>
        </x:is>
      </x:c>
      <x:c r="F741" s="4" t="str">
        <x:v>New proposal</x:v>
      </x:c>
      <x:c r="G741" s="4" t="inlineStr">
        <x:is>
          <x:t xml:space="preserve">Pressed-husk panel on a reusable frame. It supports a physical resting arrangement through shelter, positioning or retention rather than supplying an automatic recovery bonus.</x:t>
        </x:is>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t="inlineStr">
        <x:is>
          <x:t xml:space="preserve">Uncommon</x:t>
        </x:is>
      </x:c>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salvage; shelter &amp; rest; shelter item; finished item; manufactured / unresolved; camp rest; husk fiber; assembly; proposal; folding privacy partition; collection expansion; shelter item; proposed shelter kit content; camp goods; shelter &amp; rest; t2;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1" s="4" t="inlineStr">
        <x:is>
          <x:t xml:space="preserve">Salvage value audit October 16, 2026: T2. A folding reusable frame and pressed panels retain moderate domestic assembly value. Value tier is relative to this 200-item salvage roster; condition and crafting qualification remain separate.</x:t>
        </x:is>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x:f>IF(C741="T0",0,IF(C741="T1",1,IF(C741="T2",2,IF(C741="T3",3,IF(C741="T4",4,IF(C741="Unassigned",98,99))))))</x:f>
        <x:v>2</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inlineStr">
        <x:is>
          <x:t xml:space="preserve">T2</x:t>
        </x:is>
      </x:c>
      <x:c r="D742" s="4" t="inlineStr">
        <x:is>
          <x:t xml:space="preserve">Salvage</x:t>
        </x:is>
      </x:c>
      <x:c r="E742" s="4" t="inlineStr">
        <x:is>
          <x:t xml:space="preserve">Shelter &amp; rest</x:t>
        </x:is>
      </x:c>
      <x:c r="F742" s="4" t="str">
        <x:v>New proposal</x:v>
      </x:c>
      <x:c r="G742" s="4" t="inlineStr">
        <x:is>
          <x:t xml:space="preserve">Keeps a canister upright near a resting place. It supports a physical resting arrangement through shelter, positioning or retention rather than supplying an automatic recovery bonus.</x:t>
        </x:is>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t="inlineStr">
        <x:is>
          <x:t xml:space="preserve">Uncommon</x:t>
        </x:is>
      </x:c>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salvage; shelter &amp; rest; shelter item; finished item; manufactured / unresolved; camp rest; ceramic and metal; assembly; proposal; canister shelter docking stand; collection expansion; shelter item; proposed shelter kit content; camp goods; shelter &amp; rest; t2;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2" s="4" t="inlineStr">
        <x:is>
          <x:t xml:space="preserve">Salvage value audit October 16, 2026: T2. A fitted upright support retains useful canister-positioning hardware without including a canister or its contents. Value tier is relative to this 200-item salvage roster; condition and crafting qualification remain separate.</x:t>
        </x:is>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x:f>IF(C742="T0",0,IF(C742="T1",1,IF(C742="T2",2,IF(C742="T3",3,IF(C742="T4",4,IF(C742="Unassigned",98,99))))))</x:f>
        <x:v>2</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inlineStr">
        <x:is>
          <x:t xml:space="preserve">T3</x:t>
        </x:is>
      </x:c>
      <x:c r="D743" s="4" t="inlineStr">
        <x:is>
          <x:t xml:space="preserve">Salvage</x:t>
        </x:is>
      </x:c>
      <x:c r="E743" s="4" t="inlineStr">
        <x:is>
          <x:t xml:space="preserve">Shelter &amp; rest</x:t>
        </x:is>
      </x:c>
      <x:c r="F743" s="4" t="str">
        <x:v>New proposal</x:v>
      </x:c>
      <x:c r="G743" s="4" t="inlineStr">
        <x:is>
          <x:t xml:space="preserve">Prepared membrane patches and retainers for the kit. It supports a physical resting arrangement through shelter, positioning or retention rather than supplying an automatic recovery bonus.</x:t>
        </x:is>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t="inlineStr">
        <x:is>
          <x:t xml:space="preserve">Junk</x:t>
        </x:is>
      </x:c>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salvage; shelter &amp; rest; shelter item; finished item; manufactured / unresolved; camp rest; faunal membrane; assembly; proposal; shelter repair patch roll; collection expansion; shelter item; proposed shelter kit content; camp goods; shelter &amp; rest; t3;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3" s="4" t="inlineStr">
        <x:is>
          <x:t xml:space="preserve">Salvage value audit October 16, 2026: T3. Prepared compatible membrane patches and retainers can protect valuable shelter material and save repair preparation. Value tier is relative to this 200-item salvage roster; condition and crafting qualification remain separate.</x:t>
        </x:is>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x:f>IF(C743="T0",0,IF(C743="T1",1,IF(C743="T2",2,IF(C743="T3",3,IF(C743="T4",4,IF(C743="Unassigned",98,99))))))</x:f>
        <x:v>3</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inlineStr">
        <x:is>
          <x:t xml:space="preserve">T1</x:t>
        </x:is>
      </x:c>
      <x:c r="D744" s="4" t="inlineStr">
        <x:is>
          <x:t xml:space="preserve">Armor</x:t>
        </x:is>
      </x:c>
      <x:c r="E744" s="4" t="str">
        <x:v>Shield</x:v>
      </x:c>
      <x:c r="F744" s="4" t="str">
        <x:v>New proposal</x:v>
      </x:c>
      <x:c r="G744" s="4" t="inlineStr">
        <x:is>
          <x:t xml:space="preserve">Small hand shield with a metal grip. It is intended to interpose a physical guard against a threat, with handling, coverage and protective performance determined by the final design.</x:t>
        </x:is>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t="inlineStr">
        <x:is>
          <x:t xml:space="preserve">Common</x:t>
        </x:is>
      </x:c>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t1;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status/completeness","No production route listed")</x:f>
        <x:v>Route listed; review status/completeness</x:v>
      </x:c>
      <x:c r="AN744" s="4">
        <x:f>IF(C744="T0",0,IF(C744="T1",1,IF(C744="T2",2,IF(C744="T3",3,IF(C744="T4",4,IF(C744="Unassigned",98,99))))))</x:f>
        <x:v>1</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inlineStr">
        <x:is>
          <x:t xml:space="preserve">T2</x:t>
        </x:is>
      </x:c>
      <x:c r="D745" s="4" t="inlineStr">
        <x:is>
          <x:t xml:space="preserve">Armor</x:t>
        </x:is>
      </x:c>
      <x:c r="E745" s="4" t="str">
        <x:v>Shield</x:v>
      </x:c>
      <x:c r="F745" s="4" t="str">
        <x:v>New proposal</x:v>
      </x:c>
      <x:c r="G745" s="4" t="inlineStr">
        <x:is>
          <x:t xml:space="preserve">Broader metal shield with replaceable handle fittings. It is intended to interpose a physical guard against a threat, with handling, coverage and protective performance determined by the final design.</x:t>
        </x:is>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t="inlineStr">
        <x:is>
          <x:t xml:space="preserve">Uncommon</x:t>
        </x:is>
      </x:c>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t2;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status/completeness","No production route listed")</x:f>
        <x:v>Route listed; review status/completeness</x:v>
      </x:c>
      <x:c r="AN745" s="4">
        <x:f>IF(C745="T0",0,IF(C745="T1",1,IF(C745="T2",2,IF(C745="T3",3,IF(C745="T4",4,IF(C745="Unassigned",98,99))))))</x:f>
        <x:v>2</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inlineStr">
        <x:is>
          <x:t xml:space="preserve">T0</x:t>
        </x:is>
      </x:c>
      <x:c r="D746" s="4" t="inlineStr">
        <x:is>
          <x:t xml:space="preserve">Armor</x:t>
        </x:is>
      </x:c>
      <x:c r="E746" s="4" t="str">
        <x:v>Shield</x:v>
      </x:c>
      <x:c r="F746" s="4" t="str">
        <x:v>New proposal</x:v>
      </x:c>
      <x:c r="G746" s="4" t="inlineStr">
        <x:is>
          <x:t xml:space="preserve">Cheap shell plate with a reinforced grip. It is intended to interpose a physical guard against a threat, with handling, coverage and protective performance determined by the final design.</x:t>
        </x:is>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t="inlineStr">
        <x:is>
          <x:t xml:space="preserve">Junk</x:t>
        </x:is>
      </x:c>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t0;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status/completeness","No production route listed")</x:f>
        <x:v>Route listed; review status/completeness</x:v>
      </x:c>
      <x:c r="AN746" s="4">
        <x:f>IF(C746="T0",0,IF(C746="T1",1,IF(C746="T2",2,IF(C746="T3",3,IF(C746="T4",4,IF(C746="Unassigned",98,99))))))</x:f>
        <x:v>0</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x:c r="A747" s="4" t="inlineStr">
        <x:is>
          <x:t xml:space="preserve">proposal.megafauna.continuous_fiber_spool</x:t>
        </x:is>
      </x:c>
      <x:c r="B747" s="4" t="inlineStr">
        <x:is>
          <x:t xml:space="preserve">Megafauna continuous fiber coil</x:t>
        </x:is>
      </x:c>
      <x:c r="C747" s="4" t="inlineStr">
        <x:is>
          <x:t xml:space="preserve">T4</x:t>
        </x:is>
      </x:c>
      <x:c r="D747" s="4" t="inlineStr">
        <x:is>
          <x:t xml:space="preserve">Biological resources</x:t>
        </x:is>
      </x:c>
      <x:c r="E747" s="4" t="inlineStr">
        <x:is>
          <x:t xml:space="preserve">Megafauna hunt material</x:t>
        </x:is>
      </x:c>
      <x:c r="F747" s="4" t="inlineStr">
        <x:is>
          <x:t xml:space="preserve">New proposal</x:t>
        </x:is>
      </x:c>
      <x:c r="G747" s="4" t="inlineStr">
        <x:is>
          <x:t xml:space="preserve">One unusually long continuous strand from a proposed internal fiber-storage structure. Candidate specialist cordage or textile feed, distinct from short scraped fibers and woven finished material.</x:t>
        </x:is>
      </x:c>
      <x:c r="H747" s="4" t="inlineStr">
        <x:is>
          <x:t xml:space="preserve">None</x:t>
        </x:is>
      </x:c>
      <x:c r="I747" s="4" t="inlineStr">
        <x:is>
          <x:t xml:space="preserve">Physical hunt cargo; compatible packing, containment, mass and handling remain unresolved.</x:t>
        </x:is>
      </x:c>
      <x:c r="J747" s="4"/>
      <x:c r="K747" s="4"/>
      <x:c r="L747" s="4" t="inlineStr">
        <x:is>
          <x:t xml:space="preserve">Great-hunt harvest proposal. Exceptionally rare fiber-producing giant; unwind and retain one continuous internally coiled strand. Specific creature, extraction method, encounter frequency and yield remain design work.</x:t>
        </x:is>
      </x:c>
      <x:c r="M747" s="4" t="inlineStr">
        <x:is>
          <x:t xml:space="preserve">Select and preserve the anatomical specimen for later qualification. No recipe, usable yield or operating performance established.</x:t>
        </x:is>
      </x:c>
      <x:c r="N747" s="4" t="inlineStr">
        <x:is>
          <x:t xml:space="preserve">Not implemented</x:t>
        </x:is>
      </x:c>
      <x:c r="O747" s="4" t="inlineStr">
        <x:is>
          <x:t xml:space="preserve">Potentially toxic or contaminated biological cargo. No edibility, human filtration, medical use, rated protection, live-organ function or stored usable energy is established.</x:t>
        </x:is>
      </x:c>
      <x:c r="P747" s="4" t="inlineStr">
        <x:is>
          <x:t xml:space="preserve">Epic</x:t>
        </x:is>
      </x:c>
      <x:c r="Q747" s="4"/>
      <x:c r="R747" s="4"/>
      <x:c r="S747" s="4"/>
      <x:c r="T747" s="4"/>
      <x:c r="U747" s="4" t="inlineStr">
        <x:is>
          <x:t xml:space="preserve">Source species and exact anatomy, intact-yield conditions, preservation, compatibility and receiving recipes remain open. Artwork direction: continuous fiber coil.</x:t>
        </x:is>
      </x:c>
      <x:c r="V747" s="4" t="inlineStr">
        <x:is>
          <x:t xml:space="preserve">megafauna; giant fauna; great hunt; rare creature harvest; continuous fiber spool</x:t>
        </x:is>
      </x:c>
      <x:c r="W747"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47" s="4" t="inlineStr">
        <x:is>
          <x:t xml:space="preserve">Raw material</x:t>
        </x:is>
      </x:c>
      <x:c r="Y747" s="4" t="inlineStr">
        <x:is>
          <x:t xml:space="preserve">Raw</x:t>
        </x:is>
      </x:c>
      <x:c r="Z747" s="4" t="inlineStr">
        <x:is>
          <x:t xml:space="preserve">Fauna</x:t>
        </x:is>
      </x:c>
      <x:c r="AA747" s="4" t="inlineStr">
        <x:is>
          <x:t xml:space="preserve">Textile processing</x:t>
        </x:is>
      </x:c>
      <x:c r="AB747" s="4" t="inlineStr">
        <x:is>
          <x:t xml:space="preserve">Faunal fiber</x:t>
        </x:is>
      </x:c>
      <x:c r="AC747" s="4" t="inlineStr">
        <x:is>
          <x:t xml:space="preserve">Bundle</x:t>
        </x:is>
      </x:c>
      <x:c r="AD747" s="4" t="inlineStr">
        <x:is>
          <x:t xml:space="preserve">Proposal</x:t>
        </x:is>
      </x:c>
      <x:c r="AE747" s="4" t="str">
        <x:f>LOWER(A747&amp;"; "&amp;B747&amp;"; "&amp;D747&amp;"; "&amp;E747&amp;"; "&amp;X747&amp;"; "&amp;Y747&amp;"; "&amp;Z747&amp;"; "&amp;AA747&amp;"; "&amp;AB747&amp;"; "&amp;AC747&amp;"; "&amp;AD747&amp;"; "&amp;V747&amp;"; "&amp;C747&amp;"; "&amp;AH747&amp;"; "&amp;AI747)</x:f>
        <x:v>proposal.megafauna.continuous_fiber_spool; megafauna continuous fiber coil; biological resources; megafauna hunt material; raw material; raw; fauna; textile processing; faunal fiber; bundle; proposal; megafauna; giant fauna; great hunt; rare creature harvest; continuous fiber spool; t4; unassigned; material</x:v>
      </x:c>
      <x:c r="AF747" s="4" t="inlineStr">
        <x:is>
          <x:t xml:space="preserve">Author-requested great-hunt biological material brainstorm. Specific anatomy and receiving designs remain proposals.</x:t>
        </x:is>
      </x:c>
      <x:c r="AG747" s="4" t="inlineStr">
        <x:is>
          <x:t xml:space="preserve">T4 practical-worth proposal. Unbroken length and scarce source anatomy justify exceptional value; difficult processing and low usable yield still apply. This is harvested material value, not a refinement stage or crafting qualification.</x:t>
        </x:is>
      </x:c>
      <x:c r="AH747" s="4" t="inlineStr">
        <x:is>
          <x:t xml:space="preserve">Unassigned</x:t>
        </x:is>
      </x:c>
      <x:c r="AI747" s="4" t="inlineStr">
        <x:is>
          <x:t xml:space="preserve">Material</x:t>
        </x:is>
      </x:c>
      <x:c r="AJ747" s="4">
        <x:f>COUNTIFS('Material routes'!$D$6:$D$2205,A747,'Material routes'!$C$6:$C$2205,"Output")</x:f>
        <x:v>0</x:v>
      </x:c>
      <x:c r="AK747" s="4">
        <x:f>SUM(COUNTIFS('Material routes'!$D$6:$D$2205,A747,'Material routes'!$C$6:$C$2205,"Ingredient candidate"),COUNTIFS('Material routes'!$D$6:$D$2205,A747,'Material routes'!$C$6:$C$2205,"Consumed input"),COUNTIFS('Material routes'!$D$6:$D$2205,A747,'Material routes'!$C$6:$C$2205,"Contained input"),COUNTIFS('Material routes'!$D$6:$D$2205,A747,'Material routes'!$C$6:$C$2205,"Transform input"))</x:f>
        <x:v>0</x:v>
      </x:c>
      <x:c r="AL747" s="4">
        <x:f>COUNTIFS('Material routes'!$D$6:$D$2205,A747,'Material routes'!$C$6:$C$2205,"Tool candidate")</x:f>
        <x:v>0</x:v>
      </x:c>
      <x:c r="AM747" s="4" t="str">
        <x:f>IF(AJ747&gt;0,"Route listed; review status/completeness",IF(C747="T0","Raw entry feed; no production route","No production route listed"))</x:f>
        <x:v>No production route listed</x:v>
      </x:c>
      <x:c r="AN747" s="4">
        <x:f>IF(C747="T0",0,IF(C747="T1",1,IF(C747="T2",2,IF(C747="T3",3,IF(C747="T4",4,IF(C747="Unassigned",98,99))))))</x:f>
        <x:v>4</x:v>
      </x:c>
    </x:row>
    <x:row r="748" ht="115" customHeight="1">
      <x:c r="A748" s="4" t="str">
        <x:v>proposal.collection.tall_iron_pavise</x:v>
      </x:c>
      <x:c r="B748" s="4" t="str">
        <x:v>Tall iron pavise</x:v>
      </x:c>
      <x:c r="C748" s="4" t="inlineStr">
        <x:is>
          <x:t xml:space="preserve">T2</x:t>
        </x:is>
      </x:c>
      <x:c r="D748" s="4" t="inlineStr">
        <x:is>
          <x:t xml:space="preserve">Armor</x:t>
        </x:is>
      </x:c>
      <x:c r="E748" s="4" t="str">
        <x:v>Shield</x:v>
      </x:c>
      <x:c r="F748" s="4" t="str">
        <x:v>New proposal</x:v>
      </x:c>
      <x:c r="G748" s="4" t="inlineStr">
        <x:is>
          <x:t xml:space="preserve">Set-down metal shield for a fixed position. It is intended to interpose a physical guard against a threat, with handling, coverage and protective performance determined by the final design.</x:t>
        </x:is>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t="inlineStr">
        <x:is>
          <x:t xml:space="preserve">Uncommon</x:t>
        </x:is>
      </x:c>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t2;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status/completeness","No production route listed")</x:f>
        <x:v>Route listed; review status/completeness</x:v>
      </x:c>
      <x:c r="AN748" s="4">
        <x:f>IF(C748="T0",0,IF(C748="T1",1,IF(C748="T2",2,IF(C748="T3",3,IF(C748="T4",4,IF(C748="Unassigned",98,99))))))</x:f>
        <x:v>2</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inlineStr">
        <x:is>
          <x:t xml:space="preserve">T3</x:t>
        </x:is>
      </x:c>
      <x:c r="D749" s="4" t="inlineStr">
        <x:is>
          <x:t xml:space="preserve">Armor</x:t>
        </x:is>
      </x:c>
      <x:c r="E749" s="4" t="str">
        <x:v>Shield</x:v>
      </x:c>
      <x:c r="F749" s="4" t="str">
        <x:v>New proposal</x:v>
      </x:c>
      <x:c r="G749" s="4" t="inlineStr">
        <x:is>
          <x:t xml:space="preserve">Light frame with membrane screening, limited physical protection proposed. It is intended to interpose a physical guard against a threat, with handling, coverage and protective performance determined by the final design.</x:t>
        </x:is>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t="inlineStr">
        <x:is>
          <x:t xml:space="preserve">Rare</x:t>
        </x:is>
      </x:c>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t3;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status/completeness","No production route listed")</x:f>
        <x:v>Route listed; review status/completeness</x:v>
      </x:c>
      <x:c r="AN749" s="4">
        <x:f>IF(C749="T0",0,IF(C749="T1",1,IF(C749="T2",2,IF(C749="T3",3,IF(C749="T4",4,IF(C749="Unassigned",98,99))))))</x:f>
        <x:v>3</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x:c r="A750" s="4" t="inlineStr">
        <x:is>
          <x:t xml:space="preserve">proposal.megafauna.separation_gland</x:t>
        </x:is>
      </x:c>
      <x:c r="B750" s="4" t="inlineStr">
        <x:is>
          <x:t xml:space="preserve">Megafauna chemical-separation gland</x:t>
        </x:is>
      </x:c>
      <x:c r="C750" s="4" t="inlineStr">
        <x:is>
          <x:t xml:space="preserve">T4</x:t>
        </x:is>
      </x:c>
      <x:c r="D750" s="4" t="inlineStr">
        <x:is>
          <x:t xml:space="preserve">Biological resources</x:t>
        </x:is>
      </x:c>
      <x:c r="E750" s="4" t="inlineStr">
        <x:is>
          <x:t xml:space="preserve">Megafauna hunt material</x:t>
        </x:is>
      </x:c>
      <x:c r="F750" s="4" t="inlineStr">
        <x:is>
          <x:t xml:space="preserve">New proposal</x:t>
        </x:is>
      </x:c>
      <x:c r="G750" s="4" t="inlineStr">
        <x:is>
          <x:t xml:space="preserve">An intact gland proposed to segregate chemically different internal fractions. Candidate study of selective barriers and industrial separation materials, not a ready chemical refinery.</x:t>
        </x:is>
      </x:c>
      <x:c r="H750" s="4" t="inlineStr">
        <x:is>
          <x:t xml:space="preserve">None</x:t>
        </x:is>
      </x:c>
      <x:c r="I750" s="4" t="inlineStr">
        <x:is>
          <x:t xml:space="preserve">Physical hunt cargo; compatible packing, containment, mass and handling remain unresolved.</x:t>
        </x:is>
      </x:c>
      <x:c r="J750" s="4"/>
      <x:c r="K750" s="4"/>
      <x:c r="L750" s="4" t="inlineStr">
        <x:is>
          <x:t xml:space="preserve">Great-hunt harvest proposal. Exceptionally rare chemical specialist; retain the intact multi-compartment gland. Specific creature, extraction method, encounter frequency and yield remain design work.</x:t>
        </x:is>
      </x:c>
      <x:c r="M750" s="4" t="inlineStr">
        <x:is>
          <x:t xml:space="preserve">Select and preserve the anatomical specimen for later qualification. No recipe, usable yield or operating performance established.</x:t>
        </x:is>
      </x:c>
      <x:c r="N750" s="4" t="inlineStr">
        <x:is>
          <x:t xml:space="preserve">Not implemented</x:t>
        </x:is>
      </x:c>
      <x:c r="O750" s="4" t="inlineStr">
        <x:is>
          <x:t xml:space="preserve">Potentially toxic or contaminated biological cargo. No edibility, human filtration, medical use, rated protection, live-organ function or stored usable energy is established.</x:t>
        </x:is>
      </x:c>
      <x:c r="P750" s="4" t="inlineStr">
        <x:is>
          <x:t xml:space="preserve">Epic</x:t>
        </x:is>
      </x:c>
      <x:c r="Q750" s="4"/>
      <x:c r="R750" s="4"/>
      <x:c r="S750" s="4"/>
      <x:c r="T750" s="4"/>
      <x:c r="U750" s="4" t="inlineStr">
        <x:is>
          <x:t xml:space="preserve">Source species and exact anatomy, intact-yield conditions, preservation, compatibility and receiving recipes remain open. Artwork direction: chemical-separation gland.</x:t>
        </x:is>
      </x:c>
      <x:c r="V750" s="4" t="inlineStr">
        <x:is>
          <x:t xml:space="preserve">megafauna; giant fauna; great hunt; rare creature harvest; separation gland</x:t>
        </x:is>
      </x:c>
      <x:c r="W75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50" s="4" t="inlineStr">
        <x:is>
          <x:t xml:space="preserve">Raw material</x:t>
        </x:is>
      </x:c>
      <x:c r="Y750" s="4" t="inlineStr">
        <x:is>
          <x:t xml:space="preserve">Raw</x:t>
        </x:is>
      </x:c>
      <x:c r="Z750" s="4" t="inlineStr">
        <x:is>
          <x:t xml:space="preserve">Fauna</x:t>
        </x:is>
      </x:c>
      <x:c r="AA750" s="4" t="inlineStr">
        <x:is>
          <x:t xml:space="preserve">Chemical processing</x:t>
        </x:is>
      </x:c>
      <x:c r="AB750" s="4" t="inlineStr">
        <x:is>
          <x:t xml:space="preserve">Faunal tissue</x:t>
        </x:is>
      </x:c>
      <x:c r="AC750" s="4" t="inlineStr">
        <x:is>
          <x:t xml:space="preserve">Assembly</x:t>
        </x:is>
      </x:c>
      <x:c r="AD750" s="4" t="inlineStr">
        <x:is>
          <x:t xml:space="preserve">Proposal</x:t>
        </x:is>
      </x:c>
      <x:c r="AE750" s="4" t="str">
        <x:f>LOWER(A750&amp;"; "&amp;B750&amp;"; "&amp;D750&amp;"; "&amp;E750&amp;"; "&amp;X750&amp;"; "&amp;Y750&amp;"; "&amp;Z750&amp;"; "&amp;AA750&amp;"; "&amp;AB750&amp;"; "&amp;AC750&amp;"; "&amp;AD750&amp;"; "&amp;V750&amp;"; "&amp;C750&amp;"; "&amp;AH750&amp;"; "&amp;AI750)</x:f>
        <x:v>proposal.megafauna.separation_gland; megafauna chemical-separation gland; biological resources; megafauna hunt material; raw material; raw; fauna; chemical processing; faunal tissue; assembly; proposal; megafauna; giant fauna; great hunt; rare creature harvest; separation gland; t4; unassigned; material</x:v>
      </x:c>
      <x:c r="AF750" s="4" t="inlineStr">
        <x:is>
          <x:t xml:space="preserve">Author-requested great-hunt biological material brainstorm. Specific anatomy and receiving designs remain proposals.</x:t>
        </x:is>
      </x:c>
      <x:c r="AG750" s="4" t="inlineStr">
        <x:is>
          <x:t xml:space="preserve">T4 practical-worth proposal. A whole undamaged multi-compartment specimen from an exceptionally rare source is an exceptional specialist harvest. This is harvested material value, not a refinement stage or crafting qualification.</x:t>
        </x:is>
      </x:c>
      <x:c r="AH750" s="4" t="inlineStr">
        <x:is>
          <x:t xml:space="preserve">Unassigned</x:t>
        </x:is>
      </x:c>
      <x:c r="AI750" s="4" t="inlineStr">
        <x:is>
          <x:t xml:space="preserve">Material</x:t>
        </x:is>
      </x:c>
      <x:c r="AJ750" s="4">
        <x:f>COUNTIFS('Material routes'!$D$6:$D$2205,A750,'Material routes'!$C$6:$C$2205,"Output")</x:f>
        <x:v>0</x:v>
      </x:c>
      <x:c r="AK750" s="4">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x:f>COUNTIFS('Material routes'!$D$6:$D$2205,A750,'Material routes'!$C$6:$C$2205,"Tool candidate")</x:f>
        <x:v>0</x:v>
      </x:c>
      <x:c r="AM750" s="4" t="str">
        <x:f>IF(AJ750&gt;0,"Route listed; review status/completeness",IF(C750="T0","Raw entry feed; no production route","No production route listed"))</x:f>
        <x:v>No production route listed</x:v>
      </x:c>
      <x:c r="AN750" s="4">
        <x:f>IF(C750="T0",0,IF(C750="T1",1,IF(C750="T2",2,IF(C750="T3",3,IF(C750="T4",4,IF(C750="Unassigned",98,99))))))</x:f>
        <x:v>4</x:v>
      </x:c>
    </x:row>
    <x:row r="751" ht="115" customHeight="1">
      <x:c r="A751" s="4" t="str">
        <x:v>proposal.collection.layered_husk_shield</x:v>
      </x:c>
      <x:c r="B751" s="4" t="str">
        <x:v>Layered husk shield</x:v>
      </x:c>
      <x:c r="C751" s="4" t="inlineStr">
        <x:is>
          <x:t xml:space="preserve">T3</x:t>
        </x:is>
      </x:c>
      <x:c r="D751" s="4" t="inlineStr">
        <x:is>
          <x:t xml:space="preserve">Armor</x:t>
        </x:is>
      </x:c>
      <x:c r="E751" s="4" t="str">
        <x:v>Shield</x:v>
      </x:c>
      <x:c r="F751" s="4" t="str">
        <x:v>New proposal</x:v>
      </x:c>
      <x:c r="G751" s="4" t="inlineStr">
        <x:is>
          <x:t xml:space="preserve">Costly bonded husk panels for a light shield. It is intended to interpose a physical guard against a threat, with handling, coverage and protective performance determined by the final design.</x:t>
        </x:is>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t="inlineStr">
        <x:is>
          <x:t xml:space="preserve">Rare</x:t>
        </x:is>
      </x:c>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t3;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status/completeness","No production route listed")</x:f>
        <x:v>Route listed; review status/completeness</x:v>
      </x:c>
      <x:c r="AN751" s="4">
        <x:f>IF(C751="T0",0,IF(C751="T1",1,IF(C751="T2",2,IF(C751="T3",3,IF(C751="T4",4,IF(C751="Unassigned",98,99))))))</x:f>
        <x:v>3</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inlineStr">
        <x:is>
          <x:t xml:space="preserve">T2</x:t>
        </x:is>
      </x:c>
      <x:c r="D752" s="4" t="inlineStr">
        <x:is>
          <x:t xml:space="preserve">Armor</x:t>
        </x:is>
      </x:c>
      <x:c r="E752" s="4" t="str">
        <x:v>Shield</x:v>
      </x:c>
      <x:c r="F752" s="4" t="str">
        <x:v>New proposal</x:v>
      </x:c>
      <x:c r="G752" s="4" t="inlineStr">
        <x:is>
          <x:t xml:space="preserve">Metal rim protects a replaceable shell center. It is intended to interpose a physical guard against a threat, with handling, coverage and protective performance determined by the final design.</x:t>
        </x:is>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t="inlineStr">
        <x:is>
          <x:t xml:space="preserve">Uncommon</x:t>
        </x:is>
      </x:c>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t2;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status/completeness","No production route listed")</x:f>
        <x:v>Route listed; review status/completeness</x:v>
      </x:c>
      <x:c r="AN752" s="4">
        <x:f>IF(C752="T0",0,IF(C752="T1",1,IF(C752="T2",2,IF(C752="T3",3,IF(C752="T4",4,IF(C752="Unassigned",98,99))))))</x:f>
        <x:v>2</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x:c r="A753" s="4" t="inlineStr">
        <x:is>
          <x:t xml:space="preserve">proposal.megafauna.reflector_organ</x:t>
        </x:is>
      </x:c>
      <x:c r="B753" s="4" t="inlineStr">
        <x:is>
          <x:t xml:space="preserve">Megafauna layered reflector organ</x:t>
        </x:is>
      </x:c>
      <x:c r="C753" s="4" t="inlineStr">
        <x:is>
          <x:t xml:space="preserve">T4</x:t>
        </x:is>
      </x:c>
      <x:c r="D753" s="4" t="inlineStr">
        <x:is>
          <x:t xml:space="preserve">Biological resources</x:t>
        </x:is>
      </x:c>
      <x:c r="E753" s="4" t="inlineStr">
        <x:is>
          <x:t xml:space="preserve">Megafauna hunt material</x:t>
        </x:is>
      </x:c>
      <x:c r="F753" s="4" t="inlineStr">
        <x:is>
          <x:t xml:space="preserve">New proposal</x:t>
        </x:is>
      </x:c>
      <x:c r="G753" s="4" t="inlineStr">
        <x:is>
          <x:t xml:space="preserve">A complete stack of ordered reflective layers with its spacing supports intact. Candidate optical or decorative research material, distinct from surface reflector mosaic patches.</x:t>
        </x:is>
      </x:c>
      <x:c r="H753" s="4" t="inlineStr">
        <x:is>
          <x:t xml:space="preserve">None</x:t>
        </x:is>
      </x:c>
      <x:c r="I753" s="4" t="inlineStr">
        <x:is>
          <x:t xml:space="preserve">Physical hunt cargo; compatible packing, containment, mass and handling remain unresolved.</x:t>
        </x:is>
      </x:c>
      <x:c r="J753" s="4"/>
      <x:c r="K753" s="4"/>
      <x:c r="L753" s="4" t="inlineStr">
        <x:is>
          <x:t xml:space="preserve">Great-hunt harvest proposal. Exceptionally rare display specialist; recover the complete ordered reflector stack. Specific creature, extraction method, encounter frequency and yield remain design work.</x:t>
        </x:is>
      </x:c>
      <x:c r="M753" s="4" t="inlineStr">
        <x:is>
          <x:t xml:space="preserve">Select and preserve the anatomical specimen for later qualification. No recipe, usable yield or operating performance established.</x:t>
        </x:is>
      </x:c>
      <x:c r="N753" s="4" t="inlineStr">
        <x:is>
          <x:t xml:space="preserve">Not implemented</x:t>
        </x:is>
      </x:c>
      <x:c r="O753" s="4" t="inlineStr">
        <x:is>
          <x:t xml:space="preserve">Potentially toxic or contaminated biological cargo. No edibility, human filtration, medical use, rated protection, live-organ function or stored usable energy is established.</x:t>
        </x:is>
      </x:c>
      <x:c r="P753" s="4" t="inlineStr">
        <x:is>
          <x:t xml:space="preserve">Epic</x:t>
        </x:is>
      </x:c>
      <x:c r="Q753" s="4"/>
      <x:c r="R753" s="4"/>
      <x:c r="S753" s="4"/>
      <x:c r="T753" s="4"/>
      <x:c r="U753" s="4" t="inlineStr">
        <x:is>
          <x:t xml:space="preserve">Source species and exact anatomy, intact-yield conditions, preservation, compatibility and receiving recipes remain open. Artwork direction: layered reflector organ.</x:t>
        </x:is>
      </x:c>
      <x:c r="V753" s="4" t="inlineStr">
        <x:is>
          <x:t xml:space="preserve">megafauna; giant fauna; great hunt; rare creature harvest; reflector organ</x:t>
        </x:is>
      </x:c>
      <x:c r="W753"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53" s="4" t="inlineStr">
        <x:is>
          <x:t xml:space="preserve">Raw material</x:t>
        </x:is>
      </x:c>
      <x:c r="Y753" s="4" t="inlineStr">
        <x:is>
          <x:t xml:space="preserve">Raw</x:t>
        </x:is>
      </x:c>
      <x:c r="Z753" s="4" t="inlineStr">
        <x:is>
          <x:t xml:space="preserve">Fauna</x:t>
        </x:is>
      </x:c>
      <x:c r="AA753" s="4" t="inlineStr">
        <x:is>
          <x:t xml:space="preserve">Decoration</x:t>
        </x:is>
      </x:c>
      <x:c r="AB753" s="4" t="inlineStr">
        <x:is>
          <x:t xml:space="preserve">Faunal hard tissue</x:t>
        </x:is>
      </x:c>
      <x:c r="AC753" s="4" t="inlineStr">
        <x:is>
          <x:t xml:space="preserve">Assembly</x:t>
        </x:is>
      </x:c>
      <x:c r="AD753" s="4" t="inlineStr">
        <x:is>
          <x:t xml:space="preserve">Proposal</x:t>
        </x:is>
      </x:c>
      <x:c r="AE753" s="4" t="str">
        <x:f>LOWER(A753&amp;"; "&amp;B753&amp;"; "&amp;D753&amp;"; "&amp;E753&amp;"; "&amp;X753&amp;"; "&amp;Y753&amp;"; "&amp;Z753&amp;"; "&amp;AA753&amp;"; "&amp;AB753&amp;"; "&amp;AC753&amp;"; "&amp;AD753&amp;"; "&amp;V753&amp;"; "&amp;C753&amp;"; "&amp;AH753&amp;"; "&amp;AI753)</x:f>
        <x:v>proposal.megafauna.reflector_organ; megafauna layered reflector organ; biological resources; megafauna hunt material; raw material; raw; fauna; decoration; faunal hard tissue; assembly; proposal; megafauna; giant fauna; great hunt; rare creature harvest; reflector organ; t4; unassigned; material</x:v>
      </x:c>
      <x:c r="AF753" s="4" t="inlineStr">
        <x:is>
          <x:t xml:space="preserve">Author-requested great-hunt biological material brainstorm. Specific anatomy and receiving designs remain proposals.</x:t>
        </x:is>
      </x:c>
      <x:c r="AG753" s="4" t="inlineStr">
        <x:is>
          <x:t xml:space="preserve">T4 practical-worth proposal. Preserving the full layered order is exceptionally difficult and materially different from gathering reflective shell flakes. This is harvested material value, not a refinement stage or crafting qualification.</x:t>
        </x:is>
      </x:c>
      <x:c r="AH753" s="4" t="inlineStr">
        <x:is>
          <x:t xml:space="preserve">Unassigned</x:t>
        </x:is>
      </x:c>
      <x:c r="AI753" s="4" t="inlineStr">
        <x:is>
          <x:t xml:space="preserve">Material</x:t>
        </x:is>
      </x:c>
      <x:c r="AJ753" s="4">
        <x:f>COUNTIFS('Material routes'!$D$6:$D$2205,A753,'Material routes'!$C$6:$C$2205,"Output")</x:f>
        <x:v>0</x:v>
      </x:c>
      <x:c r="AK753" s="4">
        <x:f>SUM(COUNTIFS('Material routes'!$D$6:$D$2205,A753,'Material routes'!$C$6:$C$2205,"Ingredient candidate"),COUNTIFS('Material routes'!$D$6:$D$2205,A753,'Material routes'!$C$6:$C$2205,"Consumed input"),COUNTIFS('Material routes'!$D$6:$D$2205,A753,'Material routes'!$C$6:$C$2205,"Contained input"),COUNTIFS('Material routes'!$D$6:$D$2205,A753,'Material routes'!$C$6:$C$2205,"Transform input"))</x:f>
        <x:v>0</x:v>
      </x:c>
      <x:c r="AL753" s="4">
        <x:f>COUNTIFS('Material routes'!$D$6:$D$2205,A753,'Material routes'!$C$6:$C$2205,"Tool candidate")</x:f>
        <x:v>0</x:v>
      </x:c>
      <x:c r="AM753" s="4" t="str">
        <x:f>IF(AJ753&gt;0,"Route listed; review status/completeness",IF(C753="T0","Raw entry feed; no production route","No production route listed"))</x:f>
        <x:v>No production route listed</x:v>
      </x:c>
      <x:c r="AN753" s="4">
        <x:f>IF(C753="T0",0,IF(C753="T1",1,IF(C753="T2",2,IF(C753="T3",3,IF(C753="T4",4,IF(C753="Unassigned",98,99))))))</x:f>
        <x:v>4</x:v>
      </x:c>
    </x:row>
    <x:row r="754" ht="115" customHeight="1">
      <x:c r="A754" s="4" t="str">
        <x:v>proposal.collection.elbow_strapped_work_shield</x:v>
      </x:c>
      <x:c r="B754" s="4" t="str">
        <x:v>Elbow-strapped work shield</x:v>
      </x:c>
      <x:c r="C754" s="4" t="inlineStr">
        <x:is>
          <x:t xml:space="preserve">T1</x:t>
        </x:is>
      </x:c>
      <x:c r="D754" s="4" t="inlineStr">
        <x:is>
          <x:t xml:space="preserve">Armor</x:t>
        </x:is>
      </x:c>
      <x:c r="E754" s="4" t="str">
        <x:v>Shield</x:v>
      </x:c>
      <x:c r="F754" s="4" t="str">
        <x:v>New proposal</x:v>
      </x:c>
      <x:c r="G754" s="4" t="inlineStr">
        <x:is>
          <x:t xml:space="preserve">Small arm shield leaving a limited hand grip. It is intended to interpose a physical guard against a threat, with handling, coverage and protective performance determined by the final design.</x:t>
        </x:is>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t="inlineStr">
        <x:is>
          <x:t xml:space="preserve">Common</x:t>
        </x:is>
      </x:c>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t1;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status/completeness","No production route listed")</x:f>
        <x:v>Route listed; review status/completeness</x:v>
      </x:c>
      <x:c r="AN754" s="4">
        <x:f>IF(C754="T0",0,IF(C754="T1",1,IF(C754="T2",2,IF(C754="T3",3,IF(C754="T4",4,IF(C754="Unassigned",98,99))))))</x:f>
        <x:v>1</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inlineStr">
        <x:is>
          <x:t xml:space="preserve">T2</x:t>
        </x:is>
      </x:c>
      <x:c r="D755" s="4" t="inlineStr">
        <x:is>
          <x:t xml:space="preserve">Armor</x:t>
        </x:is>
      </x:c>
      <x:c r="E755" s="4" t="str">
        <x:v>Shield</x:v>
      </x:c>
      <x:c r="F755" s="4" t="str">
        <x:v>New proposal</x:v>
      </x:c>
      <x:c r="G755" s="4" t="inlineStr">
        <x:is>
          <x:t xml:space="preserve">Braced shield for low stationary cover. It is intended to interpose a physical guard against a threat, with handling, coverage and protective performance determined by the final design.</x:t>
        </x:is>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t="inlineStr">
        <x:is>
          <x:t xml:space="preserve">Uncommon</x:t>
        </x:is>
      </x:c>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t2;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status/completeness","No production route listed")</x:f>
        <x:v>Route listed; review status/completeness</x:v>
      </x:c>
      <x:c r="AN755" s="4">
        <x:f>IF(C755="T0",0,IF(C755="T1",1,IF(C755="T2",2,IF(C755="T3",3,IF(C755="T4",4,IF(C755="Unassigned",98,99))))))</x:f>
        <x:v>2</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inlineStr">
        <x:is>
          <x:t xml:space="preserve">T3</x:t>
        </x:is>
      </x:c>
      <x:c r="D756" s="4" t="inlineStr">
        <x:is>
          <x:t xml:space="preserve">Armor</x:t>
        </x:is>
      </x:c>
      <x:c r="E756" s="4" t="str">
        <x:v>Shield</x:v>
      </x:c>
      <x:c r="F756" s="4" t="str">
        <x:v>New proposal</x:v>
      </x:c>
      <x:c r="G756" s="4" t="inlineStr">
        <x:is>
          <x:t xml:space="preserve">Linked metal panels with a serviceable grip frame. It is intended to interpose a physical guard against a threat, with handling, coverage and protective performance determined by the final design.</x:t>
        </x:is>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t="inlineStr">
        <x:is>
          <x:t xml:space="preserve">Rare</x:t>
        </x:is>
      </x:c>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t3;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status/completeness","No production route listed")</x:f>
        <x:v>Route listed; review status/completeness</x:v>
      </x:c>
      <x:c r="AN756" s="4">
        <x:f>IF(C756="T0",0,IF(C756="T1",1,IF(C756="T2",2,IF(C756="T3",3,IF(C756="T4",4,IF(C756="Unassigned",98,99))))))</x:f>
        <x:v>3</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x:c r="A757" s="4" t="inlineStr">
        <x:is>
          <x:t xml:space="preserve">proposal.megafauna.pressure_valve_organ</x:t>
        </x:is>
      </x:c>
      <x:c r="B757" s="4" t="inlineStr">
        <x:is>
          <x:t xml:space="preserve">Megafauna pressure-regulation organ</x:t>
        </x:is>
      </x:c>
      <x:c r="C757" s="4" t="inlineStr">
        <x:is>
          <x:t xml:space="preserve">T4</x:t>
        </x:is>
      </x:c>
      <x:c r="D757" s="4" t="inlineStr">
        <x:is>
          <x:t xml:space="preserve">Biological resources</x:t>
        </x:is>
      </x:c>
      <x:c r="E757" s="4" t="inlineStr">
        <x:is>
          <x:t xml:space="preserve">Megafauna hunt material</x:t>
        </x:is>
      </x:c>
      <x:c r="F757" s="4" t="inlineStr">
        <x:is>
          <x:t xml:space="preserve">New proposal</x:t>
        </x:is>
      </x:c>
      <x:c r="G757" s="4" t="inlineStr">
        <x:is>
          <x:t xml:space="preserve">A proposed regulator organ with its multiple closure stages retained. Candidate controlled-flow research, distinct from a single reservoir sphincter. No pressure rating or stored driving medium is supplied.</x:t>
        </x:is>
      </x:c>
      <x:c r="H757" s="4" t="inlineStr">
        <x:is>
          <x:t xml:space="preserve">None</x:t>
        </x:is>
      </x:c>
      <x:c r="I757" s="4" t="inlineStr">
        <x:is>
          <x:t xml:space="preserve">Physical hunt cargo; compatible packing, containment, mass and handling remain unresolved.</x:t>
        </x:is>
      </x:c>
      <x:c r="J757" s="4"/>
      <x:c r="K757" s="4"/>
      <x:c r="L757" s="4" t="inlineStr">
        <x:is>
          <x:t xml:space="preserve">Great-hunt harvest proposal. Exceptionally rare reservoir-bearing giant; isolate the complete regulator and its attachments. Specific creature, extraction method, encounter frequency and yield remain design work.</x:t>
        </x:is>
      </x:c>
      <x:c r="M757" s="4" t="inlineStr">
        <x:is>
          <x:t xml:space="preserve">Select and preserve the anatomical specimen for later qualification. No recipe, usable yield or operating performance established.</x:t>
        </x:is>
      </x:c>
      <x:c r="N757" s="4" t="inlineStr">
        <x:is>
          <x:t xml:space="preserve">Not implemented</x:t>
        </x:is>
      </x:c>
      <x:c r="O757" s="4" t="inlineStr">
        <x:is>
          <x:t xml:space="preserve">Potentially toxic or contaminated biological cargo. No edibility, human filtration, medical use, rated protection, live-organ function or stored usable energy is established.</x:t>
        </x:is>
      </x:c>
      <x:c r="P757" s="4" t="inlineStr">
        <x:is>
          <x:t xml:space="preserve">Epic</x:t>
        </x:is>
      </x:c>
      <x:c r="Q757" s="4"/>
      <x:c r="R757" s="4"/>
      <x:c r="S757" s="4"/>
      <x:c r="T757" s="4"/>
      <x:c r="U757" s="4" t="inlineStr">
        <x:is>
          <x:t xml:space="preserve">Source species and exact anatomy, intact-yield conditions, preservation, compatibility and receiving recipes remain open. Artwork direction: pressure-regulation organ.</x:t>
        </x:is>
      </x:c>
      <x:c r="V757" s="4" t="inlineStr">
        <x:is>
          <x:t xml:space="preserve">megafauna; giant fauna; great hunt; rare creature harvest; pressure valve organ</x:t>
        </x:is>
      </x:c>
      <x:c r="W757"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57" s="4" t="inlineStr">
        <x:is>
          <x:t xml:space="preserve">Raw material</x:t>
        </x:is>
      </x:c>
      <x:c r="Y757" s="4" t="inlineStr">
        <x:is>
          <x:t xml:space="preserve">Raw</x:t>
        </x:is>
      </x:c>
      <x:c r="Z757" s="4" t="inlineStr">
        <x:is>
          <x:t xml:space="preserve">Fauna</x:t>
        </x:is>
      </x:c>
      <x:c r="AA757" s="4" t="inlineStr">
        <x:is>
          <x:t xml:space="preserve">Material transfer</x:t>
        </x:is>
      </x:c>
      <x:c r="AB757" s="4" t="inlineStr">
        <x:is>
          <x:t xml:space="preserve">Faunal tissue</x:t>
        </x:is>
      </x:c>
      <x:c r="AC757" s="4" t="inlineStr">
        <x:is>
          <x:t xml:space="preserve">Assembly</x:t>
        </x:is>
      </x:c>
      <x:c r="AD757" s="4" t="inlineStr">
        <x:is>
          <x:t xml:space="preserve">Proposal</x:t>
        </x:is>
      </x:c>
      <x:c r="AE757" s="4" t="str">
        <x:f>LOWER(A757&amp;"; "&amp;B757&amp;"; "&amp;D757&amp;"; "&amp;E757&amp;"; "&amp;X757&amp;"; "&amp;Y757&amp;"; "&amp;Z757&amp;"; "&amp;AA757&amp;"; "&amp;AB757&amp;"; "&amp;AC757&amp;"; "&amp;AD757&amp;"; "&amp;V757&amp;"; "&amp;C757&amp;"; "&amp;AH757&amp;"; "&amp;AI757)</x:f>
        <x:v>proposal.megafauna.pressure_valve_organ; megafauna pressure-regulation organ; biological resources; megafauna hunt material; raw material; raw; fauna; material transfer; faunal tissue; assembly; proposal; megafauna; giant fauna; great hunt; rare creature harvest; pressure valve organ; t4; unassigned; material</x:v>
      </x:c>
      <x:c r="AF757" s="4" t="inlineStr">
        <x:is>
          <x:t xml:space="preserve">Author-requested great-hunt biological material brainstorm. Specific anatomy and receiving designs remain proposals.</x:t>
        </x:is>
      </x:c>
      <x:c r="AG757" s="4" t="inlineStr">
        <x:is>
          <x:t xml:space="preserve">T4 practical-worth proposal. Multiple intact linked stages from an exceptionally rare giant make this an exceptional research recovery. This is harvested material value, not a refinement stage or crafting qualification.</x:t>
        </x:is>
      </x:c>
      <x:c r="AH757" s="4" t="inlineStr">
        <x:is>
          <x:t xml:space="preserve">Unassigned</x:t>
        </x:is>
      </x:c>
      <x:c r="AI757" s="4" t="inlineStr">
        <x:is>
          <x:t xml:space="preserve">Material</x:t>
        </x:is>
      </x:c>
      <x:c r="AJ757" s="4">
        <x:f>COUNTIFS('Material routes'!$D$6:$D$2205,A757,'Material routes'!$C$6:$C$2205,"Output")</x:f>
        <x:v>0</x:v>
      </x:c>
      <x:c r="AK757" s="4">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x:f>COUNTIFS('Material routes'!$D$6:$D$2205,A757,'Material routes'!$C$6:$C$2205,"Tool candidate")</x:f>
        <x:v>0</x:v>
      </x:c>
      <x:c r="AM757" s="4" t="str">
        <x:f>IF(AJ757&gt;0,"Route listed; review status/completeness",IF(C757="T0","Raw entry feed; no production route","No production route listed"))</x:f>
        <x:v>No production route listed</x:v>
      </x:c>
      <x:c r="AN757" s="4">
        <x:f>IF(C757="T0",0,IF(C757="T1",1,IF(C757="T2",2,IF(C757="T3",3,IF(C757="T4",4,IF(C757="Unassigned",98,99))))))</x:f>
        <x:v>4</x:v>
      </x:c>
    </x:row>
    <x:row r="758">
      <x:c r="A758" s="4" t="inlineStr">
        <x:is>
          <x:t xml:space="preserve">proposal.megafauna.molt_template</x:t>
        </x:is>
      </x:c>
      <x:c r="B758" s="4" t="inlineStr">
        <x:is>
          <x:t xml:space="preserve">Megafauna molt-growth scaffold</x:t>
        </x:is>
      </x:c>
      <x:c r="C758" s="4" t="inlineStr">
        <x:is>
          <x:t xml:space="preserve">T4</x:t>
        </x:is>
      </x:c>
      <x:c r="D758" s="4" t="inlineStr">
        <x:is>
          <x:t xml:space="preserve">Biological resources</x:t>
        </x:is>
      </x:c>
      <x:c r="E758" s="4" t="inlineStr">
        <x:is>
          <x:t xml:space="preserve">Megafauna hunt material</x:t>
        </x:is>
      </x:c>
      <x:c r="F758" s="4" t="inlineStr">
        <x:is>
          <x:t xml:space="preserve">New proposal</x:t>
        </x:is>
      </x:c>
      <x:c r="G758" s="4" t="inlineStr">
        <x:is>
          <x:t xml:space="preserve">A delicate scaffold from the interface where a proposed giant forms replacement hard covering. Candidate study of layered material formation, not a living production system or a source of regenerative effects.</x:t>
        </x:is>
      </x:c>
      <x:c r="H758" s="4" t="inlineStr">
        <x:is>
          <x:t xml:space="preserve">None</x:t>
        </x:is>
      </x:c>
      <x:c r="I758" s="4" t="inlineStr">
        <x:is>
          <x:t xml:space="preserve">Physical hunt cargo; compatible packing, containment, mass and handling remain unresolved.</x:t>
        </x:is>
      </x:c>
      <x:c r="J758" s="4"/>
      <x:c r="K758" s="4"/>
      <x:c r="L758" s="4" t="inlineStr">
        <x:is>
          <x:t xml:space="preserve">Great-hunt harvest proposal. Exceptionally rare mature giant; preserve the delicate layered growth-interface scaffold. Specific creature, extraction method, encounter frequency and yield remain design work.</x:t>
        </x:is>
      </x:c>
      <x:c r="M758" s="4" t="inlineStr">
        <x:is>
          <x:t xml:space="preserve">Select and preserve the anatomical specimen for later qualification. No recipe, usable yield or operating performance established.</x:t>
        </x:is>
      </x:c>
      <x:c r="N758" s="4" t="inlineStr">
        <x:is>
          <x:t xml:space="preserve">Not implemented</x:t>
        </x:is>
      </x:c>
      <x:c r="O758" s="4" t="inlineStr">
        <x:is>
          <x:t xml:space="preserve">Potentially toxic or contaminated biological cargo. No edibility, human filtration, medical use, rated protection, live-organ function or stored usable energy is established.</x:t>
        </x:is>
      </x:c>
      <x:c r="P758" s="4" t="inlineStr">
        <x:is>
          <x:t xml:space="preserve">Epic</x:t>
        </x:is>
      </x:c>
      <x:c r="Q758" s="4"/>
      <x:c r="R758" s="4"/>
      <x:c r="S758" s="4"/>
      <x:c r="T758" s="4"/>
      <x:c r="U758" s="4" t="inlineStr">
        <x:is>
          <x:t xml:space="preserve">Source species and exact anatomy, intact-yield conditions, preservation, compatibility and receiving recipes remain open. Artwork direction: molt-growth scaffold.</x:t>
        </x:is>
      </x:c>
      <x:c r="V758" s="4" t="inlineStr">
        <x:is>
          <x:t xml:space="preserve">megafauna; giant fauna; great hunt; rare creature harvest; molt template</x:t>
        </x:is>
      </x:c>
      <x:c r="W75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58" s="4" t="inlineStr">
        <x:is>
          <x:t xml:space="preserve">Raw material</x:t>
        </x:is>
      </x:c>
      <x:c r="Y758" s="4" t="inlineStr">
        <x:is>
          <x:t xml:space="preserve">Raw</x:t>
        </x:is>
      </x:c>
      <x:c r="Z758" s="4" t="inlineStr">
        <x:is>
          <x:t xml:space="preserve">Fauna</x:t>
        </x:is>
      </x:c>
      <x:c r="AA758" s="4" t="inlineStr">
        <x:is>
          <x:t xml:space="preserve">Fabrication</x:t>
        </x:is>
      </x:c>
      <x:c r="AB758" s="4" t="inlineStr">
        <x:is>
          <x:t xml:space="preserve">Faunal tissue</x:t>
        </x:is>
      </x:c>
      <x:c r="AC758" s="4" t="inlineStr">
        <x:is>
          <x:t xml:space="preserve">Assembly</x:t>
        </x:is>
      </x:c>
      <x:c r="AD758" s="4" t="inlineStr">
        <x:is>
          <x:t xml:space="preserve">Proposal</x:t>
        </x:is>
      </x:c>
      <x:c r="AE758" s="4" t="str">
        <x:f>LOWER(A758&amp;"; "&amp;B758&amp;"; "&amp;D758&amp;"; "&amp;E758&amp;"; "&amp;X758&amp;"; "&amp;Y758&amp;"; "&amp;Z758&amp;"; "&amp;AA758&amp;"; "&amp;AB758&amp;"; "&amp;AC758&amp;"; "&amp;AD758&amp;"; "&amp;V758&amp;"; "&amp;C758&amp;"; "&amp;AH758&amp;"; "&amp;AI758)</x:f>
        <x:v>proposal.megafauna.molt_template; megafauna molt-growth scaffold; biological resources; megafauna hunt material; raw material; raw; fauna; fabrication; faunal tissue; assembly; proposal; megafauna; giant fauna; great hunt; rare creature harvest; molt template; t4; unassigned; material</x:v>
      </x:c>
      <x:c r="AF758" s="4" t="inlineStr">
        <x:is>
          <x:t xml:space="preserve">Author-requested great-hunt biological material brainstorm. Specific anatomy and receiving designs remain proposals.</x:t>
        </x:is>
      </x:c>
      <x:c r="AG758" s="4" t="inlineStr">
        <x:is>
          <x:t xml:space="preserve">T4 practical-worth proposal. The complete fragile interface is exceptionally scarce and requires an unusual intact harvest rather than ordinary shed husk collection. This is harvested material value, not a refinement stage or crafting qualification.</x:t>
        </x:is>
      </x:c>
      <x:c r="AH758" s="4" t="inlineStr">
        <x:is>
          <x:t xml:space="preserve">Unassigned</x:t>
        </x:is>
      </x:c>
      <x:c r="AI758" s="4" t="inlineStr">
        <x:is>
          <x:t xml:space="preserve">Material</x:t>
        </x:is>
      </x:c>
      <x:c r="AJ758" s="4">
        <x:f>COUNTIFS('Material routes'!$D$6:$D$2205,A758,'Material routes'!$C$6:$C$2205,"Output")</x:f>
        <x:v>0</x:v>
      </x:c>
      <x:c r="AK758" s="4">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x:f>COUNTIFS('Material routes'!$D$6:$D$2205,A758,'Material routes'!$C$6:$C$2205,"Tool candidate")</x:f>
        <x:v>0</x:v>
      </x:c>
      <x:c r="AM758" s="4" t="str">
        <x:f>IF(AJ758&gt;0,"Route listed; review status/completeness",IF(C758="T0","Raw entry feed; no production route","No production route listed"))</x:f>
        <x:v>No production route listed</x:v>
      </x:c>
      <x:c r="AN758" s="4">
        <x:f>IF(C758="T0",0,IF(C758="T1",1,IF(C758="T2",2,IF(C758="T3",3,IF(C758="T4",4,IF(C758="Unassigned",98,99))))))</x:f>
        <x:v>4</x:v>
      </x:c>
    </x:row>
    <x:row r="759" ht="115" customHeight="1">
      <x:c r="A759" s="4" t="str">
        <x:v>proposal.collection.insulated_handle_shield</x:v>
      </x:c>
      <x:c r="B759" s="4" t="str">
        <x:v>Insulated-handle shield</x:v>
      </x:c>
      <x:c r="C759" s="4" t="inlineStr">
        <x:is>
          <x:t xml:space="preserve">T2</x:t>
        </x:is>
      </x:c>
      <x:c r="D759" s="4" t="inlineStr">
        <x:is>
          <x:t xml:space="preserve">Armor</x:t>
        </x:is>
      </x:c>
      <x:c r="E759" s="4" t="str">
        <x:v>Shield</x:v>
      </x:c>
      <x:c r="F759" s="4" t="str">
        <x:v>New proposal</x:v>
      </x:c>
      <x:c r="G759" s="4" t="inlineStr">
        <x:is>
          <x:t xml:space="preserve">Shield with separated handle contacts, no voltage rating. It is intended to interpose a physical guard against a threat, with handling, coverage and protective performance determined by the final design.</x:t>
        </x:is>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t="inlineStr">
        <x:is>
          <x:t xml:space="preserve">Uncommon</x:t>
        </x:is>
      </x:c>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t2;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status/completeness","No production route listed")</x:f>
        <x:v>Route listed; review status/completeness</x:v>
      </x:c>
      <x:c r="AN759" s="4">
        <x:f>IF(C759="T0",0,IF(C759="T1",1,IF(C759="T2",2,IF(C759="T3",3,IF(C759="T4",4,IF(C759="Unassigned",98,99))))))</x:f>
        <x:v>2</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x:c r="A760" s="4" t="inlineStr">
        <x:is>
          <x:t xml:space="preserve">proposal.megafauna.signal_pearl</x:t>
        </x:is>
      </x:c>
      <x:c r="B760" s="4" t="inlineStr">
        <x:is>
          <x:t xml:space="preserve">Megafauna layered signal pearl</x:t>
        </x:is>
      </x:c>
      <x:c r="C760" s="4" t="inlineStr">
        <x:is>
          <x:t xml:space="preserve">T4</x:t>
        </x:is>
      </x:c>
      <x:c r="D760" s="4" t="inlineStr">
        <x:is>
          <x:t xml:space="preserve">Biological resources</x:t>
        </x:is>
      </x:c>
      <x:c r="E760" s="4" t="inlineStr">
        <x:is>
          <x:t xml:space="preserve">Megafauna hunt material</x:t>
        </x:is>
      </x:c>
      <x:c r="F760" s="4" t="inlineStr">
        <x:is>
          <x:t xml:space="preserve">New proposal</x:t>
        </x:is>
      </x:c>
      <x:c r="G760" s="4" t="inlineStr">
        <x:is>
          <x:t xml:space="preserve">A large internally layered nodule proposed to sit within a signaling structure. Candidate acoustic-material sample or collector specimen, distinct from small balance stones. It has no assigned supernatural property.</x:t>
        </x:is>
      </x:c>
      <x:c r="H760" s="4" t="inlineStr">
        <x:is>
          <x:t xml:space="preserve">None</x:t>
        </x:is>
      </x:c>
      <x:c r="I760" s="4" t="inlineStr">
        <x:is>
          <x:t xml:space="preserve">Physical hunt cargo; compatible packing, containment, mass and handling remain unresolved.</x:t>
        </x:is>
      </x:c>
      <x:c r="J760" s="4"/>
      <x:c r="K760" s="4"/>
      <x:c r="L760" s="4" t="inlineStr">
        <x:is>
          <x:t xml:space="preserve">Great-hunt harvest proposal. Exceptionally rare mature signaling giant; isolate a complete internally layered resonance nodule. Specific creature, extraction method, encounter frequency and yield remain design work.</x:t>
        </x:is>
      </x:c>
      <x:c r="M760" s="4" t="inlineStr">
        <x:is>
          <x:t xml:space="preserve">Select and preserve the anatomical specimen for later qualification. No recipe, usable yield or operating performance established.</x:t>
        </x:is>
      </x:c>
      <x:c r="N760" s="4" t="inlineStr">
        <x:is>
          <x:t xml:space="preserve">Not implemented</x:t>
        </x:is>
      </x:c>
      <x:c r="O760" s="4" t="inlineStr">
        <x:is>
          <x:t xml:space="preserve">Potentially toxic or contaminated biological cargo. No edibility, human filtration, medical use, rated protection, live-organ function or stored usable energy is established.</x:t>
        </x:is>
      </x:c>
      <x:c r="P760" s="4" t="inlineStr">
        <x:is>
          <x:t xml:space="preserve">Epic</x:t>
        </x:is>
      </x:c>
      <x:c r="Q760" s="4"/>
      <x:c r="R760" s="4"/>
      <x:c r="S760" s="4"/>
      <x:c r="T760" s="4"/>
      <x:c r="U760" s="4" t="inlineStr">
        <x:is>
          <x:t xml:space="preserve">Source species and exact anatomy, intact-yield conditions, preservation, compatibility and receiving recipes remain open. Artwork direction: layered signal pearl.</x:t>
        </x:is>
      </x:c>
      <x:c r="V760" s="4" t="inlineStr">
        <x:is>
          <x:t xml:space="preserve">megafauna; giant fauna; great hunt; rare creature harvest; signal pearl</x:t>
        </x:is>
      </x:c>
      <x:c r="W76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60" s="4" t="inlineStr">
        <x:is>
          <x:t xml:space="preserve">Raw material</x:t>
        </x:is>
      </x:c>
      <x:c r="Y760" s="4" t="inlineStr">
        <x:is>
          <x:t xml:space="preserve">Raw</x:t>
        </x:is>
      </x:c>
      <x:c r="Z760" s="4" t="inlineStr">
        <x:is>
          <x:t xml:space="preserve">Fauna</x:t>
        </x:is>
      </x:c>
      <x:c r="AA760" s="4" t="inlineStr">
        <x:is>
          <x:t xml:space="preserve">Specialist samples</x:t>
        </x:is>
      </x:c>
      <x:c r="AB760" s="4" t="inlineStr">
        <x:is>
          <x:t xml:space="preserve">Biological and mineral mixture</x:t>
        </x:is>
      </x:c>
      <x:c r="AC760" s="4" t="inlineStr">
        <x:is>
          <x:t xml:space="preserve">Solid piece</x:t>
        </x:is>
      </x:c>
      <x:c r="AD760" s="4" t="inlineStr">
        <x:is>
          <x:t xml:space="preserve">Proposal</x:t>
        </x:is>
      </x:c>
      <x:c r="AE760" s="4" t="str">
        <x:f>LOWER(A760&amp;"; "&amp;B760&amp;"; "&amp;D760&amp;"; "&amp;E760&amp;"; "&amp;X760&amp;"; "&amp;Y760&amp;"; "&amp;Z760&amp;"; "&amp;AA760&amp;"; "&amp;AB760&amp;"; "&amp;AC760&amp;"; "&amp;AD760&amp;"; "&amp;V760&amp;"; "&amp;C760&amp;"; "&amp;AH760&amp;"; "&amp;AI760)</x:f>
        <x:v>proposal.megafauna.signal_pearl; megafauna layered signal pearl; biological resources; megafauna hunt material; raw material; raw; fauna; specialist samples; biological and mineral mixture; solid piece; proposal; megafauna; giant fauna; great hunt; rare creature harvest; signal pearl; t4; unassigned; material</x:v>
      </x:c>
      <x:c r="AF760" s="4" t="inlineStr">
        <x:is>
          <x:t xml:space="preserve">Author-requested great-hunt biological material brainstorm. Specific anatomy and receiving designs remain proposals.</x:t>
        </x:is>
      </x:c>
      <x:c r="AG760" s="4" t="inlineStr">
        <x:is>
          <x:t xml:space="preserve">T4 practical-worth proposal. A complete mature layered specimen combines exceptional source scarcity with difficult damage-free recovery. This is harvested material value, not a refinement stage or crafting qualification.</x:t>
        </x:is>
      </x:c>
      <x:c r="AH760" s="4" t="inlineStr">
        <x:is>
          <x:t xml:space="preserve">Unassigned</x:t>
        </x:is>
      </x:c>
      <x:c r="AI760" s="4" t="inlineStr">
        <x:is>
          <x:t xml:space="preserve">Material</x:t>
        </x:is>
      </x:c>
      <x:c r="AJ760" s="4">
        <x:f>COUNTIFS('Material routes'!$D$6:$D$2205,A760,'Material routes'!$C$6:$C$2205,"Output")</x:f>
        <x:v>0</x:v>
      </x:c>
      <x:c r="AK760" s="4">
        <x:f>SUM(COUNTIFS('Material routes'!$D$6:$D$2205,A760,'Material routes'!$C$6:$C$2205,"Ingredient candidate"),COUNTIFS('Material routes'!$D$6:$D$2205,A760,'Material routes'!$C$6:$C$2205,"Consumed input"),COUNTIFS('Material routes'!$D$6:$D$2205,A760,'Material routes'!$C$6:$C$2205,"Contained input"),COUNTIFS('Material routes'!$D$6:$D$2205,A760,'Material routes'!$C$6:$C$2205,"Transform input"))</x:f>
        <x:v>0</x:v>
      </x:c>
      <x:c r="AL760" s="4">
        <x:f>COUNTIFS('Material routes'!$D$6:$D$2205,A760,'Material routes'!$C$6:$C$2205,"Tool candidate")</x:f>
        <x:v>0</x:v>
      </x:c>
      <x:c r="AM760" s="4" t="str">
        <x:f>IF(AJ760&gt;0,"Route listed; review status/completeness",IF(C760="T0","Raw entry feed; no production route","No production route listed"))</x:f>
        <x:v>No production route listed</x:v>
      </x:c>
      <x:c r="AN760" s="4">
        <x:f>IF(C760="T0",0,IF(C760="T1",1,IF(C760="T2",2,IF(C760="T3",3,IF(C760="T4",4,IF(C760="Unassigned",98,99))))))</x:f>
        <x:v>4</x:v>
      </x:c>
    </x:row>
    <x:row r="761" ht="115" customHeight="1">
      <x:c r="A761" s="4" t="str">
        <x:v>proposal.collection.magnet_clamp_utility_shield</x:v>
      </x:c>
      <x:c r="B761" s="4" t="str">
        <x:v>Magnet-clamp utility shield</x:v>
      </x:c>
      <x:c r="C761" s="4" t="inlineStr">
        <x:is>
          <x:t xml:space="preserve">T3</x:t>
        </x:is>
      </x:c>
      <x:c r="D761" s="4" t="inlineStr">
        <x:is>
          <x:t xml:space="preserve">Armor</x:t>
        </x:is>
      </x:c>
      <x:c r="E761" s="4" t="str">
        <x:v>Shield</x:v>
      </x:c>
      <x:c r="F761" s="4" t="str">
        <x:v>New proposal</x:v>
      </x:c>
      <x:c r="G761" s="4" t="inlineStr">
        <x:is>
          <x:t xml:space="preserve">Utility face with removable magnetic attachment, combat behavior open. It is intended to interpose a physical guard against a threat, with handling, coverage and protective performance determined by the final design.</x:t>
        </x:is>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t="inlineStr">
        <x:is>
          <x:t xml:space="preserve">Rare</x:t>
        </x:is>
      </x:c>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t3;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status/completeness","No production route listed")</x:f>
        <x:v>Route listed; review status/completeness</x:v>
      </x:c>
      <x:c r="AN761" s="4">
        <x:f>IF(C761="T0",0,IF(C761="T1",1,IF(C761="T2",2,IF(C761="T3",3,IF(C761="T4",4,IF(C761="Unassigned",98,99))))))</x:f>
        <x:v>3</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inlineStr">
        <x:is>
          <x:t xml:space="preserve">T2</x:t>
        </x:is>
      </x:c>
      <x:c r="D762" s="4" t="inlineStr">
        <x:is>
          <x:t xml:space="preserve">Armor</x:t>
        </x:is>
      </x:c>
      <x:c r="E762" s="4" t="str">
        <x:v>Shield</x:v>
      </x:c>
      <x:c r="F762" s="4" t="str">
        <x:v>New proposal</x:v>
      </x:c>
      <x:c r="G762" s="4" t="inlineStr">
        <x:is>
          <x:t xml:space="preserve">Small bolted shell scales on a metal back. It is intended to interpose a physical guard against a threat, with handling, coverage and protective performance determined by the final design.</x:t>
        </x:is>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t="inlineStr">
        <x:is>
          <x:t xml:space="preserve">Uncommon</x:t>
        </x:is>
      </x:c>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t2;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status/completeness","No production route listed")</x:f>
        <x:v>Route listed; review status/completeness</x:v>
      </x:c>
      <x:c r="AN762" s="4">
        <x:f>IF(C762="T0",0,IF(C762="T1",1,IF(C762="T2",2,IF(C762="T3",3,IF(C762="T4",4,IF(C762="Unassigned",98,99))))))</x:f>
        <x:v>2</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inlineStr">
        <x:is>
          <x:t xml:space="preserve">T4</x:t>
        </x:is>
      </x:c>
      <x:c r="D763" s="4" t="inlineStr">
        <x:is>
          <x:t xml:space="preserve">Armor</x:t>
        </x:is>
      </x:c>
      <x:c r="E763" s="4" t="str">
        <x:v>Ancient recovery</x:v>
      </x:c>
      <x:c r="F763" s="4" t="str">
        <x:v>New proposal</x:v>
      </x:c>
      <x:c r="G763" s="4" t="inlineStr">
        <x:is>
          <x:t xml:space="preserve">Rare recovered physical guard with unknown original use. It is intended to interpose a physical guard against a threat, with handling, coverage and protective performance determined by the final design.</x:t>
        </x:is>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inlineStr">
        <x:is>
          <x:t xml:space="preserve">Epic</x:t>
        </x:is>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t4;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status/completeness","No production route listed")</x:f>
        <x:v>No production route listed</x:v>
      </x:c>
      <x:c r="AN763" s="4">
        <x:f>IF(C763="T0",0,IF(C763="T1",1,IF(C763="T2",2,IF(C763="T3",3,IF(C763="T4",4,IF(C763="Unassigned",98,99))))))</x:f>
        <x:v>4</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inlineStr">
        <x:is>
          <x:t xml:space="preserve">T0</x:t>
        </x:is>
      </x:c>
      <x:c r="D764" s="4" t="str">
        <x:v>Weapons</x:v>
      </x:c>
      <x:c r="E764" s="4" t="str">
        <x:v>Trap</x:v>
      </x:c>
      <x:c r="F764" s="4" t="str">
        <x:v>New proposal</x:v>
      </x:c>
      <x:c r="G764" s="4" t="inlineStr">
        <x:is>
          <x:t xml:space="preserve">Low tension line intended to obstruct a path. It is intended to obstruct movement through a selected space. Placement, triggering and interaction with people, fauna or equipment remain design decisions.</x:t>
        </x:is>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t="inlineStr">
        <x:is>
          <x:t xml:space="preserve">Junk</x:t>
        </x:is>
      </x:c>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t0;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status/completeness","No production route listed")</x:f>
        <x:v>Route listed; review status/completeness</x:v>
      </x:c>
      <x:c r="AN764" s="4">
        <x:f>IF(C764="T0",0,IF(C764="T1",1,IF(C764="T2",2,IF(C764="T3",3,IF(C764="T4",4,IF(C764="Unassigned",98,99))))))</x:f>
        <x:v>0</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inlineStr">
        <x:is>
          <x:t xml:space="preserve">T0</x:t>
        </x:is>
      </x:c>
      <x:c r="D765" s="4" t="str">
        <x:v>Weapons</x:v>
      </x:c>
      <x:c r="E765" s="4" t="str">
        <x:v>Trap</x:v>
      </x:c>
      <x:c r="F765" s="4" t="str">
        <x:v>New proposal</x:v>
      </x:c>
      <x:c r="G765" s="4" t="inlineStr">
        <x:is>
          <x:t xml:space="preserve">Tripline that shakes shell pieces as an audible alarm. It is intended to give a detectable warning when its recorded trigger is disturbed; placement, reset and useful warning range remain open.</x:t>
        </x:is>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t="inlineStr">
        <x:is>
          <x:t xml:space="preserve">Junk</x:t>
        </x:is>
      </x:c>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t0;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status/completeness","No production route listed")</x:f>
        <x:v>Route listed; review status/completeness</x:v>
      </x:c>
      <x:c r="AN765" s="4">
        <x:f>IF(C765="T0",0,IF(C765="T1",1,IF(C765="T2",2,IF(C765="T3",3,IF(C765="T4",4,IF(C765="Unassigned",98,99))))))</x:f>
        <x:v>0</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inlineStr">
        <x:is>
          <x:t xml:space="preserve">T0</x:t>
        </x:is>
      </x:c>
      <x:c r="D766" s="4" t="str">
        <x:v>Weapons</x:v>
      </x:c>
      <x:c r="E766" s="4" t="str">
        <x:v>Trap</x:v>
      </x:c>
      <x:c r="F766" s="4" t="str">
        <x:v>New proposal</x:v>
      </x:c>
      <x:c r="G766" s="4" t="inlineStr">
        <x:is>
          <x:t xml:space="preserve">Contact line connected to a small bell. It is intended to give a detectable warning when its recorded trigger is disturbed; placement, reset and useful warning range remain open.</x:t>
        </x:is>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t="inlineStr">
        <x:is>
          <x:t xml:space="preserve">Junk</x:t>
        </x:is>
      </x:c>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t0;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status/completeness","No production route listed")</x:f>
        <x:v>Route listed; review status/completeness</x:v>
      </x:c>
      <x:c r="AN766" s="4">
        <x:f>IF(C766="T0",0,IF(C766="T1",1,IF(C766="T2",2,IF(C766="T3",3,IF(C766="T4",4,IF(C766="Unassigned",98,99))))))</x:f>
        <x:v>0</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inlineStr">
        <x:is>
          <x:t xml:space="preserve">T1</x:t>
        </x:is>
      </x:c>
      <x:c r="D767" s="4" t="str">
        <x:v>Weapons</x:v>
      </x:c>
      <x:c r="E767" s="4" t="str">
        <x:v>Trap</x:v>
      </x:c>
      <x:c r="F767" s="4" t="str">
        <x:v>New proposal</x:v>
      </x:c>
      <x:c r="G767" s="4" t="inlineStr">
        <x:is>
          <x:t xml:space="preserve">Low reusable frame intended to catch a passing foot. It is intended to obstruct movement through a selected space. Placement, triggering and interaction with people, fauna or equipment remain design decisions.</x:t>
        </x:is>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t="inlineStr">
        <x:is>
          <x:t xml:space="preserve">Common</x:t>
        </x:is>
      </x:c>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t1;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status/completeness","No production route listed")</x:f>
        <x:v>Route listed; review status/completeness</x:v>
      </x:c>
      <x:c r="AN767" s="4">
        <x:f>IF(C767="T0",0,IF(C767="T1",1,IF(C767="T2",2,IF(C767="T3",3,IF(C767="T4",4,IF(C767="Unassigned",98,99))))))</x:f>
        <x:v>1</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x:c r="A768" s="4" t="inlineStr">
        <x:is>
          <x:t xml:space="preserve">proposal.salvage.crushed_canister_body</x:t>
        </x:is>
      </x:c>
      <x:c r="B768" s="4" t="inlineStr">
        <x:is>
          <x:t xml:space="preserve">Crushed canister body</x:t>
        </x:is>
      </x:c>
      <x:c r="C768" s="4" t="inlineStr">
        <x:is>
          <x:t xml:space="preserve">T0</x:t>
        </x:is>
      </x:c>
      <x:c r="D768" s="4" t="inlineStr">
        <x:is>
          <x:t xml:space="preserve">Salvage</x:t>
        </x:is>
      </x:c>
      <x:c r="E768" s="4" t="inlineStr">
        <x:is>
          <x:t xml:space="preserve">Canister salvage</x:t>
        </x:is>
      </x:c>
      <x:c r="F768" s="4" t="inlineStr">
        <x:is>
          <x:t xml:space="preserve">New proposal</x:t>
        </x:is>
      </x:c>
      <x:c r="G768" s="4" t="inlineStr">
        <x:is>
          <x:t xml:space="preserve">A thin-walled canister body flattened into an uneven oval, with its neck folded shut and the base split along one edge. Most of its original fittings are missing. The distorted shell is a low-quality source of recoverable material after inspection, with little remaining value as a container.</x:t>
        </x:is>
      </x:c>
      <x:c r="H768" s="4" t="inlineStr">
        <x:is>
          <x:t xml:space="preserve">None; recovered salvage</x:t>
        </x:is>
      </x:c>
      <x:c r="I768" s="4" t="inlineStr">
        <x:is>
          <x:t xml:space="preserve">Separate recovered cargo item; mass, packing and carrier fit unresolved.</x:t>
        </x:is>
      </x:c>
      <x:c r="J768" s="4"/>
      <x:c r="K768" s="4"/>
      <x:c r="L768" s="4" t="inlineStr">
        <x:is>
          <x:t xml:space="preserve">Recover from discarded contemporary equipment, abandoned workshop stores or damaged machinery. Particular sites, frequency and ownership remain proposals.</x:t>
        </x:is>
      </x:c>
      <x:c r="M768"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68" s="4" t="inlineStr">
        <x:is>
          <x:t xml:space="preserve">Not implemented</x:t>
        </x:is>
      </x:c>
      <x:c r="O768"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68" s="4" t="inlineStr">
        <x:is>
          <x:t xml:space="preserve">Junk</x:t>
        </x:is>
      </x:c>
      <x:c r="Q768" s="4"/>
      <x:c r="R768" s="4"/>
      <x:c r="S768" s="4"/>
      <x:c r="T768" s="4"/>
      <x:c r="U768" s="4" t="inlineStr">
        <x:is>
          <x:t xml:space="preserve">Resolve surviving material, contamination and recovery route. No usable container body or guaranteed metal yield.</x:t>
        </x:is>
      </x:c>
      <x:c r="V768" s="4" t="inlineStr">
        <x:is>
          <x:t xml:space="preserve">workshop recovery; canister salvage; crushed canister; collapsed vessel</x:t>
        </x:is>
      </x:c>
      <x:c r="W768"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68" s="4" t="inlineStr">
        <x:is>
          <x:t xml:space="preserve">Raw material</x:t>
        </x:is>
      </x:c>
      <x:c r="Y768" s="4" t="inlineStr">
        <x:is>
          <x:t xml:space="preserve">Recovered part</x:t>
        </x:is>
      </x:c>
      <x:c r="Z768" s="4" t="inlineStr">
        <x:is>
          <x:t xml:space="preserve">Industrial salvage</x:t>
        </x:is>
      </x:c>
      <x:c r="AA768" s="4" t="inlineStr">
        <x:is>
          <x:t xml:space="preserve">Equipment fabrication</x:t>
        </x:is>
      </x:c>
      <x:c r="AB768" s="4" t="inlineStr">
        <x:is>
          <x:t xml:space="preserve">Metal</x:t>
        </x:is>
      </x:c>
      <x:c r="AC768" s="4" t="inlineStr">
        <x:is>
          <x:t xml:space="preserve">Assembly</x:t>
        </x:is>
      </x:c>
      <x:c r="AD768" s="4" t="inlineStr">
        <x:is>
          <x:t xml:space="preserve">Proposal</x:t>
        </x:is>
      </x:c>
      <x:c r="AE768" s="4" t="str">
        <x:f>LOWER(A768&amp;"; "&amp;B768&amp;"; "&amp;D768&amp;"; "&amp;E768&amp;"; "&amp;X768&amp;"; "&amp;Y768&amp;"; "&amp;Z768&amp;"; "&amp;AA768&amp;"; "&amp;AB768&amp;"; "&amp;AC768&amp;"; "&amp;AD768&amp;"; "&amp;V768&amp;"; "&amp;C768&amp;"; "&amp;AH768&amp;"; "&amp;AI768)</x:f>
        <x:v>proposal.salvage.crushed_canister_body; crushed canister body; salvage; canister salvage; raw material; recovered part; industrial salvage; equipment fabrication; metal; assembly; proposal; workshop recovery; canister salvage; crushed canister; collapsed vessel; t0; unassigned; material</x:v>
      </x:c>
      <x:c r="AF768" s="4" t="inlineStr">
        <x:is>
          <x:t xml:space="preserve">Distinct contemporary recovered object with a particular physical form and condition, retained as Salvage rather than working equipment or qualified workshop stock.</x:t>
        </x:is>
      </x:c>
      <x:c r="AG768" s="4" t="inlineStr">
        <x:is>
          <x:t xml:space="preserve">T0 value proposal: severe deformation and missing fittings leave mainly low-value shell material.</x:t>
        </x:is>
      </x:c>
      <x:c r="AH768" s="4" t="inlineStr">
        <x:is>
          <x:t xml:space="preserve">Unassigned</x:t>
        </x:is>
      </x:c>
      <x:c r="AI768" s="4" t="inlineStr">
        <x:is>
          <x:t xml:space="preserve">Material</x:t>
        </x:is>
      </x:c>
      <x:c r="AJ768" s="4">
        <x:f>COUNTIFS('Material routes'!$D$6:$D$2205,A768,'Material routes'!$C$6:$C$2205,"Output")</x:f>
        <x:v>0</x:v>
      </x:c>
      <x:c r="AK768" s="4">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x:f>COUNTIFS('Material routes'!$D$6:$D$2205,A768,'Material routes'!$C$6:$C$2205,"Tool candidate")</x:f>
        <x:v>0</x:v>
      </x:c>
      <x:c r="AM768" s="4" t="str">
        <x:f>IF(AJ768&gt;0,"Route listed; review status/completeness",IF(C768="T0","Raw entry feed; no production route","No production route listed"))</x:f>
        <x:v>Raw entry feed; no production route</x:v>
      </x:c>
      <x:c r="AN768" s="4">
        <x:f>IF(C768="T0",0,IF(C768="T1",1,IF(C768="T2",2,IF(C768="T3",3,IF(C768="T4",4,IF(C768="Unassigned",98,99))))))</x:f>
        <x:v>0</x:v>
      </x:c>
    </x:row>
    <x:row r="769">
      <x:c r="A769" s="4" t="inlineStr">
        <x:is>
          <x:t xml:space="preserve">proposal.salvage.shattered_canister_sight_strip</x:t>
        </x:is>
      </x:c>
      <x:c r="B769" s="4" t="inlineStr">
        <x:is>
          <x:t xml:space="preserve">Shattered canister sight strip</x:t>
        </x:is>
      </x:c>
      <x:c r="C769" s="4" t="inlineStr">
        <x:is>
          <x:t xml:space="preserve">T0</x:t>
        </x:is>
      </x:c>
      <x:c r="D769" s="4" t="inlineStr">
        <x:is>
          <x:t xml:space="preserve">Salvage</x:t>
        </x:is>
      </x:c>
      <x:c r="E769" s="4" t="inlineStr">
        <x:is>
          <x:t xml:space="preserve">Canister salvage</x:t>
        </x:is>
      </x:c>
      <x:c r="F769" s="4" t="inlineStr">
        <x:is>
          <x:t xml:space="preserve">New proposal</x:t>
        </x:is>
      </x:c>
      <x:c r="G769" s="4" t="inlineStr">
        <x:is>
          <x:t xml:space="preserve">A cracked glass viewing strip still caught in a twisted metal retaining channel. Several small sections are missing, and grit has entered the fractured edges. The assembly preserves the outline of a canister inspection window, but offers only limited glass and retaining-metal salvage rather than a usable transparent insert.</x:t>
        </x:is>
      </x:c>
      <x:c r="H769" s="4" t="inlineStr">
        <x:is>
          <x:t xml:space="preserve">None; recovered salvage</x:t>
        </x:is>
      </x:c>
      <x:c r="I769" s="4" t="inlineStr">
        <x:is>
          <x:t xml:space="preserve">Separate recovered cargo item; mass, packing and carrier fit unresolved.</x:t>
        </x:is>
      </x:c>
      <x:c r="J769" s="4"/>
      <x:c r="K769" s="4"/>
      <x:c r="L769" s="4" t="inlineStr">
        <x:is>
          <x:t xml:space="preserve">Recover from discarded contemporary equipment, abandoned workshop stores or damaged machinery. Particular sites, frequency and ownership remain proposals.</x:t>
        </x:is>
      </x:c>
      <x:c r="M769"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69" s="4" t="inlineStr">
        <x:is>
          <x:t xml:space="preserve">Not implemented</x:t>
        </x:is>
      </x:c>
      <x:c r="O769"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69" s="4" t="inlineStr">
        <x:is>
          <x:t xml:space="preserve">Junk</x:t>
        </x:is>
      </x:c>
      <x:c r="Q769" s="4"/>
      <x:c r="R769" s="4"/>
      <x:c r="S769" s="4"/>
      <x:c r="T769" s="4"/>
      <x:c r="U769" s="4" t="inlineStr">
        <x:is>
          <x:t xml:space="preserve">Resolve remaining glass, channel condition, contamination and recovery. Distinct from the intact canister viewing-port insert; not a usable window.</x:t>
        </x:is>
      </x:c>
      <x:c r="V769" s="4" t="inlineStr">
        <x:is>
          <x:t xml:space="preserve">workshop recovery; canister salvage; shattered sight strip; broken viewing window</x:t>
        </x:is>
      </x:c>
      <x:c r="W769"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69" s="4" t="inlineStr">
        <x:is>
          <x:t xml:space="preserve">Raw material</x:t>
        </x:is>
      </x:c>
      <x:c r="Y769" s="4" t="inlineStr">
        <x:is>
          <x:t xml:space="preserve">Recovered part</x:t>
        </x:is>
      </x:c>
      <x:c r="Z769" s="4" t="inlineStr">
        <x:is>
          <x:t xml:space="preserve">Industrial salvage</x:t>
        </x:is>
      </x:c>
      <x:c r="AA769" s="4" t="inlineStr">
        <x:is>
          <x:t xml:space="preserve">Equipment fabrication</x:t>
        </x:is>
      </x:c>
      <x:c r="AB769" s="4" t="inlineStr">
        <x:is>
          <x:t xml:space="preserve">Glass and metal</x:t>
        </x:is>
      </x:c>
      <x:c r="AC769" s="4" t="inlineStr">
        <x:is>
          <x:t xml:space="preserve">Assembly</x:t>
        </x:is>
      </x:c>
      <x:c r="AD769" s="4" t="inlineStr">
        <x:is>
          <x:t xml:space="preserve">Proposal</x:t>
        </x:is>
      </x:c>
      <x:c r="AE769" s="4" t="str">
        <x:f>LOWER(A769&amp;"; "&amp;B769&amp;"; "&amp;D769&amp;"; "&amp;E769&amp;"; "&amp;X769&amp;"; "&amp;Y769&amp;"; "&amp;Z769&amp;"; "&amp;AA769&amp;"; "&amp;AB769&amp;"; "&amp;AC769&amp;"; "&amp;AD769&amp;"; "&amp;V769&amp;"; "&amp;C769&amp;"; "&amp;AH769&amp;"; "&amp;AI769)</x:f>
        <x:v>proposal.salvage.shattered_canister_sight_strip; shattered canister sight strip; salvage; canister salvage; raw material; recovered part; industrial salvage; equipment fabrication; glass and metal; assembly; proposal; workshop recovery; canister salvage; shattered sight strip; broken viewing window; t0; unassigned; material</x:v>
      </x:c>
      <x:c r="AF769" s="4" t="inlineStr">
        <x:is>
          <x:t xml:space="preserve">Distinct contemporary recovered object with a particular physical form and condition, retained as Salvage rather than working equipment or qualified workshop stock.</x:t>
        </x:is>
      </x:c>
      <x:c r="AG769" s="4" t="inlineStr">
        <x:is>
          <x:t xml:space="preserve">T0 value proposal: fragmented glass and a distorted retainer offer little direct fitted-part reuse.</x:t>
        </x:is>
      </x:c>
      <x:c r="AH769" s="4" t="inlineStr">
        <x:is>
          <x:t xml:space="preserve">Unassigned</x:t>
        </x:is>
      </x:c>
      <x:c r="AI769" s="4" t="inlineStr">
        <x:is>
          <x:t xml:space="preserve">Material</x:t>
        </x:is>
      </x:c>
      <x:c r="AJ769" s="4">
        <x:f>COUNTIFS('Material routes'!$D$6:$D$2205,A769,'Material routes'!$C$6:$C$2205,"Output")</x:f>
        <x:v>0</x:v>
      </x:c>
      <x:c r="AK769" s="4">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x:f>COUNTIFS('Material routes'!$D$6:$D$2205,A769,'Material routes'!$C$6:$C$2205,"Tool candidate")</x:f>
        <x:v>0</x:v>
      </x:c>
      <x:c r="AM769" s="4" t="str">
        <x:f>IF(AJ769&gt;0,"Route listed; review status/completeness",IF(C769="T0","Raw entry feed; no production route","No production route listed"))</x:f>
        <x:v>Raw entry feed; no production route</x:v>
      </x:c>
      <x:c r="AN769" s="4">
        <x:f>IF(C769="T0",0,IF(C769="T1",1,IF(C769="T2",2,IF(C769="T3",3,IF(C769="T4",4,IF(C769="Unassigned",98,99))))))</x:f>
        <x:v>0</x:v>
      </x:c>
    </x:row>
    <x:row r="770" ht="115" customHeight="1">
      <x:c r="A770" s="4" t="str">
        <x:v>proposal.collection.shell_spine_scatter_mat</x:v>
      </x:c>
      <x:c r="B770" s="4" t="str">
        <x:v>Shell-spine scatter mat</x:v>
      </x:c>
      <x:c r="C770" s="4" t="inlineStr">
        <x:is>
          <x:t xml:space="preserve">T0</x:t>
        </x:is>
      </x:c>
      <x:c r="D770" s="4" t="str">
        <x:v>Weapons</x:v>
      </x:c>
      <x:c r="E770" s="4" t="str">
        <x:v>Trap</x:v>
      </x:c>
      <x:c r="F770" s="4" t="str">
        <x:v>New proposal</x:v>
      </x:c>
      <x:c r="G770" s="4" t="inlineStr">
        <x:is>
          <x:t xml:space="preserve">Loose hard spines retained on a small prepared carrier. It is intended to obstruct movement through a selected space. Placement, triggering and interaction with people, fauna or equipment remain design decisions.</x:t>
        </x:is>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t="inlineStr">
        <x:is>
          <x:t xml:space="preserve">Junk</x:t>
        </x:is>
      </x:c>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t0;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status/completeness","No production route listed")</x:f>
        <x:v>Route listed; review status/completeness</x:v>
      </x:c>
      <x:c r="AN770" s="4">
        <x:f>IF(C770="T0",0,IF(C770="T1",1,IF(C770="T2",2,IF(C770="T3",3,IF(C770="T4",4,IF(C770="Unassigned",98,99))))))</x:f>
        <x:v>0</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inlineStr">
        <x:is>
          <x:t xml:space="preserve">T0</x:t>
        </x:is>
      </x:c>
      <x:c r="D771" s="4" t="str">
        <x:v>Weapons</x:v>
      </x:c>
      <x:c r="E771" s="4" t="str">
        <x:v>Trap</x:v>
      </x:c>
      <x:c r="F771" s="4" t="str">
        <x:v>New proposal</x:v>
      </x:c>
      <x:c r="G771" s="4" t="inlineStr">
        <x:is>
          <x:t xml:space="preserve">Blocks a suitable wheel or rolling load. It is intended to obstruct movement through a selected space. Placement, triggering and interaction with people, fauna or equipment remain design decisions.</x:t>
        </x:is>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t="inlineStr">
        <x:is>
          <x:t xml:space="preserve">Junk</x:t>
        </x:is>
      </x:c>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t0;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status/completeness","No production route listed")</x:f>
        <x:v>Route listed; review status/completeness</x:v>
      </x:c>
      <x:c r="AN771" s="4">
        <x:f>IF(C771="T0",0,IF(C771="T1",1,IF(C771="T2",2,IF(C771="T3",3,IF(C771="T4",4,IF(C771="Unassigned",98,99))))))</x:f>
        <x:v>0</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inlineStr">
        <x:is>
          <x:t xml:space="preserve">T0</x:t>
        </x:is>
      </x:c>
      <x:c r="D772" s="4" t="str">
        <x:v>Weapons</x:v>
      </x:c>
      <x:c r="E772" s="4" t="str">
        <x:v>Trap</x:v>
      </x:c>
      <x:c r="F772" s="4" t="str">
        <x:v>New proposal</x:v>
      </x:c>
      <x:c r="G772" s="4" t="inlineStr">
        <x:is>
          <x:t xml:space="preserve">Metal loop intended to foul moving equipment. It is intended to obstruct movement through a selected space. Placement, triggering and interaction with people, fauna or equipment remain design decisions.</x:t>
        </x:is>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t="inlineStr">
        <x:is>
          <x:t xml:space="preserve">Junk</x:t>
        </x:is>
      </x:c>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t0;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status/completeness","No production route listed")</x:f>
        <x:v>Route listed; review status/completeness</x:v>
      </x:c>
      <x:c r="AN772" s="4">
        <x:f>IF(C772="T0",0,IF(C772="T1",1,IF(C772="T2",2,IF(C772="T3",3,IF(C772="T4",4,IF(C772="Unassigned",98,99))))))</x:f>
        <x:v>0</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x:c r="A773" s="4" t="inlineStr">
        <x:is>
          <x:t xml:space="preserve">proposal.salvage.empty_pigment_canister</x:t>
        </x:is>
      </x:c>
      <x:c r="B773" s="4" t="inlineStr">
        <x:is>
          <x:t xml:space="preserve">Empty pigment canister</x:t>
        </x:is>
      </x:c>
      <x:c r="C773" s="4" t="inlineStr">
        <x:is>
          <x:t xml:space="preserve">T1</x:t>
        </x:is>
      </x:c>
      <x:c r="D773" s="4" t="inlineStr">
        <x:is>
          <x:t xml:space="preserve">Salvage</x:t>
        </x:is>
      </x:c>
      <x:c r="E773" s="4" t="inlineStr">
        <x:is>
          <x:t xml:space="preserve">Canister salvage</x:t>
        </x:is>
      </x:c>
      <x:c r="F773" s="4" t="inlineStr">
        <x:is>
          <x:t xml:space="preserve">New proposal</x:t>
        </x:is>
      </x:c>
      <x:c r="G773" s="4" t="inlineStr">
        <x:is>
          <x:t xml:space="preserve">A squat workshop canister with a broad mouth and a simple removable cover, stained inside by dried pigment residue. Its useful contents have been spent. The surviving body and cover may be assessed for workshop storage or material recovery, while the residue must be identified before any new use.</x:t>
        </x:is>
      </x:c>
      <x:c r="H773" s="4" t="inlineStr">
        <x:is>
          <x:t xml:space="preserve">None; recovered salvage</x:t>
        </x:is>
      </x:c>
      <x:c r="I773" s="4" t="inlineStr">
        <x:is>
          <x:t xml:space="preserve">Separate recovered cargo item; mass, packing and carrier fit unresolved.</x:t>
        </x:is>
      </x:c>
      <x:c r="J773" s="4"/>
      <x:c r="K773" s="4"/>
      <x:c r="L773" s="4" t="inlineStr">
        <x:is>
          <x:t xml:space="preserve">Recover from discarded contemporary equipment, abandoned workshop stores or damaged machinery. Particular sites, frequency and ownership remain proposals.</x:t>
        </x:is>
      </x:c>
      <x:c r="M773"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73" s="4" t="inlineStr">
        <x:is>
          <x:t xml:space="preserve">Not implemented</x:t>
        </x:is>
      </x:c>
      <x:c r="O773"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73" s="4" t="inlineStr">
        <x:is>
          <x:t xml:space="preserve">Common</x:t>
        </x:is>
      </x:c>
      <x:c r="Q773" s="4"/>
      <x:c r="R773" s="4"/>
      <x:c r="S773" s="4"/>
      <x:c r="T773" s="4"/>
      <x:c r="U773" s="4" t="inlineStr">
        <x:is>
          <x:t xml:space="preserve">Resolve residue identity, liner material, closure condition and compatible future contents. No usable pigment, food-contact suitability or dye recipe supplied.</x:t>
        </x:is>
      </x:c>
      <x:c r="V773" s="4" t="inlineStr">
        <x:is>
          <x:t xml:space="preserve">workshop recovery; canister salvage; empty pigment canister; stained storage vessel</x:t>
        </x:is>
      </x:c>
      <x:c r="W773"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73" s="4" t="inlineStr">
        <x:is>
          <x:t xml:space="preserve">Container</x:t>
        </x:is>
      </x:c>
      <x:c r="Y773" s="4" t="inlineStr">
        <x:is>
          <x:t xml:space="preserve">Recovered part</x:t>
        </x:is>
      </x:c>
      <x:c r="Z773" s="4" t="inlineStr">
        <x:is>
          <x:t xml:space="preserve">Industrial salvage</x:t>
        </x:is>
      </x:c>
      <x:c r="AA773" s="4" t="inlineStr">
        <x:is>
          <x:t xml:space="preserve">Equipment repair</x:t>
        </x:is>
      </x:c>
      <x:c r="AB773" s="4" t="inlineStr">
        <x:is>
          <x:t xml:space="preserve">Mixed / unresolved</x:t>
        </x:is>
      </x:c>
      <x:c r="AC773" s="4" t="inlineStr">
        <x:is>
          <x:t xml:space="preserve">Assembly</x:t>
        </x:is>
      </x:c>
      <x:c r="AD773" s="4" t="inlineStr">
        <x:is>
          <x:t xml:space="preserve">Proposal</x:t>
        </x:is>
      </x:c>
      <x:c r="AE773" s="4" t="str">
        <x:f>LOWER(A773&amp;"; "&amp;B773&amp;"; "&amp;D773&amp;"; "&amp;E773&amp;"; "&amp;X773&amp;"; "&amp;Y773&amp;"; "&amp;Z773&amp;"; "&amp;AA773&amp;"; "&amp;AB773&amp;"; "&amp;AC773&amp;"; "&amp;AD773&amp;"; "&amp;V773&amp;"; "&amp;C773&amp;"; "&amp;AH773&amp;"; "&amp;AI773)</x:f>
        <x:v>proposal.salvage.empty_pigment_canister; empty pigment canister; salvage; canister salvage; container; recovered part; industrial salvage; equipment repair; mixed / unresolved; assembly; proposal; workshop recovery; canister salvage; empty pigment canister; stained storage vessel; t1; unassigned; component</x:v>
      </x:c>
      <x:c r="AF773" s="4" t="inlineStr">
        <x:is>
          <x:t xml:space="preserve">Distinct contemporary recovered object with a particular physical form and condition, retained as Salvage rather than working equipment or qualified workshop stock.</x:t>
        </x:is>
      </x:c>
      <x:c r="AG773" s="4" t="inlineStr">
        <x:is>
          <x:t xml:space="preserve">T1 value proposal: an ordinary retained body and cover have modest reuse potential, reduced by unknown residue.</x:t>
        </x:is>
      </x:c>
      <x:c r="AH773" s="4" t="inlineStr">
        <x:is>
          <x:t xml:space="preserve">Unassigned</x:t>
        </x:is>
      </x:c>
      <x:c r="AI773" s="4" t="inlineStr">
        <x:is>
          <x:t xml:space="preserve">Component</x:t>
        </x:is>
      </x:c>
      <x:c r="AJ773" s="4">
        <x:f>COUNTIFS('Material routes'!$D$6:$D$2205,A773,'Material routes'!$C$6:$C$2205,"Output")</x:f>
        <x:v>0</x:v>
      </x:c>
      <x:c r="AK773" s="4">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x:f>COUNTIFS('Material routes'!$D$6:$D$2205,A773,'Material routes'!$C$6:$C$2205,"Tool candidate")</x:f>
        <x:v>0</x:v>
      </x:c>
      <x:c r="AM773" s="4" t="str">
        <x:f>IF(AJ773&gt;0,"Route listed; review status/completeness",IF(C773="T0","Raw entry feed; no production route","No production route listed"))</x:f>
        <x:v>No production route listed</x:v>
      </x:c>
      <x:c r="AN773" s="4">
        <x:f>IF(C773="T0",0,IF(C773="T1",1,IF(C773="T2",2,IF(C773="T3",3,IF(C773="T4",4,IF(C773="Unassigned",98,99))))))</x:f>
        <x:v>1</x:v>
      </x:c>
    </x:row>
    <x:row r="774">
      <x:c r="A774" s="4" t="inlineStr">
        <x:is>
          <x:t xml:space="preserve">proposal.salvage.broken_canister_locking_ring</x:t>
        </x:is>
      </x:c>
      <x:c r="B774" s="4" t="inlineStr">
        <x:is>
          <x:t xml:space="preserve">Broken canister locking ring</x:t>
        </x:is>
      </x:c>
      <x:c r="C774" s="4" t="inlineStr">
        <x:is>
          <x:t xml:space="preserve">T1</x:t>
        </x:is>
      </x:c>
      <x:c r="D774" s="4" t="inlineStr">
        <x:is>
          <x:t xml:space="preserve">Salvage</x:t>
        </x:is>
      </x:c>
      <x:c r="E774" s="4" t="inlineStr">
        <x:is>
          <x:t xml:space="preserve">Canister salvage</x:t>
        </x:is>
      </x:c>
      <x:c r="F774" s="4" t="inlineStr">
        <x:is>
          <x:t xml:space="preserve">New proposal</x:t>
        </x:is>
      </x:c>
      <x:c r="G774" s="4" t="inlineStr">
        <x:is>
          <x:t xml:space="preserve">A heavy closure-retaining ring snapped beside one locking lug, with the remaining lugs and curved body still attached. It can no longer secure a canister lid. Its surviving worked metal and retaining features make it a possible donor or fabrication reference after inspection, rather than a complete closure.</x:t>
        </x:is>
      </x:c>
      <x:c r="H774" s="4" t="inlineStr">
        <x:is>
          <x:t xml:space="preserve">None; recovered salvage</x:t>
        </x:is>
      </x:c>
      <x:c r="I774" s="4" t="inlineStr">
        <x:is>
          <x:t xml:space="preserve">Separate recovered cargo item; mass, packing and carrier fit unresolved.</x:t>
        </x:is>
      </x:c>
      <x:c r="J774" s="4"/>
      <x:c r="K774" s="4"/>
      <x:c r="L774" s="4" t="inlineStr">
        <x:is>
          <x:t xml:space="preserve">Recover from discarded contemporary equipment, abandoned workshop stores or damaged machinery. Particular sites, frequency and ownership remain proposals.</x:t>
        </x:is>
      </x:c>
      <x:c r="M774"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74" s="4" t="inlineStr">
        <x:is>
          <x:t xml:space="preserve">Not implemented</x:t>
        </x:is>
      </x:c>
      <x:c r="O774"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74" s="4" t="inlineStr">
        <x:is>
          <x:t xml:space="preserve">Common</x:t>
        </x:is>
      </x:c>
      <x:c r="Q774" s="4"/>
      <x:c r="R774" s="4"/>
      <x:c r="S774" s="4"/>
      <x:c r="T774" s="4"/>
      <x:c r="U774" s="4" t="inlineStr">
        <x:is>
          <x:t xml:space="preserve">Resolve fracture extent, surviving lugs and host geometry. No working latch, fitted seal or pressure closure.</x:t>
        </x:is>
      </x:c>
      <x:c r="V774" s="4" t="inlineStr">
        <x:is>
          <x:t xml:space="preserve">workshop recovery; canister salvage; broken locking ring; snapped lid retainer</x:t>
        </x:is>
      </x:c>
      <x:c r="W774"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74" s="4" t="inlineStr">
        <x:is>
          <x:t xml:space="preserve">Container part</x:t>
        </x:is>
      </x:c>
      <x:c r="Y774" s="4" t="inlineStr">
        <x:is>
          <x:t xml:space="preserve">Recovered part</x:t>
        </x:is>
      </x:c>
      <x:c r="Z774" s="4" t="inlineStr">
        <x:is>
          <x:t xml:space="preserve">Industrial salvage</x:t>
        </x:is>
      </x:c>
      <x:c r="AA774" s="4" t="inlineStr">
        <x:is>
          <x:t xml:space="preserve">Equipment repair</x:t>
        </x:is>
      </x:c>
      <x:c r="AB774" s="4" t="inlineStr">
        <x:is>
          <x:t xml:space="preserve">Metal</x:t>
        </x:is>
      </x:c>
      <x:c r="AC774" s="4" t="inlineStr">
        <x:is>
          <x:t xml:space="preserve">Solid part</x:t>
        </x:is>
      </x:c>
      <x:c r="AD774" s="4" t="inlineStr">
        <x:is>
          <x:t xml:space="preserve">Proposal</x:t>
        </x:is>
      </x:c>
      <x:c r="AE774" s="4" t="str">
        <x:f>LOWER(A774&amp;"; "&amp;B774&amp;"; "&amp;D774&amp;"; "&amp;E774&amp;"; "&amp;X774&amp;"; "&amp;Y774&amp;"; "&amp;Z774&amp;"; "&amp;AA774&amp;"; "&amp;AB774&amp;"; "&amp;AC774&amp;"; "&amp;AD774&amp;"; "&amp;V774&amp;"; "&amp;C774&amp;"; "&amp;AH774&amp;"; "&amp;AI774)</x:f>
        <x:v>proposal.salvage.broken_canister_locking_ring; broken canister locking ring; salvage; canister salvage; container part; recovered part; industrial salvage; equipment repair; metal; solid part; proposal; workshop recovery; canister salvage; broken locking ring; snapped lid retainer; t1; unassigned; component</x:v>
      </x:c>
      <x:c r="AF774" s="4" t="inlineStr">
        <x:is>
          <x:t xml:space="preserve">Distinct contemporary recovered object with a particular physical form and condition, retained as Salvage rather than working equipment or qualified workshop stock.</x:t>
        </x:is>
      </x:c>
      <x:c r="AG774" s="4" t="inlineStr">
        <x:is>
          <x:t xml:space="preserve">T1 value proposal: a broken retaining function limits direct use, but substantial worked metal and intact features retain modest donor value.</x:t>
        </x:is>
      </x:c>
      <x:c r="AH774" s="4" t="inlineStr">
        <x:is>
          <x:t xml:space="preserve">Unassigned</x:t>
        </x:is>
      </x:c>
      <x:c r="AI774" s="4" t="inlineStr">
        <x:is>
          <x:t xml:space="preserve">Component</x:t>
        </x:is>
      </x:c>
      <x:c r="AJ774" s="4">
        <x:f>COUNTIFS('Material routes'!$D$6:$D$2205,A774,'Material routes'!$C$6:$C$2205,"Output")</x:f>
        <x:v>0</x:v>
      </x:c>
      <x:c r="AK774" s="4">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x:f>COUNTIFS('Material routes'!$D$6:$D$2205,A774,'Material routes'!$C$6:$C$2205,"Tool candidate")</x:f>
        <x:v>0</x:v>
      </x:c>
      <x:c r="AM774" s="4" t="str">
        <x:f>IF(AJ774&gt;0,"Route listed; review status/completeness",IF(C774="T0","Raw entry feed; no production route","No production route listed"))</x:f>
        <x:v>No production route listed</x:v>
      </x:c>
      <x:c r="AN774" s="4">
        <x:f>IF(C774="T0",0,IF(C774="T1",1,IF(C774="T2",2,IF(C774="T3",3,IF(C774="T4",4,IF(C774="Unassigned",98,99))))))</x:f>
        <x:v>1</x:v>
      </x:c>
    </x:row>
    <x:row r="775" ht="115" customHeight="1">
      <x:c r="A775" s="4" t="str">
        <x:v>proposal.collection.counterweight_net_drop</x:v>
      </x:c>
      <x:c r="B775" s="4" t="str">
        <x:v>Counterweight net drop</x:v>
      </x:c>
      <x:c r="C775" s="4" t="inlineStr">
        <x:is>
          <x:t xml:space="preserve">T2</x:t>
        </x:is>
      </x:c>
      <x:c r="D775" s="4" t="str">
        <x:v>Weapons</x:v>
      </x:c>
      <x:c r="E775" s="4" t="str">
        <x:v>Trap</x:v>
      </x:c>
      <x:c r="F775" s="4" t="str">
        <x:v>New proposal</x:v>
      </x:c>
      <x:c r="G775" s="4" t="inlineStr">
        <x:is>
          <x:t xml:space="preserve">Open cord lattice released by a mechanical latch. It is intended to influence or manage a selected creature through its recorded mechanism; target species and response require design.</x:t>
        </x:is>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t="inlineStr">
        <x:is>
          <x:t xml:space="preserve">Uncommon</x:t>
        </x:is>
      </x:c>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t2;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status/completeness","No production route listed")</x:f>
        <x:v>Route listed; review status/completeness</x:v>
      </x:c>
      <x:c r="AN775" s="4">
        <x:f>IF(C775="T0",0,IF(C775="T1",1,IF(C775="T2",2,IF(C775="T3",3,IF(C775="T4",4,IF(C775="Unassigned",98,99))))))</x:f>
        <x:v>2</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inlineStr">
        <x:is>
          <x:t xml:space="preserve">T0</x:t>
        </x:is>
      </x:c>
      <x:c r="D776" s="4" t="str">
        <x:v>Weapons</x:v>
      </x:c>
      <x:c r="E776" s="4" t="str">
        <x:v>Trap</x:v>
      </x:c>
      <x:c r="F776" s="4" t="str">
        <x:v>New proposal</x:v>
      </x:c>
      <x:c r="G776" s="4" t="inlineStr">
        <x:is>
          <x:t xml:space="preserve">Foot contact produces a loud mechanical signal. It is intended to give a detectable warning when its recorded trigger is disturbed; placement, reset and useful warning range remain open.</x:t>
        </x:is>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t="inlineStr">
        <x:is>
          <x:t xml:space="preserve">Junk</x:t>
        </x:is>
      </x:c>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t0;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status/completeness","No production route listed")</x:f>
        <x:v>Route listed; review status/completeness</x:v>
      </x:c>
      <x:c r="AN776" s="4">
        <x:f>IF(C776="T0",0,IF(C776="T1",1,IF(C776="T2",2,IF(C776="T3",3,IF(C776="T4",4,IF(C776="Unassigned",98,99))))))</x:f>
        <x:v>0</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x:c r="A777" s="4" t="inlineStr">
        <x:is>
          <x:t xml:space="preserve">proposal.salvage.empty_chemical_transfer_canister</x:t>
        </x:is>
      </x:c>
      <x:c r="B777" s="4" t="inlineStr">
        <x:is>
          <x:t xml:space="preserve">Empty chemical transfer canister</x:t>
        </x:is>
      </x:c>
      <x:c r="C777" s="4" t="inlineStr">
        <x:is>
          <x:t xml:space="preserve">T2</x:t>
        </x:is>
      </x:c>
      <x:c r="D777" s="4" t="inlineStr">
        <x:is>
          <x:t xml:space="preserve">Salvage</x:t>
        </x:is>
      </x:c>
      <x:c r="E777" s="4" t="inlineStr">
        <x:is>
          <x:t xml:space="preserve">Canister salvage</x:t>
        </x:is>
      </x:c>
      <x:c r="F777" s="4" t="inlineStr">
        <x:is>
          <x:t xml:space="preserve">New proposal</x:t>
        </x:is>
      </x:c>
      <x:c r="G777" s="4" t="inlineStr">
        <x:is>
          <x:t xml:space="preserve">An empty industrial canister with two capped transfer fittings and a protected carrying handle. Surface staining records former chemical service without identifying the contents. The body and fittings are candidates for matched industrial reuse after inspection, separate from personal algae vessels and the glass-lined haul canister.</x:t>
        </x:is>
      </x:c>
      <x:c r="H777" s="4" t="inlineStr">
        <x:is>
          <x:t xml:space="preserve">None; recovered salvage</x:t>
        </x:is>
      </x:c>
      <x:c r="I777" s="4" t="inlineStr">
        <x:is>
          <x:t xml:space="preserve">Separate recovered cargo item; mass, packing and carrier fit unresolved.</x:t>
        </x:is>
      </x:c>
      <x:c r="J777" s="4"/>
      <x:c r="K777" s="4"/>
      <x:c r="L777" s="4" t="inlineStr">
        <x:is>
          <x:t xml:space="preserve">Recover from discarded contemporary equipment, abandoned workshop stores or damaged machinery. Particular sites, frequency and ownership remain proposals.</x:t>
        </x:is>
      </x:c>
      <x:c r="M777"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77" s="4" t="inlineStr">
        <x:is>
          <x:t xml:space="preserve">Not implemented</x:t>
        </x:is>
      </x:c>
      <x:c r="O777"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77" s="4" t="inlineStr">
        <x:is>
          <x:t xml:space="preserve">Uncommon</x:t>
        </x:is>
      </x:c>
      <x:c r="Q777" s="4"/>
      <x:c r="R777" s="4"/>
      <x:c r="S777" s="4"/>
      <x:c r="T777" s="4"/>
      <x:c r="U777" s="4" t="inlineStr">
        <x:is>
          <x:t xml:space="preserve">Resolve service history, residue, lining, closure integrity and compatible industrial use. No useful chemicals, food-contact suitability or pressure qualification.</x:t>
        </x:is>
      </x:c>
      <x:c r="V777" s="4" t="inlineStr">
        <x:is>
          <x:t xml:space="preserve">workshop recovery; canister salvage; empty chemical transfer canister; capped industrial vessel</x:t>
        </x:is>
      </x:c>
      <x:c r="W777"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77" s="4" t="inlineStr">
        <x:is>
          <x:t xml:space="preserve">Container</x:t>
        </x:is>
      </x:c>
      <x:c r="Y777" s="4" t="inlineStr">
        <x:is>
          <x:t xml:space="preserve">Recovered part</x:t>
        </x:is>
      </x:c>
      <x:c r="Z777" s="4" t="inlineStr">
        <x:is>
          <x:t xml:space="preserve">Industrial salvage</x:t>
        </x:is>
      </x:c>
      <x:c r="AA777" s="4" t="inlineStr">
        <x:is>
          <x:t xml:space="preserve">Equipment repair</x:t>
        </x:is>
      </x:c>
      <x:c r="AB777" s="4" t="inlineStr">
        <x:is>
          <x:t xml:space="preserve">Mixed / unresolved</x:t>
        </x:is>
      </x:c>
      <x:c r="AC777" s="4" t="inlineStr">
        <x:is>
          <x:t xml:space="preserve">Assembly</x:t>
        </x:is>
      </x:c>
      <x:c r="AD777" s="4" t="inlineStr">
        <x:is>
          <x:t xml:space="preserve">Proposal</x:t>
        </x:is>
      </x:c>
      <x:c r="AE777" s="4" t="str">
        <x:f>LOWER(A777&amp;"; "&amp;B777&amp;"; "&amp;D777&amp;"; "&amp;E777&amp;"; "&amp;X777&amp;"; "&amp;Y777&amp;"; "&amp;Z777&amp;"; "&amp;AA777&amp;"; "&amp;AB777&amp;"; "&amp;AC777&amp;"; "&amp;AD777&amp;"; "&amp;V777&amp;"; "&amp;C777&amp;"; "&amp;AH777&amp;"; "&amp;AI777)</x:f>
        <x:v>proposal.salvage.empty_chemical_transfer_canister; empty chemical transfer canister; salvage; canister salvage; container; recovered part; industrial salvage; equipment repair; mixed / unresolved; assembly; proposal; workshop recovery; canister salvage; empty chemical transfer canister; capped industrial vessel; t2; unassigned; component</x:v>
      </x:c>
      <x:c r="AF777" s="4" t="inlineStr">
        <x:is>
          <x:t xml:space="preserve">Distinct contemporary recovered object with a particular physical form and condition, retained as Salvage rather than working equipment or qualified workshop stock.</x:t>
        </x:is>
      </x:c>
      <x:c r="AG777" s="4" t="inlineStr">
        <x:is>
          <x:t xml:space="preserve">T2 value proposal: retained specialist transfer fittings add potential industrial utility, subject to contamination and compatibility checks.</x:t>
        </x:is>
      </x:c>
      <x:c r="AH777" s="4" t="inlineStr">
        <x:is>
          <x:t xml:space="preserve">Unassigned</x:t>
        </x:is>
      </x:c>
      <x:c r="AI777" s="4" t="inlineStr">
        <x:is>
          <x:t xml:space="preserve">Component</x:t>
        </x:is>
      </x:c>
      <x:c r="AJ777" s="4">
        <x:f>COUNTIFS('Material routes'!$D$6:$D$2205,A777,'Material routes'!$C$6:$C$2205,"Output")</x:f>
        <x:v>0</x:v>
      </x:c>
      <x:c r="AK777" s="4">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x:f>COUNTIFS('Material routes'!$D$6:$D$2205,A777,'Material routes'!$C$6:$C$2205,"Tool candidate")</x:f>
        <x:v>0</x:v>
      </x:c>
      <x:c r="AM777" s="4" t="str">
        <x:f>IF(AJ777&gt;0,"Route listed; review status/completeness",IF(C777="T0","Raw entry feed; no production route","No production route listed"))</x:f>
        <x:v>No production route listed</x:v>
      </x:c>
      <x:c r="AN777" s="4">
        <x:f>IF(C777="T0",0,IF(C777="T1",1,IF(C777="T2",2,IF(C777="T3",3,IF(C777="T4",4,IF(C777="Unassigned",98,99))))))</x:f>
        <x:v>2</x:v>
      </x:c>
    </x:row>
    <x:row r="778" ht="115" customHeight="1">
      <x:c r="A778" s="4" t="str">
        <x:v>proposal.collection.fauna_scent_lure_station</x:v>
      </x:c>
      <x:c r="B778" s="4" t="str">
        <x:v>Fauna scent lure station</x:v>
      </x:c>
      <x:c r="C778" s="4" t="inlineStr">
        <x:is>
          <x:t xml:space="preserve">T1</x:t>
        </x:is>
      </x:c>
      <x:c r="D778" s="4" t="str">
        <x:v>Weapons</x:v>
      </x:c>
      <x:c r="E778" s="4" t="str">
        <x:v>Trap</x:v>
      </x:c>
      <x:c r="F778" s="4" t="str">
        <x:v>New proposal</x:v>
      </x:c>
      <x:c r="G778" s="4" t="inlineStr">
        <x:is>
          <x:t xml:space="preserve">Holds a sealed scent carrier for a designed target species. It is intended to influence or manage a selected creature through its recorded mechanism; target species and response require design.</x:t>
        </x:is>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t="inlineStr">
        <x:is>
          <x:t xml:space="preserve">Common</x:t>
        </x:is>
      </x:c>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t1;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status/completeness","No production route listed")</x:f>
        <x:v>Route listed; review status/completeness</x:v>
      </x:c>
      <x:c r="AN778" s="4">
        <x:f>IF(C778="T0",0,IF(C778="T1",1,IF(C778="T2",2,IF(C778="T3",3,IF(C778="T4",4,IF(C778="Unassigned",98,99))))))</x:f>
        <x:v>1</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inlineStr">
        <x:is>
          <x:t xml:space="preserve">T0</x:t>
        </x:is>
      </x:c>
      <x:c r="D779" s="4" t="inlineStr">
        <x:is>
          <x:t xml:space="preserve">Crafting components</x:t>
        </x:is>
      </x:c>
      <x:c r="E779" s="4" t="str">
        <x:v>Trap</x:v>
      </x:c>
      <x:c r="F779" s="4" t="str">
        <x:v>New proposal</x:v>
      </x:c>
      <x:c r="G779" s="4" t="inlineStr">
        <x:is>
          <x:t xml:space="preserve">Catches compatible loose ferrous machine pieces. It is intended to gather or retain a selected resource so it can be recovered and carried onward.</x:t>
        </x:is>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t="inlineStr">
        <x:is>
          <x:t xml:space="preserve">Junk</x:t>
        </x:is>
      </x:c>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crafting components; trap; trap; finished item; manufactured / unresolved; resource collection; metal; assembly; proposal; magnetic salvage catch plate; collection expansion; trap; t0; unassigned; finished item</x:v>
      </x:c>
      <x:c r="AF77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77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status/completeness","No production route listed")</x:f>
        <x:v>Route listed; review status/completeness</x:v>
      </x:c>
      <x:c r="AN779" s="4">
        <x:f>IF(C779="T0",0,IF(C779="T1",1,IF(C779="T2",2,IF(C779="T3",3,IF(C779="T4",4,IF(C779="Unassigned",98,99))))))</x:f>
        <x:v>0</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inlineStr">
        <x:is>
          <x:t xml:space="preserve">T2</x:t>
        </x:is>
      </x:c>
      <x:c r="D780" s="4" t="inlineStr">
        <x:is>
          <x:t xml:space="preserve">Salvage</x:t>
        </x:is>
      </x:c>
      <x:c r="E780" s="4" t="str">
        <x:v>Trap</x:v>
      </x:c>
      <x:c r="F780" s="4" t="str">
        <x:v>New proposal</x:v>
      </x:c>
      <x:c r="G780" s="4" t="inlineStr">
        <x:is>
          <x:t xml:space="preserve">Prepared low obstacle for a designed traversal encounter. It is intended to obstruct movement through a selected space. Placement, triggering and interaction with people, fauna or equipment remain design decisions.</x:t>
        </x:is>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t="inlineStr">
        <x:is>
          <x:t xml:space="preserve">Uncommon</x:t>
        </x:is>
      </x:c>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salvage; trap; trap; finished item; manufactured / unresolved; area denial; metal; assembly; proposal; dirtboard lane snag bar; collection expansion; trap; t2;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80" s="4" t="inlineStr">
        <x:is>
          <x:t xml:space="preserve">Salvage value audit October 16, 2026: T2. A shaped obstacle retains useful metal and fabricated structure, but narrow encounter use limits general demand. Value tier is relative to this 200-item salvage roster; condition and crafting qualification remain separate.</x:t>
        </x:is>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x:f>IF(C780="T0",0,IF(C780="T1",1,IF(C780="T2",2,IF(C780="T3",3,IF(C780="T4",4,IF(C780="Unassigned",98,99))))))</x:f>
        <x:v>2</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x:c r="A781" s="4" t="inlineStr">
        <x:is>
          <x:t xml:space="preserve">proposal.salvage.seized_canister_metering_head</x:t>
        </x:is>
      </x:c>
      <x:c r="B781" s="4" t="inlineStr">
        <x:is>
          <x:t xml:space="preserve">Seized canister metering head</x:t>
        </x:is>
      </x:c>
      <x:c r="C781" s="4" t="inlineStr">
        <x:is>
          <x:t xml:space="preserve">T2</x:t>
        </x:is>
      </x:c>
      <x:c r="D781" s="4" t="inlineStr">
        <x:is>
          <x:t xml:space="preserve">Salvage</x:t>
        </x:is>
      </x:c>
      <x:c r="E781" s="4" t="inlineStr">
        <x:is>
          <x:t xml:space="preserve">Canister salvage</x:t>
        </x:is>
      </x:c>
      <x:c r="F781" s="4" t="inlineStr">
        <x:is>
          <x:t xml:space="preserve">New proposal</x:t>
        </x:is>
      </x:c>
      <x:c r="G781" s="4" t="inlineStr">
        <x:is>
          <x:t xml:space="preserve">A recovered canister dispensing head whose small adjustment wheel is jammed by compacted residue. The head retains its marked outer collar and outlet housing, preserving a more intricate donor assembly than a plain cap. Its former controlled-dispensing role is recognizable, but it cannot be assumed to deliver any measured amount in its current state.</x:t>
        </x:is>
      </x:c>
      <x:c r="H781" s="4" t="inlineStr">
        <x:is>
          <x:t xml:space="preserve">None; recovered salvage</x:t>
        </x:is>
      </x:c>
      <x:c r="I781" s="4" t="inlineStr">
        <x:is>
          <x:t xml:space="preserve">Separate recovered cargo item; mass, packing and carrier fit unresolved.</x:t>
        </x:is>
      </x:c>
      <x:c r="J781" s="4"/>
      <x:c r="K781" s="4"/>
      <x:c r="L781" s="4" t="inlineStr">
        <x:is>
          <x:t xml:space="preserve">Recover from discarded contemporary equipment, abandoned workshop stores or damaged machinery. Particular sites, frequency and ownership remain proposals.</x:t>
        </x:is>
      </x:c>
      <x:c r="M781"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81" s="4" t="inlineStr">
        <x:is>
          <x:t xml:space="preserve">Not implemented</x:t>
        </x:is>
      </x:c>
      <x:c r="O781"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81" s="4" t="inlineStr">
        <x:is>
          <x:t xml:space="preserve">Uncommon</x:t>
        </x:is>
      </x:c>
      <x:c r="Q781" s="4"/>
      <x:c r="R781" s="4"/>
      <x:c r="S781" s="4"/>
      <x:c r="T781" s="4"/>
      <x:c r="U781" s="4" t="inlineStr">
        <x:is>
          <x:t xml:space="preserve">Resolve former contents, seizure, internal wear, host fit and donor suitability. No calibrated output, restored operation or cleaning recipe.</x:t>
        </x:is>
      </x:c>
      <x:c r="V781" s="4" t="inlineStr">
        <x:is>
          <x:t xml:space="preserve">workshop recovery; canister salvage; seized metering head; jammed dispenser fitting</x:t>
        </x:is>
      </x:c>
      <x:c r="W781"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81" s="4" t="inlineStr">
        <x:is>
          <x:t xml:space="preserve">Container part</x:t>
        </x:is>
      </x:c>
      <x:c r="Y781" s="4" t="inlineStr">
        <x:is>
          <x:t xml:space="preserve">Recovered part</x:t>
        </x:is>
      </x:c>
      <x:c r="Z781" s="4" t="inlineStr">
        <x:is>
          <x:t xml:space="preserve">Industrial salvage</x:t>
        </x:is>
      </x:c>
      <x:c r="AA781" s="4" t="inlineStr">
        <x:is>
          <x:t xml:space="preserve">Equipment repair</x:t>
        </x:is>
      </x:c>
      <x:c r="AB781" s="4" t="inlineStr">
        <x:is>
          <x:t xml:space="preserve">Mixed / unresolved</x:t>
        </x:is>
      </x:c>
      <x:c r="AC781" s="4" t="inlineStr">
        <x:is>
          <x:t xml:space="preserve">Assembly</x:t>
        </x:is>
      </x:c>
      <x:c r="AD781" s="4" t="inlineStr">
        <x:is>
          <x:t xml:space="preserve">Proposal</x:t>
        </x:is>
      </x:c>
      <x:c r="AE781" s="4" t="str">
        <x:f>LOWER(A781&amp;"; "&amp;B781&amp;"; "&amp;D781&amp;"; "&amp;E781&amp;"; "&amp;X781&amp;"; "&amp;Y781&amp;"; "&amp;Z781&amp;"; "&amp;AA781&amp;"; "&amp;AB781&amp;"; "&amp;AC781&amp;"; "&amp;AD781&amp;"; "&amp;V781&amp;"; "&amp;C781&amp;"; "&amp;AH781&amp;"; "&amp;AI781)</x:f>
        <x:v>proposal.salvage.seized_canister_metering_head; seized canister metering head; salvage; canister salvage; container part; recovered part; industrial salvage; equipment repair; mixed / unresolved; assembly; proposal; workshop recovery; canister salvage; seized metering head; jammed dispenser fitting; t2; unassigned; component</x:v>
      </x:c>
      <x:c r="AF781" s="4" t="inlineStr">
        <x:is>
          <x:t xml:space="preserve">Distinct contemporary recovered object with a particular physical form and condition, retained as Salvage rather than working equipment or qualified workshop stock.</x:t>
        </x:is>
      </x:c>
      <x:c r="AG781" s="4" t="inlineStr">
        <x:is>
          <x:t xml:space="preserve">T2 value proposal: a seized mechanism loses its operating value but retains specialist fittings and possible matched donors.</x:t>
        </x:is>
      </x:c>
      <x:c r="AH781" s="4" t="inlineStr">
        <x:is>
          <x:t xml:space="preserve">Unassigned</x:t>
        </x:is>
      </x:c>
      <x:c r="AI781" s="4" t="inlineStr">
        <x:is>
          <x:t xml:space="preserve">Component</x:t>
        </x:is>
      </x:c>
      <x:c r="AJ781" s="4">
        <x:f>COUNTIFS('Material routes'!$D$6:$D$2205,A781,'Material routes'!$C$6:$C$2205,"Output")</x:f>
        <x:v>0</x:v>
      </x:c>
      <x:c r="AK781" s="4">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x:f>COUNTIFS('Material routes'!$D$6:$D$2205,A781,'Material routes'!$C$6:$C$2205,"Tool candidate")</x:f>
        <x:v>0</x:v>
      </x:c>
      <x:c r="AM781" s="4" t="str">
        <x:f>IF(AJ781&gt;0,"Route listed; review status/completeness",IF(C781="T0","Raw entry feed; no production route","No production route listed"))</x:f>
        <x:v>No production route listed</x:v>
      </x:c>
      <x:c r="AN781" s="4">
        <x:f>IF(C781="T0",0,IF(C781="T1",1,IF(C781="T2",2,IF(C781="T3",3,IF(C781="T4",4,IF(C781="Unassigned",98,99))))))</x:f>
        <x:v>2</x:v>
      </x:c>
    </x:row>
    <x:row r="782" ht="115" customHeight="1">
      <x:c r="A782" s="4" t="str">
        <x:v>proposal.collection.static_alarm_contact_line</x:v>
      </x:c>
      <x:c r="B782" s="4" t="str">
        <x:v>Static alarm contact line</x:v>
      </x:c>
      <x:c r="C782" s="4" t="inlineStr">
        <x:is>
          <x:t xml:space="preserve">T2</x:t>
        </x:is>
      </x:c>
      <x:c r="D782" s="4" t="str">
        <x:v>Weapons</x:v>
      </x:c>
      <x:c r="E782" s="4" t="str">
        <x:v>Trap</x:v>
      </x:c>
      <x:c r="F782" s="4" t="str">
        <x:v>New proposal</x:v>
      </x:c>
      <x:c r="G782" s="4" t="inlineStr">
        <x:is>
          <x:t xml:space="preserve">Contact-triggered warning concept, no electrical attack claim. It is intended to give a detectable warning when its recorded trigger is disturbed; placement, reset and useful warning range remain open.</x:t>
        </x:is>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t="inlineStr">
        <x:is>
          <x:t xml:space="preserve">Uncommon</x:t>
        </x:is>
      </x:c>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t2;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status/completeness","No production route listed")</x:f>
        <x:v>Route listed; review status/completeness</x:v>
      </x:c>
      <x:c r="AN782" s="4">
        <x:f>IF(C782="T0",0,IF(C782="T1",1,IF(C782="T2",2,IF(C782="T3",3,IF(C782="T4",4,IF(C782="Unassigned",98,99))))))</x:f>
        <x:v>2</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inlineStr">
        <x:is>
          <x:t xml:space="preserve">T0</x:t>
        </x:is>
      </x:c>
      <x:c r="D783" s="4" t="inlineStr">
        <x:is>
          <x:t xml:space="preserve">Ammunition</x:t>
        </x:is>
      </x:c>
      <x:c r="E783" s="4" t="str">
        <x:v>Ammunition</x:v>
      </x:c>
      <x:c r="F783" s="4" t="str">
        <x:v>New proposal</x:v>
      </x:c>
      <x:c r="G783" s="4" t="inlineStr">
        <x:is>
          <x:t xml:space="preserve">Reusable candidate projectile for a tendon sling. It is intended for the recorded weapon role and compatible ammunition or energy feed. Damage, range, handling and operating requirements remain unassigned.</x:t>
        </x:is>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t="inlineStr">
        <x:is>
          <x:t xml:space="preserve">Junk</x:t>
        </x:is>
      </x:c>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ammunition; ammunition; ammunition; finished item; manufactured / unresolved; offensive combat; mineral; assembly; proposal; shaped stone sling pellet; collection expansion; ammunition; t0; t1; finished item</x:v>
      </x:c>
      <x:c r="AF78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3"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status/completeness","No production route listed")</x:f>
        <x:v>Route listed; review status/completeness</x:v>
      </x:c>
      <x:c r="AN783" s="4">
        <x:f>IF(C783="T0",0,IF(C783="T1",1,IF(C783="T2",2,IF(C783="T3",3,IF(C783="T4",4,IF(C783="Unassigned",98,99))))))</x:f>
        <x:v>0</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inlineStr">
        <x:is>
          <x:t xml:space="preserve">T0</x:t>
        </x:is>
      </x:c>
      <x:c r="D784" s="4" t="inlineStr">
        <x:is>
          <x:t xml:space="preserve">Ammunition</x:t>
        </x:is>
      </x:c>
      <x:c r="E784" s="4" t="str">
        <x:v>Ammunition</x:v>
      </x:c>
      <x:c r="F784" s="4" t="str">
        <x:v>New proposal</x:v>
      </x:c>
      <x:c r="G784" s="4" t="inlineStr">
        <x:is>
          <x:t xml:space="preserve">Recoverable crossbow projectile with metal shaft. It is intended for the recorded weapon role and compatible ammunition or energy feed. Damage, range, handling and operating requirements remain unassigned.</x:t>
        </x:is>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t="inlineStr">
        <x:is>
          <x:t xml:space="preserve">Junk</x:t>
        </x:is>
      </x:c>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ammunition; ammunition; ammunition; finished item; manufactured / unresolved; offensive combat; metal; assembly; proposal; steel broadhead bolt; collection expansion; ammunition; t0; t2; finished item</x:v>
      </x:c>
      <x:c r="AF78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4"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status/completeness","No production route listed")</x:f>
        <x:v>Route listed; review status/completeness</x:v>
      </x:c>
      <x:c r="AN784" s="4">
        <x:f>IF(C784="T0",0,IF(C784="T1",1,IF(C784="T2",2,IF(C784="T3",3,IF(C784="T4",4,IF(C784="Unassigned",98,99))))))</x:f>
        <x:v>0</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inlineStr">
        <x:is>
          <x:t xml:space="preserve">T1</x:t>
        </x:is>
      </x:c>
      <x:c r="D785" s="4" t="inlineStr">
        <x:is>
          <x:t xml:space="preserve">Ammunition</x:t>
        </x:is>
      </x:c>
      <x:c r="E785" s="4" t="str">
        <x:v>Ammunition</x:v>
      </x:c>
      <x:c r="F785" s="4" t="str">
        <x:v>New proposal</x:v>
      </x:c>
      <x:c r="G785" s="4" t="inlineStr">
        <x:is>
          <x:t xml:space="preserve">Large projectile for a crank-wound launcher. It is intended for the recorded weapon role and compatible ammunition or energy feed. Damage, range, handling and operating requirements remain unassigned.</x:t>
        </x:is>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t="inlineStr">
        <x:is>
          <x:t xml:space="preserve">Common</x:t>
        </x:is>
      </x:c>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ammunition; ammunition; ammunition; finished item; manufactured / unresolved; offensive combat; metal; assembly; proposal; heavy siege bolt; collection expansion; ammunition; t1; t3; finished item</x:v>
      </x:c>
      <x:c r="AF78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5" s="4" t="inlineStr">
        <x:is>
          <x:t xml:space="preserve">October 16 catalog value audit: T1. A large worked siege projectile preserves more prepared metal and fabrication effort than an ordinary bolt, with a transport penalty. Value is separate from crafting readiness, rarity, condition and demonstrated performance.</x:t>
        </x:is>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status/completeness","No production route listed")</x:f>
        <x:v>Route listed; review status/completeness</x:v>
      </x:c>
      <x:c r="AN785" s="4">
        <x:f>IF(C785="T0",0,IF(C785="T1",1,IF(C785="T2",2,IF(C785="T3",3,IF(C785="T4",4,IF(C785="Unassigned",98,99))))))</x:f>
        <x:v>1</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x:c r="A786" s="4" t="inlineStr">
        <x:is>
          <x:t xml:space="preserve">proposal.salvage.empty_double_walled_canister</x:t>
        </x:is>
      </x:c>
      <x:c r="B786" s="4" t="inlineStr">
        <x:is>
          <x:t xml:space="preserve">Empty double-walled canister</x:t>
        </x:is>
      </x:c>
      <x:c r="C786" s="4" t="inlineStr">
        <x:is>
          <x:t xml:space="preserve">T3</x:t>
        </x:is>
      </x:c>
      <x:c r="D786" s="4" t="inlineStr">
        <x:is>
          <x:t xml:space="preserve">Salvage</x:t>
        </x:is>
      </x:c>
      <x:c r="E786" s="4" t="inlineStr">
        <x:is>
          <x:t xml:space="preserve">Canister salvage</x:t>
        </x:is>
      </x:c>
      <x:c r="F786" s="4" t="inlineStr">
        <x:is>
          <x:t xml:space="preserve">New proposal</x:t>
        </x:is>
      </x:c>
      <x:c r="G786" s="4" t="inlineStr">
        <x:is>
          <x:t xml:space="preserve">A substantial empty canister with an inner vessel held inside a ribbed outer shell. The protected inner body and surviving spacing supports distinguish it from an ordinary single-wall container. Its carefully made construction may justify specialist restoration or donor recovery, although the gap and inner surfaces still require inspection.</x:t>
        </x:is>
      </x:c>
      <x:c r="H786" s="4" t="inlineStr">
        <x:is>
          <x:t xml:space="preserve">None; recovered salvage</x:t>
        </x:is>
      </x:c>
      <x:c r="I786" s="4" t="inlineStr">
        <x:is>
          <x:t xml:space="preserve">Separate recovered cargo item; mass, packing and carrier fit unresolved.</x:t>
        </x:is>
      </x:c>
      <x:c r="J786" s="4"/>
      <x:c r="K786" s="4"/>
      <x:c r="L786" s="4" t="inlineStr">
        <x:is>
          <x:t xml:space="preserve">Recover from discarded contemporary equipment, abandoned workshop stores or damaged machinery. Particular sites, frequency and ownership remain proposals.</x:t>
        </x:is>
      </x:c>
      <x:c r="M786"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86" s="4" t="inlineStr">
        <x:is>
          <x:t xml:space="preserve">Not implemented</x:t>
        </x:is>
      </x:c>
      <x:c r="O786"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86" s="4" t="inlineStr">
        <x:is>
          <x:t xml:space="preserve">Rare</x:t>
        </x:is>
      </x:c>
      <x:c r="Q786" s="4"/>
      <x:c r="R786" s="4"/>
      <x:c r="S786" s="4"/>
      <x:c r="T786" s="4"/>
      <x:c r="U786" s="4" t="inlineStr">
        <x:is>
          <x:t xml:space="preserve">Resolve gap condition, corrosion, inner-vessel integrity, joining and compatible use. Double walls do not establish vacuum insulation, thermal performance or a pressure rating.</x:t>
        </x:is>
      </x:c>
      <x:c r="V786" s="4" t="inlineStr">
        <x:is>
          <x:t xml:space="preserve">workshop recovery; canister salvage; empty double walled canister; nested vessel</x:t>
        </x:is>
      </x:c>
      <x:c r="W786"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86" s="4" t="inlineStr">
        <x:is>
          <x:t xml:space="preserve">Container</x:t>
        </x:is>
      </x:c>
      <x:c r="Y786" s="4" t="inlineStr">
        <x:is>
          <x:t xml:space="preserve">Recovered part</x:t>
        </x:is>
      </x:c>
      <x:c r="Z786" s="4" t="inlineStr">
        <x:is>
          <x:t xml:space="preserve">Industrial salvage</x:t>
        </x:is>
      </x:c>
      <x:c r="AA786" s="4" t="inlineStr">
        <x:is>
          <x:t xml:space="preserve">Equipment repair</x:t>
        </x:is>
      </x:c>
      <x:c r="AB786" s="4" t="inlineStr">
        <x:is>
          <x:t xml:space="preserve">Mixed / unresolved</x:t>
        </x:is>
      </x:c>
      <x:c r="AC786" s="4" t="inlineStr">
        <x:is>
          <x:t xml:space="preserve">Assembly</x:t>
        </x:is>
      </x:c>
      <x:c r="AD786" s="4" t="inlineStr">
        <x:is>
          <x:t xml:space="preserve">Proposal</x:t>
        </x:is>
      </x:c>
      <x:c r="AE786" s="4" t="str">
        <x:f>LOWER(A786&amp;"; "&amp;B786&amp;"; "&amp;D786&amp;"; "&amp;E786&amp;"; "&amp;X786&amp;"; "&amp;Y786&amp;"; "&amp;Z786&amp;"; "&amp;AA786&amp;"; "&amp;AB786&amp;"; "&amp;AC786&amp;"; "&amp;AD786&amp;"; "&amp;V786&amp;"; "&amp;C786&amp;"; "&amp;AH786&amp;"; "&amp;AI786)</x:f>
        <x:v>proposal.salvage.empty_double_walled_canister; empty double-walled canister; salvage; canister salvage; container; recovered part; industrial salvage; equipment repair; mixed / unresolved; assembly; proposal; workshop recovery; canister salvage; empty double walled canister; nested vessel; t3; unassigned; component</x:v>
      </x:c>
      <x:c r="AF786" s="4" t="inlineStr">
        <x:is>
          <x:t xml:space="preserve">Distinct contemporary recovered object with a particular physical form and condition, retained as Salvage rather than working equipment or qualified workshop stock.</x:t>
        </x:is>
      </x:c>
      <x:c r="AG786" s="4" t="inlineStr">
        <x:is>
          <x:t xml:space="preserve">T3 value proposal: two fitted bodies and retained spacing supports represent considerable fabrication work and specialist donor potential.</x:t>
        </x:is>
      </x:c>
      <x:c r="AH786" s="4" t="inlineStr">
        <x:is>
          <x:t xml:space="preserve">Unassigned</x:t>
        </x:is>
      </x:c>
      <x:c r="AI786" s="4" t="inlineStr">
        <x:is>
          <x:t xml:space="preserve">Component</x:t>
        </x:is>
      </x:c>
      <x:c r="AJ786" s="4">
        <x:f>COUNTIFS('Material routes'!$D$6:$D$2205,A786,'Material routes'!$C$6:$C$2205,"Output")</x:f>
        <x:v>0</x:v>
      </x:c>
      <x:c r="AK786" s="4">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x:f>COUNTIFS('Material routes'!$D$6:$D$2205,A786,'Material routes'!$C$6:$C$2205,"Tool candidate")</x:f>
        <x:v>0</x:v>
      </x:c>
      <x:c r="AM786" s="4" t="str">
        <x:f>IF(AJ786&gt;0,"Route listed; review status/completeness",IF(C786="T0","Raw entry feed; no production route","No production route listed"))</x:f>
        <x:v>No production route listed</x:v>
      </x:c>
      <x:c r="AN786" s="4">
        <x:f>IF(C786="T0",0,IF(C786="T1",1,IF(C786="T2",2,IF(C786="T3",3,IF(C786="T4",4,IF(C786="Unassigned",98,99))))))</x:f>
        <x:v>3</x:v>
      </x:c>
    </x:row>
    <x:row r="787" ht="115" customHeight="1">
      <x:c r="A787" s="4" t="str">
        <x:v>proposal.collection.pressure_launcher_rivet_round</x:v>
      </x:c>
      <x:c r="B787" s="4" t="inlineStr">
        <x:is>
          <x:t xml:space="preserve">Pressure-launcher rivet round</x:t>
        </x:is>
      </x:c>
      <x:c r="C787" s="4" t="inlineStr">
        <x:is>
          <x:t xml:space="preserve">T0</x:t>
        </x:is>
      </x:c>
      <x:c r="D787" s="4" t="inlineStr">
        <x:is>
          <x:t xml:space="preserve">Ammunition</x:t>
        </x:is>
      </x:c>
      <x:c r="E787" s="4" t="inlineStr">
        <x:is>
          <x:t xml:space="preserve">Pressure launcher projectile</x:t>
        </x:is>
      </x:c>
      <x:c r="F787" s="4" t="inlineStr">
        <x:is>
          <x:t xml:space="preserve">New proposal</x:t>
        </x:is>
      </x:c>
      <x:c r="G787" s="4" t="inlineStr">
        <x:is>
          <x:t xml:space="preserve">A solid, non-explosive projectile with a broad rivet-like head, intended for a compatible pressure launcher. It is the proposed shared ammunition family for the single-shot and double-shot designs, with final fit still to be chosen. Each round is a separate projectile; it contains no pressure charge, propellant or explosive filling.</x:t>
        </x:is>
      </x:c>
      <x:c r="H787" s="4" t="inlineStr">
        <x:is>
          <x:t xml:space="preserve">None; compatibility unresolved</x:t>
        </x:is>
      </x:c>
      <x:c r="I787" s="4" t="inlineStr">
        <x:is>
          <x:t xml:space="preserve">Separate physical inventory item; carrying fit, mass, packing and compatible equipment unresolved.</x:t>
        </x:is>
      </x:c>
      <x:c r="J787" s="4"/>
      <x:c r="K787" s="4"/>
      <x:c r="L787" s="4" t="inlineStr">
        <x:is>
          <x:t xml:space="preserve">Proposed contemporary specialist workshop craft or trade; availability and price unresolved.</x:t>
        </x:is>
      </x:c>
      <x:c r="M787" s="4" t="inlineStr">
        <x:is>
          <x:t xml:space="preserve">Existing ammunition concept refined for this family. A proposed T3 finished projectile uses selected T2 stock; exact metal, forming and acceptance criteria remain unresolved. No construction dimensions or executable recipe assigned.</x:t>
        </x:is>
      </x:c>
      <x:c r="N787" s="4" t="inlineStr">
        <x:is>
          <x:t xml:space="preserve">Not implemented</x:t>
        </x:is>
      </x:c>
      <x:c r="O787" s="4" t="inlineStr">
        <x:is>
          <x:t xml:space="preserve">Working medium, pressure service, compatibility, maintenance, recoil, reload behavior and useful performance require design. No pressure rating, construction specification, numerical damage or range is assigned.</x:t>
        </x:is>
      </x:c>
      <x:c r="P787" s="4" t="inlineStr">
        <x:is>
          <x:t xml:space="preserve">Junk</x:t>
        </x:is>
      </x:c>
      <x:c r="Q787" s="4"/>
      <x:c r="R787" s="4"/>
      <x:c r="S787" s="4"/>
      <x:c r="T787" s="4"/>
      <x:c r="U787" s="4" t="inlineStr">
        <x:is>
          <x:t xml:space="preserve">Resolve final visual form, compatible launcher fit, material, mass, stack size and projectile consumption/recovery. No automatic damage, penetration, velocity or range assigned.</x:t>
        </x:is>
      </x:c>
      <x:c r="V787" s="4" t="inlineStr">
        <x:is>
          <x:t xml:space="preserve">pressure launcher ammo; pressure-launcher rivet round; pressure weapon projectile; rivet round</x:t>
        </x:is>
      </x:c>
      <x:c r="W787"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x:t>
        </x:is>
      </x:c>
      <x:c r="X787" s="4" t="inlineStr">
        <x:is>
          <x:t xml:space="preserve">Ammunition</x:t>
        </x:is>
      </x:c>
      <x:c r="Y787" s="4" t="inlineStr">
        <x:is>
          <x:t xml:space="preserve">Finished item</x:t>
        </x:is>
      </x:c>
      <x:c r="Z787" s="4" t="inlineStr">
        <x:is>
          <x:t xml:space="preserve">Manufactured / unresolved</x:t>
        </x:is>
      </x:c>
      <x:c r="AA787" s="4" t="inlineStr">
        <x:is>
          <x:t xml:space="preserve">Offensive combat</x:t>
        </x:is>
      </x:c>
      <x:c r="AB787" s="4" t="inlineStr">
        <x:is>
          <x:t xml:space="preserve">Metal</x:t>
        </x:is>
      </x:c>
      <x:c r="AC787" s="4" t="inlineStr">
        <x:is>
          <x:t xml:space="preserve">Solid piece</x:t>
        </x:is>
      </x:c>
      <x:c r="AD787" s="4" t="inlineStr">
        <x:is>
          <x:t xml:space="preserve">Proposal</x:t>
        </x:is>
      </x:c>
      <x:c r="AE787" s="4" t="str">
        <x:f>LOWER(A787&amp;"; "&amp;B787&amp;"; "&amp;D787&amp;"; "&amp;E787&amp;"; "&amp;X787&amp;"; "&amp;Y787&amp;"; "&amp;Z787&amp;"; "&amp;AA787&amp;"; "&amp;AB787&amp;"; "&amp;AC787&amp;"; "&amp;AD787&amp;"; "&amp;V787&amp;"; "&amp;C787&amp;"; "&amp;AH787&amp;"; "&amp;AI787)</x:f>
        <x:v>proposal.collection.pressure_launcher_rivet_round; pressure-launcher rivet round; ammunition; pressure launcher projectile; ammunition; finished item; manufactured / unresolved; offensive combat; metal; solid piece; proposal; pressure launcher ammo; pressure-launcher rivet round; pressure weapon projectile; rivet round; t0; t2; finished item</x:v>
      </x:c>
      <x:c r="AF787" s="4" t="inlineStr">
        <x:is>
          <x:t xml:space="preserve">Retain the existing pressure-launcher ammunition ID and candidate routes; proposed compatibility across both launcher variants, separate from reusable pressure storage.</x:t>
        </x:is>
      </x:c>
      <x:c r="AG787"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7" s="4" t="inlineStr">
        <x:is>
          <x:t xml:space="preserve">T2</x:t>
        </x:is>
      </x:c>
      <x:c r="AI787" s="4" t="inlineStr">
        <x:is>
          <x:t xml:space="preserve">Finished item</x:t>
        </x:is>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status/completeness","No production route listed")</x:f>
        <x:v>Route listed; review status/completeness</x:v>
      </x:c>
      <x:c r="AN787" s="4">
        <x:f>IF(C787="T0",0,IF(C787="T1",1,IF(C787="T2",2,IF(C787="T3",3,IF(C787="T4",4,IF(C787="Unassigned",98,99))))))</x:f>
        <x:v>0</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inlineStr">
        <x:is>
          <x:t xml:space="preserve">T0</x:t>
        </x:is>
      </x:c>
      <x:c r="D788" s="4" t="inlineStr">
        <x:is>
          <x:t xml:space="preserve">Ammunition</x:t>
        </x:is>
      </x:c>
      <x:c r="E788" s="4" t="str">
        <x:v>Ammunition</x:v>
      </x:c>
      <x:c r="F788" s="4" t="str">
        <x:v>New proposal</x:v>
      </x:c>
      <x:c r="G788" s="4" t="inlineStr">
        <x:is>
          <x:t xml:space="preserve">Ferrous projectile with a fitted guide surface. It is intended for the recorded weapon role and compatible ammunition or energy feed. Damage, range, handling and operating requirements remain unassigned.</x:t>
        </x:is>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t="inlineStr">
        <x:is>
          <x:t xml:space="preserve">Junk</x:t>
        </x:is>
      </x:c>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ammunition; ammunition; ammunition; finished item; manufactured / unresolved; offensive combat; metal; assembly; proposal; magnetic projector dart; collection expansion; ammunition; t0; t2; finished item</x:v>
      </x:c>
      <x:c r="AF7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8"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status/completeness","No production route listed")</x:f>
        <x:v>Route listed; review status/completeness</x:v>
      </x:c>
      <x:c r="AN788" s="4">
        <x:f>IF(C788="T0",0,IF(C788="T1",1,IF(C788="T2",2,IF(C788="T3",3,IF(C788="T4",4,IF(C788="Unassigned",98,99))))))</x:f>
        <x:v>0</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inlineStr">
        <x:is>
          <x:t xml:space="preserve">T0</x:t>
        </x:is>
      </x:c>
      <x:c r="D789" s="4" t="inlineStr">
        <x:is>
          <x:t xml:space="preserve">Ammunition</x:t>
        </x:is>
      </x:c>
      <x:c r="E789" s="4" t="str">
        <x:v>Ammunition</x:v>
      </x:c>
      <x:c r="F789" s="4" t="str">
        <x:v>New proposal</x:v>
      </x:c>
      <x:c r="G789" s="4" t="inlineStr">
        <x:is>
          <x:t xml:space="preserve">Matched ferrous projectile for a coil weapon. It is intended for the recorded weapon role and compatible ammunition or energy feed. Damage, range, handling and operating requirements remain unassigned.</x:t>
        </x:is>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t="inlineStr">
        <x:is>
          <x:t xml:space="preserve">Junk</x:t>
        </x:is>
      </x:c>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ammunition; ammunition; ammunition; finished item; manufactured / unresolved; offensive combat; metal; assembly; proposal; coil-carbine slug; collection expansion; ammunition; t0; t2; finished item</x:v>
      </x:c>
      <x:c r="AF7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9"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status/completeness","No production route listed")</x:f>
        <x:v>Route listed; review status/completeness</x:v>
      </x:c>
      <x:c r="AN789" s="4">
        <x:f>IF(C789="T0",0,IF(C789="T1",1,IF(C789="T2",2,IF(C789="T3",3,IF(C789="T4",4,IF(C789="Unassigned",98,99))))))</x:f>
        <x:v>0</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inlineStr">
        <x:is>
          <x:t xml:space="preserve">T3</x:t>
        </x:is>
      </x:c>
      <x:c r="D790" s="4" t="inlineStr">
        <x:is>
          <x:t xml:space="preserve">Ammunition</x:t>
        </x:is>
      </x:c>
      <x:c r="E790" s="4" t="str">
        <x:v>Ammunition</x:v>
      </x:c>
      <x:c r="F790" s="4" t="str">
        <x:v>New proposal</x:v>
      </x:c>
      <x:c r="G790" s="4" t="inlineStr">
        <x:is>
          <x:t xml:space="preserve">Candidate electrical pulse supply for the arc ray gun. It is intended for the recorded weapon role and compatible ammunition or energy feed. Damage, range, handling and operating requirements remain unassigned.</x:t>
        </x:is>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t="inlineStr">
        <x:is>
          <x:t xml:space="preserve">Rare</x:t>
        </x:is>
      </x:c>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ammunition; ammunition; ammunition; finished item; manufactured / unresolved; offensive combat; mixed / unresolved; assembly; proposal; arc-gun discharge cartridge; collection expansion; ammunition; t3; unassigned; finished item</x:v>
      </x:c>
      <x:c r="AF790"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0" s="4" t="inlineStr">
        <x:is>
          <x:t xml:space="preserve">October 16 catalog value audit: T3. A complete rocket or electrical discharge cartridge concentrates contained feed and fitted hardware. Charge, service condition and safe operation require qualification. Value is separate from crafting readiness, rarity, condition and demonstrated performance.</x:t>
        </x:is>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status/completeness","No production route listed")</x:f>
        <x:v>Route listed; review status/completeness</x:v>
      </x:c>
      <x:c r="AN790" s="4">
        <x:f>IF(C790="T0",0,IF(C790="T1",1,IF(C790="T2",2,IF(C790="T3",3,IF(C790="T4",4,IF(C790="Unassigned",98,99))))))</x:f>
        <x:v>3</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inlineStr">
        <x:is>
          <x:t xml:space="preserve">T4</x:t>
        </x:is>
      </x:c>
      <x:c r="D791" s="4" t="inlineStr">
        <x:is>
          <x:t xml:space="preserve">Ammunition</x:t>
        </x:is>
      </x:c>
      <x:c r="E791" s="4" t="str">
        <x:v>Ancient recovery</x:v>
      </x:c>
      <x:c r="F791" s="4" t="str">
        <x:v>New proposal</x:v>
      </x:c>
      <x:c r="G791" s="4" t="inlineStr">
        <x:is>
          <x:t xml:space="preserve">Rare recovered compatible energy feed, no modern recipe. It is intended for the recorded weapon role and compatible ammunition or energy feed. Damage, range, handling and operating requirements remain unassigned.</x:t>
        </x:is>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inlineStr">
        <x:is>
          <x:t xml:space="preserve">Epic</x:t>
        </x:is>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ammunition; ancient recovery; ammunition; recovered part; ancient technology; offensive combat; mixed / unresolved; assembly; proposal; laser-blaster power cassette; collection expansion; ammunition; t4; not applicable; finished item</x:v>
      </x:c>
      <x:c r="AF791"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1"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status/completeness","No production route listed")</x:f>
        <x:v>No production route listed</x:v>
      </x:c>
      <x:c r="AN791" s="4">
        <x:f>IF(C791="T0",0,IF(C791="T1",1,IF(C791="T2",2,IF(C791="T3",3,IF(C791="T4",4,IF(C791="Unassigned",98,99))))))</x:f>
        <x:v>4</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inlineStr">
        <x:is>
          <x:t xml:space="preserve">T4</x:t>
        </x:is>
      </x:c>
      <x:c r="D792" s="4" t="inlineStr">
        <x:is>
          <x:t xml:space="preserve">Ammunition</x:t>
        </x:is>
      </x:c>
      <x:c r="E792" s="4" t="str">
        <x:v>Ancient recovery</x:v>
      </x:c>
      <x:c r="F792" s="4" t="str">
        <x:v>New proposal</x:v>
      </x:c>
      <x:c r="G792" s="4" t="inlineStr">
        <x:is>
          <x:t xml:space="preserve">Rare recovered blade power feed, distinct from a thrown projectile. It is intended for the recorded weapon role and compatible ammunition or energy feed. Damage, range, handling and operating requirements remain unassigned.</x:t>
        </x:is>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inlineStr">
        <x:is>
          <x:t xml:space="preserve">Epic</x:t>
        </x:is>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ammunition; ancient recovery; ammunition; recovered part; ancient technology; offensive combat; mixed / unresolved; assembly; proposal; laser-sword energy insert; collection expansion; ammunition; t4; not applicable; finished item</x:v>
      </x:c>
      <x:c r="AF792"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2"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status/completeness","No production route listed")</x:f>
        <x:v>No production route listed</x:v>
      </x:c>
      <x:c r="AN792" s="4">
        <x:f>IF(C792="T0",0,IF(C792="T1",1,IF(C792="T2",2,IF(C792="T3",3,IF(C792="T4",4,IF(C792="Unassigned",98,99))))))</x:f>
        <x:v>4</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inlineStr">
        <x:is>
          <x:t xml:space="preserve">T4</x:t>
        </x:is>
      </x:c>
      <x:c r="D793" s="4" t="inlineStr">
        <x:is>
          <x:t xml:space="preserve">Ammunition</x:t>
        </x:is>
      </x:c>
      <x:c r="E793" s="4" t="str">
        <x:v>Ancient recovery</x:v>
      </x:c>
      <x:c r="F793" s="4" t="str">
        <x:v>New proposal</x:v>
      </x:c>
      <x:c r="G793" s="4" t="inlineStr">
        <x:is>
          <x:t xml:space="preserve">Recovered matched electrical or ancient-energy feed. It is intended for the recorded weapon role and compatible ammunition or energy feed. Damage, range, handling and operating requirements remain unassigned.</x:t>
        </x:is>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inlineStr">
        <x:is>
          <x:t xml:space="preserve">Epic</x:t>
        </x:is>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ammunition; ancient recovery; ammunition; recovered part; ancient technology; offensive combat; mixed / unresolved; assembly; proposal; ancient pulse-rifle cell; collection expansion; ammunition; t4; not applicable; finished item</x:v>
      </x:c>
      <x:c r="AF793"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3"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status/completeness","No production route listed")</x:f>
        <x:v>No production route listed</x:v>
      </x:c>
      <x:c r="AN793" s="4">
        <x:f>IF(C793="T0",0,IF(C793="T1",1,IF(C793="T2",2,IF(C793="T3",3,IF(C793="T4",4,IF(C793="Unassigned",98,99))))))</x:f>
        <x:v>4</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inlineStr">
        <x:is>
          <x:t xml:space="preserve">T4</x:t>
        </x:is>
      </x:c>
      <x:c r="D794" s="4" t="inlineStr">
        <x:is>
          <x:t xml:space="preserve">Ammunition</x:t>
        </x:is>
      </x:c>
      <x:c r="E794" s="4" t="str">
        <x:v>Ancient recovery</x:v>
      </x:c>
      <x:c r="F794" s="4" t="str">
        <x:v>New proposal</x:v>
      </x:c>
      <x:c r="G794" s="4" t="inlineStr">
        <x:is>
          <x:t xml:space="preserve">Recovered contained feed with unknown internal medium. It is intended for the recorded weapon role and compatible ammunition or energy feed. Damage, range, handling and operating requirements remain unassigned.</x:t>
        </x:is>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inlineStr">
        <x:is>
          <x:t xml:space="preserve">Epic</x:t>
        </x:is>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ammunition; ancient recovery; ammunition; recovered part; ancient technology; offensive combat; mixed / unresolved; assembly; proposal; ancient plasma-lance charge; collection expansion; ammunition; t4; not applicable; finished item</x:v>
      </x:c>
      <x:c r="AF794"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4"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status/completeness","No production route listed")</x:f>
        <x:v>No production route listed</x:v>
      </x:c>
      <x:c r="AN794" s="4">
        <x:f>IF(C794="T0",0,IF(C794="T1",1,IF(C794="T2",2,IF(C794="T3",3,IF(C794="T4",4,IF(C794="Unassigned",98,99))))))</x:f>
        <x:v>4</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inlineStr">
        <x:is>
          <x:t xml:space="preserve">T4</x:t>
        </x:is>
      </x:c>
      <x:c r="D795" s="4" t="inlineStr">
        <x:is>
          <x:t xml:space="preserve">Ammunition</x:t>
        </x:is>
      </x:c>
      <x:c r="E795" s="4" t="str">
        <x:v>Ancient recovery</x:v>
      </x:c>
      <x:c r="F795" s="4" t="str">
        <x:v>New proposal</x:v>
      </x:c>
      <x:c r="G795" s="4" t="inlineStr">
        <x:is>
          <x:t xml:space="preserve">Matched sealed ancient rounds, propellant unspecified. It is intended for the recorded weapon role and compatible ammunition or energy feed. Damage, range, handling and operating requirements remain unassigned.</x:t>
        </x:is>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inlineStr">
        <x:is>
          <x:t xml:space="preserve">Epic</x:t>
        </x:is>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ammunition; ancient recovery; ammunition; recovered part; ancient technology; offensive combat; mixed / unresolved; assembly; proposal; ancient microrocket cluster; collection expansion; ammunition; t4; not applicable; finished item</x:v>
      </x:c>
      <x:c r="AF795"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5"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status/completeness","No production route listed")</x:f>
        <x:v>No production route listed</x:v>
      </x:c>
      <x:c r="AN795" s="4">
        <x:f>IF(C795="T0",0,IF(C795="T1",1,IF(C795="T2",2,IF(C795="T3",3,IF(C795="T4",4,IF(C795="Unassigned",98,99))))))</x:f>
        <x:v>4</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inlineStr">
        <x:is>
          <x:t xml:space="preserve">T4</x:t>
        </x:is>
      </x:c>
      <x:c r="D796" s="4" t="inlineStr">
        <x:is>
          <x:t xml:space="preserve">Ammunition</x:t>
        </x:is>
      </x:c>
      <x:c r="E796" s="4" t="str">
        <x:v>Ancient recovery</x:v>
      </x:c>
      <x:c r="F796" s="4" t="str">
        <x:v>New proposal</x:v>
      </x:c>
      <x:c r="G796" s="4" t="inlineStr">
        <x:is>
          <x:t xml:space="preserve">Recovered matched power feed for an acoustic weapon. It is intended for the recorded weapon role and compatible ammunition or energy feed. Damage, range, handling and operating requirements remain unassigned.</x:t>
        </x:is>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inlineStr">
        <x:is>
          <x:t xml:space="preserve">Epic</x:t>
        </x:is>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ammunition; ancient recovery; ammunition; recovered part; ancient technology; offensive combat; mixed / unresolved; assembly; proposal; ancient sonic pulse pack; collection expansion; ammunition; t4; not applicable; finished item</x:v>
      </x:c>
      <x:c r="AF796"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6"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status/completeness","No production route listed")</x:f>
        <x:v>No production route listed</x:v>
      </x:c>
      <x:c r="AN796" s="4">
        <x:f>IF(C796="T0",0,IF(C796="T1",1,IF(C796="T2",2,IF(C796="T3",3,IF(C796="T4",4,IF(C796="Unassigned",98,99))))))</x:f>
        <x:v>4</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inlineStr">
        <x:is>
          <x:t xml:space="preserve">Culinary-candidate salt crystals</x:t>
        </x:is>
      </x:c>
      <x:c r="C797" s="4" t="inlineStr">
        <x:is>
          <x:t xml:space="preserve">T1</x:t>
        </x:is>
      </x:c>
      <x:c r="D797" s="4" t="str">
        <x:v>Mineral resources</x:v>
      </x:c>
      <x:c r="E797" s="4" t="str">
        <x:v>Crafting audit support item</x:v>
      </x:c>
      <x:c r="F797" s="4" t="str">
        <x:v>New proposal</x:v>
      </x:c>
      <x:c r="G797" s="4" t="inlineStr">
        <x:is>
          <x:t xml:space="preserve">Candidate dietary source selected independently of industrial salt; composition must be verified. It supports a food-designated preparation process. Industrial chemicals and unverified biological fractions cannot substitute for selected culinary inputs.</x:t>
        </x:is>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t="inlineStr">
        <x:is>
          <x:t xml:space="preserve">Common</x:t>
        </x:is>
      </x:c>
      <x:c r="Q797" s="4"/>
      <x:c r="R797" s="4"/>
      <x:c r="S797" s="4"/>
      <x:c r="T797" s="4"/>
      <x:c r="U797" s="4" t="str">
        <x:v>Candidate dietary source selected independently of industrial salt; composition must be verified.</x:v>
      </x:c>
      <x:c r="V797" s="4" t="inlineStr">
        <x:is>
          <x:t xml:space="preserve">selected culinary salt crystals; crafting audit; Selected culinary salt crystals</x:t>
        </x:is>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culinary-candidate salt crystals; mineral resources; crafting audit support item; raw material; raw; geological; food preparation; mineral; particles; proposal; selected culinary salt crystals; crafting audit; selected culinary salt crystals; t1; not applicable; material</x:v>
      </x:c>
      <x:c r="AF797" s="4" t="str">
        <x:v>New support/source proposal from item-chain audit; not accepted source canon.</x:v>
      </x:c>
      <x:c r="AG797" s="4" t="inlineStr">
        <x:is>
          <x:t xml:space="preserve">October 16 mineral value review: T1. Selection for a dietary candidate creates practical food-preparation interest beyond industrial salt, while composition and food suitability remain unverified. Evidence: WLD-0060, game-world, existing-item; specific mineral occurrence and grade remain proposals. Rarity default: Common from T1, independently editable. Value does not certify purity, processing readiness, recipe eligibility, performance or a price.</x:t>
        </x:is>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status/completeness","No production route listed")</x:f>
        <x:v>No production route listed</x:v>
      </x:c>
      <x:c r="AN797" s="4">
        <x:f>IF(C797="T0",0,IF(C797="T1",1,IF(C797="T2",2,IF(C797="T3",3,IF(C797="T4",4,IF(C797="Unassigned",98,99))))))</x:f>
        <x:v>1</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x:c r="A798" s="4" t="inlineStr">
        <x:is>
          <x:t xml:space="preserve">proposal.salvage.low_wear_canister_docking_collar</x:t>
        </x:is>
      </x:c>
      <x:c r="B798" s="4" t="inlineStr">
        <x:is>
          <x:t xml:space="preserve">Low-wear canister docking collar</x:t>
        </x:is>
      </x:c>
      <x:c r="C798" s="4" t="inlineStr">
        <x:is>
          <x:t xml:space="preserve">T3</x:t>
        </x:is>
      </x:c>
      <x:c r="D798" s="4" t="inlineStr">
        <x:is>
          <x:t xml:space="preserve">Salvage</x:t>
        </x:is>
      </x:c>
      <x:c r="E798" s="4" t="inlineStr">
        <x:is>
          <x:t xml:space="preserve">Canister salvage</x:t>
        </x:is>
      </x:c>
      <x:c r="F798" s="4" t="inlineStr">
        <x:is>
          <x:t xml:space="preserve">New proposal</x:t>
        </x:is>
      </x:c>
      <x:c r="G798" s="4" t="inlineStr">
        <x:is>
          <x:t xml:space="preserve">A carefully fitted exterior docking collar with intact engagement lugs and little visible wear on its locating faces. It once joined a canister body to a matching equipment socket. Its retained exterior fit offers specialist donor value, while remaining distinct from the sealing collar at a vessel mouth and from a general carrying bracket.</x:t>
        </x:is>
      </x:c>
      <x:c r="H798" s="4" t="inlineStr">
        <x:is>
          <x:t xml:space="preserve">None; recovered salvage</x:t>
        </x:is>
      </x:c>
      <x:c r="I798" s="4" t="inlineStr">
        <x:is>
          <x:t xml:space="preserve">Separate recovered cargo item; mass, packing and carrier fit unresolved.</x:t>
        </x:is>
      </x:c>
      <x:c r="J798" s="4"/>
      <x:c r="K798" s="4"/>
      <x:c r="L798" s="4" t="inlineStr">
        <x:is>
          <x:t xml:space="preserve">Recover from discarded contemporary equipment, abandoned workshop stores or damaged machinery. Particular sites, frequency and ownership remain proposals.</x:t>
        </x:is>
      </x:c>
      <x:c r="M798"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98" s="4" t="inlineStr">
        <x:is>
          <x:t xml:space="preserve">Not implemented</x:t>
        </x:is>
      </x:c>
      <x:c r="O798"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98" s="4" t="inlineStr">
        <x:is>
          <x:t xml:space="preserve">Rare</x:t>
        </x:is>
      </x:c>
      <x:c r="Q798" s="4"/>
      <x:c r="R798" s="4"/>
      <x:c r="S798" s="4"/>
      <x:c r="T798" s="4"/>
      <x:c r="U798" s="4" t="inlineStr">
        <x:is>
          <x:t xml:space="preserve">Resolve wear, lug integrity, matching body and socket. This is an external locating part, not a sealing collar, universal adapter or new equipment slot.</x:t>
        </x:is>
      </x:c>
      <x:c r="V798" s="4" t="inlineStr">
        <x:is>
          <x:t xml:space="preserve">workshop recovery; canister salvage; low wear docking collar; canister locating interface</x:t>
        </x:is>
      </x:c>
      <x:c r="W798"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98" s="4" t="inlineStr">
        <x:is>
          <x:t xml:space="preserve">Container part</x:t>
        </x:is>
      </x:c>
      <x:c r="Y798" s="4" t="inlineStr">
        <x:is>
          <x:t xml:space="preserve">Recovered part</x:t>
        </x:is>
      </x:c>
      <x:c r="Z798" s="4" t="inlineStr">
        <x:is>
          <x:t xml:space="preserve">Industrial salvage</x:t>
        </x:is>
      </x:c>
      <x:c r="AA798" s="4" t="inlineStr">
        <x:is>
          <x:t xml:space="preserve">Equipment repair</x:t>
        </x:is>
      </x:c>
      <x:c r="AB798" s="4" t="inlineStr">
        <x:is>
          <x:t xml:space="preserve">Metal</x:t>
        </x:is>
      </x:c>
      <x:c r="AC798" s="4" t="inlineStr">
        <x:is>
          <x:t xml:space="preserve">Solid part</x:t>
        </x:is>
      </x:c>
      <x:c r="AD798" s="4" t="inlineStr">
        <x:is>
          <x:t xml:space="preserve">Proposal</x:t>
        </x:is>
      </x:c>
      <x:c r="AE798" s="4" t="str">
        <x:f>LOWER(A798&amp;"; "&amp;B798&amp;"; "&amp;D798&amp;"; "&amp;E798&amp;"; "&amp;X798&amp;"; "&amp;Y798&amp;"; "&amp;Z798&amp;"; "&amp;AA798&amp;"; "&amp;AB798&amp;"; "&amp;AC798&amp;"; "&amp;AD798&amp;"; "&amp;V798&amp;"; "&amp;C798&amp;"; "&amp;AH798&amp;"; "&amp;AI798)</x:f>
        <x:v>proposal.salvage.low_wear_canister_docking_collar; low-wear canister docking collar; salvage; canister salvage; container part; recovered part; industrial salvage; equipment repair; metal; solid part; proposal; workshop recovery; canister salvage; low wear docking collar; canister locating interface; t3; unassigned; component</x:v>
      </x:c>
      <x:c r="AF798" s="4" t="inlineStr">
        <x:is>
          <x:t xml:space="preserve">Distinct contemporary recovered object with a particular physical form and condition, retained as Salvage rather than working equipment or qualified workshop stock.</x:t>
        </x:is>
      </x:c>
      <x:c r="AG798" s="4" t="inlineStr">
        <x:is>
          <x:t xml:space="preserve">T3 value proposal: precise surviving locating faces and intact lugs can replace difficult matched fitting work; host compatibility is still unknown.</x:t>
        </x:is>
      </x:c>
      <x:c r="AH798" s="4" t="inlineStr">
        <x:is>
          <x:t xml:space="preserve">Unassigned</x:t>
        </x:is>
      </x:c>
      <x:c r="AI798" s="4" t="inlineStr">
        <x:is>
          <x:t xml:space="preserve">Component</x:t>
        </x:is>
      </x:c>
      <x:c r="AJ798" s="4">
        <x:f>COUNTIFS('Material routes'!$D$6:$D$2205,A798,'Material routes'!$C$6:$C$2205,"Output")</x:f>
        <x:v>0</x:v>
      </x:c>
      <x:c r="AK798" s="4">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0</x:v>
      </x:c>
      <x:c r="AL798" s="4">
        <x:f>COUNTIFS('Material routes'!$D$6:$D$2205,A798,'Material routes'!$C$6:$C$2205,"Tool candidate")</x:f>
        <x:v>0</x:v>
      </x:c>
      <x:c r="AM798" s="4" t="str">
        <x:f>IF(AJ798&gt;0,"Route listed; review status/completeness",IF(C798="T0","Raw entry feed; no production route","No production route listed"))</x:f>
        <x:v>No production route listed</x:v>
      </x:c>
      <x:c r="AN798" s="4">
        <x:f>IF(C798="T0",0,IF(C798="T1",1,IF(C798="T2",2,IF(C798="T3",3,IF(C798="T4",4,IF(C798="Unassigned",98,99))))))</x:f>
        <x:v>3</x:v>
      </x:c>
    </x:row>
    <x:row r="799" ht="115" customHeight="1">
      <x:c r="A799" s="4" t="str">
        <x:v>proposal.audit.contained_dry_working_gas</x:v>
      </x:c>
      <x:c r="B799" s="4" t="str">
        <x:v>Contained dry working gas</x:v>
      </x:c>
      <x:c r="C799" s="4" t="inlineStr">
        <x:is>
          <x:t xml:space="preserve">T1</x:t>
        </x:is>
      </x:c>
      <x:c r="D799" s="4" t="str">
        <x:v>Atmospheric resources</x:v>
      </x:c>
      <x:c r="E799" s="4" t="str">
        <x:v>Crafting audit support item</x:v>
      </x:c>
      <x:c r="F799" s="4" t="str">
        <x:v>New proposal</x:v>
      </x:c>
      <x:c r="G799" s="4" t="inlineStr">
        <x:is>
          <x:t xml:space="preserve">Candidate closed-system gas charge; composition, collection and pressure suitability unresolved. It holds energy in the recorded physical form for a compatible system. Assembly alone does not supply charge, pressure, heat or mechanical preload.</x:t>
        </x:is>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t="inlineStr">
        <x:is>
          <x:t xml:space="preserve">Common</x:t>
        </x:is>
      </x:c>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t1; not applicable; material</x:v>
      </x:c>
      <x:c r="AF799" s="4" t="str">
        <x:v>New support/source proposal from item-chain audit; not accepted source canon.</x:v>
      </x:c>
      <x:c r="AG799" s="4" t="inlineStr">
        <x:is>
          <x:t xml:space="preserve">October 16 catalog value audit: T1. A captured working-gas charge includes collection and containment effort; composition, pressure and useful equipment compatibility remain open. Value is separate from crafting readiness, rarity, condition and demonstrated performance.</x:t>
        </x:is>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status/completeness","No production route listed")</x:f>
        <x:v>No production route listed</x:v>
      </x:c>
      <x:c r="AN799" s="4">
        <x:f>IF(C799="T0",0,IF(C799="T1",1,IF(C799="T2",2,IF(C799="T3",3,IF(C799="T4",4,IF(C799="Unassigned",98,99))))))</x:f>
        <x:v>1</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inlineStr">
        <x:is>
          <x:t xml:space="preserve">T2</x:t>
        </x:is>
      </x:c>
      <x:c r="D800" s="4" t="str">
        <x:v>Manufactured stock</x:v>
      </x:c>
      <x:c r="E800" s="4" t="str">
        <x:v>Crafting audit support item</x:v>
      </x:c>
      <x:c r="F800" s="4" t="str">
        <x:v>New proposal</x:v>
      </x:c>
      <x:c r="G800" s="4" t="inlineStr">
        <x:is>
          <x:t xml:space="preserve">Sort still-magnetized salvage; this is not magnet creation by smelting magnetite. It is intended for a compatible magnetic holding or collection arrangement. Useful magnetism and mechanical retention must be checked independently.</x:t>
        </x:is>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t="inlineStr">
        <x:is>
          <x:t xml:space="preserve">Uncommon</x:t>
        </x:is>
      </x:c>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t2; not applicable; material</x:v>
      </x:c>
      <x:c r="AF800" s="4" t="str">
        <x:v>New support/source proposal from item-chain audit; not accepted source canon.</x:v>
      </x:c>
      <x:c r="AG80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status/completeness","No production route listed")</x:f>
        <x:v>Route listed; review status/completeness</x:v>
      </x:c>
      <x:c r="AN800" s="4">
        <x:f>IF(C800="T0",0,IF(C800="T1",1,IF(C800="T2",2,IF(C800="T3",3,IF(C800="T4",4,IF(C800="Unassigned",98,99))))))</x:f>
        <x:v>2</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inlineStr">
        <x:is>
          <x:t xml:space="preserve">T3</x:t>
        </x:is>
      </x:c>
      <x:c r="D801" s="4" t="str">
        <x:v>Manufactured stock</x:v>
      </x:c>
      <x:c r="E801" s="4" t="str">
        <x:v>Crafting audit support item</x:v>
      </x:c>
      <x:c r="F801" s="4" t="str">
        <x:v>New proposal</x:v>
      </x:c>
      <x:c r="G801" s="4" t="inlineStr">
        <x:is>
          <x:t xml:space="preserve">Scarce processed hide pressed and cut into unfitted fastening strips for later garment ties and retainers. The strips remain a supply of flexible material before particular fittings are made. Joining, dimensions and usable strength require design, and the very low hide yield remains in force.</x:t>
        </x:is>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t="inlineStr">
        <x:is>
          <x:t xml:space="preserve">Rare</x:t>
        </x:is>
      </x:c>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t3; not applicable; material</x:v>
      </x:c>
      <x:c r="AF801" s="4" t="str">
        <x:v>New support/source proposal from item-chain audit; not accepted source canon.</x:v>
      </x:c>
      <x:c r="AG801"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status/completeness","No production route listed")</x:f>
        <x:v>Route listed; review status/completeness</x:v>
      </x:c>
      <x:c r="AN801" s="4">
        <x:f>IF(C801="T0",0,IF(C801="T1",1,IF(C801="T2",2,IF(C801="T3",3,IF(C801="T4",4,IF(C801="Unassigned",98,99))))))</x:f>
        <x:v>3</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inlineStr">
        <x:is>
          <x:t xml:space="preserve">Fine steel music-wire stock</x:t>
        </x:is>
      </x:c>
      <x:c r="C802" s="4" t="inlineStr">
        <x:is>
          <x:t xml:space="preserve">T3</x:t>
        </x:is>
      </x:c>
      <x:c r="D802" s="4" t="str">
        <x:v>Manufactured stock</x:v>
      </x:c>
      <x:c r="E802" s="4" t="str">
        <x:v>Crafting audit support item</x:v>
      </x:c>
      <x:c r="F802" s="4" t="str">
        <x:v>New proposal</x:v>
      </x:c>
      <x:c r="G802" s="4" t="inlineStr">
        <x:is>
          <x:t xml:space="preserve">Spring-grade steel drawn into fine unfitted wire for later instrument strings and other selected tensioned parts. This is prepared stock before a working length, mounting and tuning are chosen. Wire grade, working tension and acoustic behavior remain unqualified.</x:t>
        </x:is>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t="inlineStr">
        <x:is>
          <x:t xml:space="preserve">Rare</x:t>
        </x:is>
      </x:c>
      <x:c r="Q802" s="4"/>
      <x:c r="R802" s="4"/>
      <x:c r="S802" s="4"/>
      <x:c r="T802" s="4"/>
      <x:c r="U802" s="4" t="str">
        <x:v>Drawn steel music-wire stock</x:v>
      </x:c>
      <x:c r="V802" s="4" t="inlineStr">
        <x:is>
          <x:t xml:space="preserve">drawn steel music-wire stock; crafting audit; Drawn steel music-wire stock</x:t>
        </x:is>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fine steel music-wire stock; manufactured stock; crafting audit support item; processed material; processed intermediate; manufactured / unresolved; music; metal; solid piece; proposal; drawn steel music-wire stock; crafting audit; drawn steel music-wire stock; t3; not applicable; material</x:v>
      </x:c>
      <x:c r="AF802" s="4" t="str">
        <x:v>New support/source proposal from item-chain audit; not accepted source canon.</x:v>
      </x:c>
      <x:c r="AG802"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status/completeness","No production route listed")</x:f>
        <x:v>Route listed; review status/completeness</x:v>
      </x:c>
      <x:c r="AN802" s="4">
        <x:f>IF(C802="T0",0,IF(C802="T1",1,IF(C802="T2",2,IF(C802="T3",3,IF(C802="T4",4,IF(C802="Unassigned",98,99))))))</x:f>
        <x:v>3</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inlineStr">
        <x:is>
          <x:t xml:space="preserve">T0</x:t>
        </x:is>
      </x:c>
      <x:c r="D803" s="4" t="inlineStr">
        <x:is>
          <x:t xml:space="preserve">Crafting components</x:t>
        </x:is>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t="inlineStr">
        <x:is>
          <x:t xml:space="preserve">Junk</x:t>
        </x:is>
      </x:c>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crafting components; crafting audit support item; chemical material; processed intermediate; manufactured / unresolved; energy storage; biological and mineral mixture; unresolved; proposal; mineral-cell electrolyte candidate; crafting audit; t0; not applicable; material</x:v>
      </x:c>
      <x:c r="AF803"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status/completeness","No production route listed")</x:f>
        <x:v>Route listed; review status/completeness</x:v>
      </x:c>
      <x:c r="AN803" s="4">
        <x:f>IF(C803="T0",0,IF(C803="T1",1,IF(C803="T2",2,IF(C803="T3",3,IF(C803="T4",4,IF(C803="Unassigned",98,99))))))</x:f>
        <x:v>0</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inlineStr">
        <x:is>
          <x:t xml:space="preserve">Bonded graphite electrode blanks</x:t>
        </x:is>
      </x:c>
      <x:c r="C804" s="4" t="str">
        <x:v>T2</x:v>
      </x:c>
      <x:c r="D804" s="4" t="str">
        <x:v>Manufactured stock</x:v>
      </x:c>
      <x:c r="E804" s="4" t="str">
        <x:v>Crafting audit support item</x:v>
      </x:c>
      <x:c r="F804" s="4" t="str">
        <x:v>New proposal</x:v>
      </x:c>
      <x:c r="G804" s="4" t="inlineStr">
        <x:is>
          <x:t xml:space="preserve">Selected graphite flakes bonded into rough plate blanks for later electrode shaping and fitting. They are a formed carbon material rather than a complete cell or battery. Composition, connections, chemical compatibility and useful electrical service remain unresolved.</x:t>
        </x:is>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t="inlineStr">
        <x:is>
          <x:t xml:space="preserve">Uncommon</x:t>
        </x:is>
      </x:c>
      <x:c r="Q804" s="4"/>
      <x:c r="R804" s="4"/>
      <x:c r="S804" s="4"/>
      <x:c r="T804" s="4"/>
      <x:c r="U804" s="4" t="str">
        <x:v>Graphite electrode plate stock</x:v>
      </x:c>
      <x:c r="V804" s="4" t="inlineStr">
        <x:is>
          <x:t xml:space="preserve">graphite electrode plate stock; crafting audit; Graphite electrode plate stock</x:t>
        </x:is>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bonded graphite electrode blanks; manufactured stock; crafting audit support item; processed material; processed intermediate; manufactured / unresolved; electrical work; carbonaceous material; solid piece; proposal; graphite electrode plate stock; crafting audit; graphite electrode plate stock; t2; not applicable; material</x:v>
      </x:c>
      <x:c r="AF804" s="4" t="str">
        <x:v>New support/source proposal from item-chain audit; not accepted source canon.</x:v>
      </x:c>
      <x:c r="AG80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x:c r="A805" s="4" t="inlineStr">
        <x:is>
          <x:t xml:space="preserve">proposal.salvage.precision_multiport_canister_head</x:t>
        </x:is>
      </x:c>
      <x:c r="B805" s="4" t="inlineStr">
        <x:is>
          <x:t xml:space="preserve">Precision multi-port canister head</x:t>
        </x:is>
      </x:c>
      <x:c r="C805" s="4" t="inlineStr">
        <x:is>
          <x:t xml:space="preserve">T4</x:t>
        </x:is>
      </x:c>
      <x:c r="D805" s="4" t="inlineStr">
        <x:is>
          <x:t xml:space="preserve">Salvage</x:t>
        </x:is>
      </x:c>
      <x:c r="E805" s="4" t="inlineStr">
        <x:is>
          <x:t xml:space="preserve">Canister salvage</x:t>
        </x:is>
      </x:c>
      <x:c r="F805" s="4" t="inlineStr">
        <x:is>
          <x:t xml:space="preserve">New proposal</x:t>
        </x:is>
      </x:c>
      <x:c r="G805" s="4" t="inlineStr">
        <x:is>
          <x:t xml:space="preserve">A specialist canister head retaining several individually capped service ports within one finely worked housing. Its unusually intact interfaces and compact arrangement distinguish it from a loose valve core or ordinary cover. Replacing such a matched original could demand substantial specialist work, making it a valuable inspection and donor candidate despite its unknown internal condition.</x:t>
        </x:is>
      </x:c>
      <x:c r="H805" s="4" t="inlineStr">
        <x:is>
          <x:t xml:space="preserve">None; recovered salvage</x:t>
        </x:is>
      </x:c>
      <x:c r="I805" s="4" t="inlineStr">
        <x:is>
          <x:t xml:space="preserve">Separate recovered cargo item; mass, packing and carrier fit unresolved.</x:t>
        </x:is>
      </x:c>
      <x:c r="J805" s="4"/>
      <x:c r="K805" s="4"/>
      <x:c r="L805" s="4" t="inlineStr">
        <x:is>
          <x:t xml:space="preserve">Recover from discarded contemporary equipment, abandoned workshop stores or damaged machinery. Particular sites, frequency and ownership remain proposals.</x:t>
        </x:is>
      </x:c>
      <x:c r="M805"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05" s="4" t="inlineStr">
        <x:is>
          <x:t xml:space="preserve">Not implemented</x:t>
        </x:is>
      </x:c>
      <x:c r="O805"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05" s="4" t="inlineStr">
        <x:is>
          <x:t xml:space="preserve">Epic</x:t>
        </x:is>
      </x:c>
      <x:c r="Q805" s="4"/>
      <x:c r="R805" s="4"/>
      <x:c r="S805" s="4"/>
      <x:c r="T805" s="4"/>
      <x:c r="U805" s="4" t="inlineStr">
        <x:is>
          <x:t xml:space="preserve">Resolve former service, residue, internal condition and matching equipment. No approved plumbing arrangement, pressure behavior or functioning multi-port assembly is established.</x:t>
        </x:is>
      </x:c>
      <x:c r="V805" s="4" t="inlineStr">
        <x:is>
          <x:t xml:space="preserve">workshop recovery; canister salvage; precision multi port head; specialist canister interface</x:t>
        </x:is>
      </x:c>
      <x:c r="W805"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05" s="4" t="inlineStr">
        <x:is>
          <x:t xml:space="preserve">Container part</x:t>
        </x:is>
      </x:c>
      <x:c r="Y805" s="4" t="inlineStr">
        <x:is>
          <x:t xml:space="preserve">Recovered part</x:t>
        </x:is>
      </x:c>
      <x:c r="Z805" s="4" t="inlineStr">
        <x:is>
          <x:t xml:space="preserve">Industrial salvage</x:t>
        </x:is>
      </x:c>
      <x:c r="AA805" s="4" t="inlineStr">
        <x:is>
          <x:t xml:space="preserve">Equipment repair</x:t>
        </x:is>
      </x:c>
      <x:c r="AB805" s="4" t="inlineStr">
        <x:is>
          <x:t xml:space="preserve">Mixed / unresolved</x:t>
        </x:is>
      </x:c>
      <x:c r="AC805" s="4" t="inlineStr">
        <x:is>
          <x:t xml:space="preserve">Assembly</x:t>
        </x:is>
      </x:c>
      <x:c r="AD805" s="4" t="inlineStr">
        <x:is>
          <x:t xml:space="preserve">Proposal</x:t>
        </x:is>
      </x:c>
      <x:c r="AE805" s="4" t="str">
        <x:f>LOWER(A805&amp;"; "&amp;B805&amp;"; "&amp;D805&amp;"; "&amp;E805&amp;"; "&amp;X805&amp;"; "&amp;Y805&amp;"; "&amp;Z805&amp;"; "&amp;AA805&amp;"; "&amp;AB805&amp;"; "&amp;AC805&amp;"; "&amp;AD805&amp;"; "&amp;V805&amp;"; "&amp;C805&amp;"; "&amp;AH805&amp;"; "&amp;AI805)</x:f>
        <x:v>proposal.salvage.precision_multiport_canister_head; precision multi-port canister head; salvage; canister salvage; container part; recovered part; industrial salvage; equipment repair; mixed / unresolved; assembly; proposal; workshop recovery; canister salvage; precision multi port head; specialist canister interface; t4; unassigned; component</x:v>
      </x:c>
      <x:c r="AF805" s="4" t="inlineStr">
        <x:is>
          <x:t xml:space="preserve">Distinct contemporary recovered object with a particular physical form and condition, retained as Salvage rather than working equipment or qualified workshop stock.</x:t>
        </x:is>
      </x:c>
      <x:c r="AG805" s="4" t="inlineStr">
        <x:is>
          <x:t xml:space="preserve">T4 value proposal: an unusually intact specialist housing with multiple matched interfaces has exceptional replacement difficulty. This reflects workmanship, not ancient origin or verified operation.</x:t>
        </x:is>
      </x:c>
      <x:c r="AH805" s="4" t="inlineStr">
        <x:is>
          <x:t xml:space="preserve">Unassigned</x:t>
        </x:is>
      </x:c>
      <x:c r="AI805" s="4" t="inlineStr">
        <x:is>
          <x:t xml:space="preserve">Component</x:t>
        </x:is>
      </x:c>
      <x:c r="AJ805" s="4">
        <x:f>COUNTIFS('Material routes'!$D$6:$D$2205,A805,'Material routes'!$C$6:$C$2205,"Output")</x:f>
        <x:v>0</x:v>
      </x:c>
      <x:c r="AK805" s="4">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0</x:v>
      </x:c>
      <x:c r="AL805" s="4">
        <x:f>COUNTIFS('Material routes'!$D$6:$D$2205,A805,'Material routes'!$C$6:$C$2205,"Tool candidate")</x:f>
        <x:v>0</x:v>
      </x:c>
      <x:c r="AM805" s="4" t="str">
        <x:f>IF(AJ805&gt;0,"Route listed; review status/completeness",IF(C805="T0","Raw entry feed; no production route","No production route listed"))</x:f>
        <x:v>No production route listed</x:v>
      </x:c>
      <x:c r="AN805" s="4">
        <x:f>IF(C805="T0",0,IF(C805="T1",1,IF(C805="T2",2,IF(C805="T3",3,IF(C805="T4",4,IF(C805="Unassigned",98,99))))))</x:f>
        <x:v>4</x:v>
      </x:c>
    </x:row>
    <x:row r="806" ht="115" customHeight="1">
      <x:c r="A806" s="4" t="str">
        <x:v>proposal.audit.shaped_metal_grip_blank</x:v>
      </x:c>
      <x:c r="B806" s="4" t="str">
        <x:v>Shaped metal grip blank</x:v>
      </x:c>
      <x:c r="C806" s="4" t="inlineStr">
        <x:is>
          <x:t xml:space="preserve">T0</x:t>
        </x:is>
      </x:c>
      <x:c r="D806" s="4" t="str">
        <x:v>Crafting components</x:v>
      </x:c>
      <x:c r="E806" s="4" t="str">
        <x:v>Crafting audit support item</x:v>
      </x:c>
      <x:c r="F806" s="4" t="str">
        <x:v>New proposal</x:v>
      </x:c>
      <x:c r="G806" s="4" t="inlineStr">
        <x:is>
          <x:t xml:space="preserve">A shaped metal blank awaiting its final grip profile and mounting holes. It supplies the handle body for a tool or other handheld assembly; the finished fit and contact surface depend on the equipment receiving it.</x:t>
        </x:is>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t="inlineStr">
        <x:is>
          <x:t xml:space="preserve">Junk</x:t>
        </x:is>
      </x:c>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t0; not applicable; component</x:v>
      </x:c>
      <x:c r="AF806" s="4" t="str">
        <x:v>New support/source proposal from item-chain audit; not accepted source canon.</x:v>
      </x:c>
      <x:c r="AG80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status/completeness","No production route listed")</x:f>
        <x:v>Route listed; review status/completeness</x:v>
      </x:c>
      <x:c r="AN806" s="4">
        <x:f>IF(C806="T0",0,IF(C806="T1",1,IF(C806="T2",2,IF(C806="T3",3,IF(C806="T4",4,IF(C806="Unassigned",98,99))))))</x:f>
        <x:v>0</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inlineStr">
        <x:is>
          <x:t xml:space="preserve">T1</x:t>
        </x:is>
      </x:c>
      <x:c r="D807" s="4" t="str">
        <x:v>Crafting components</x:v>
      </x:c>
      <x:c r="E807" s="4" t="str">
        <x:v>Crafting audit support item</x:v>
      </x:c>
      <x:c r="F807" s="4" t="str">
        <x:v>New proposal</x:v>
      </x:c>
      <x:c r="G807" s="4" t="inlineStr">
        <x:is>
          <x:t xml:space="preserve">Small steel rings linked into a flexible mail section for protective fabrication. The linked structure can follow body movement while covering an area; ring closure, backing, coverage and protective performance remain design questions.</x:t>
        </x:is>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t="inlineStr">
        <x:is>
          <x:t xml:space="preserve">Common</x:t>
        </x:is>
      </x:c>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t1; not applicable; component</x:v>
      </x:c>
      <x:c r="AF807" s="4" t="str">
        <x:v>New support/source proposal from item-chain audit; not accepted source canon.</x:v>
      </x:c>
      <x:c r="AG80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status/completeness","No production route listed")</x:f>
        <x:v>Route listed; review status/completeness</x:v>
      </x:c>
      <x:c r="AN807" s="4">
        <x:f>IF(C807="T0",0,IF(C807="T1",1,IF(C807="T2",2,IF(C807="T3",3,IF(C807="T4",4,IF(C807="Unassigned",98,99))))))</x:f>
        <x:v>1</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inlineStr">
        <x:is>
          <x:t xml:space="preserve">T0</x:t>
        </x:is>
      </x:c>
      <x:c r="D808" s="4" t="str">
        <x:v>Crafting components</x:v>
      </x:c>
      <x:c r="E808" s="4" t="str">
        <x:v>Crafting audit support item</x:v>
      </x:c>
      <x:c r="F808" s="4" t="str">
        <x:v>New proposal</x:v>
      </x:c>
      <x:c r="G808" s="4" t="inlineStr">
        <x:is>
          <x:t xml:space="preserve">A matched pair of small metal hinge fittings for a folding or opening assembly. They establish a controlled pivot between two parts; pin size, attachment points and load capacity must be chosen for the host item.</x:t>
        </x:is>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t="inlineStr">
        <x:is>
          <x:t xml:space="preserve">Junk</x:t>
        </x:is>
      </x:c>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t0; not applicable; component</x:v>
      </x:c>
      <x:c r="AF808" s="4" t="str">
        <x:v>New support/source proposal from item-chain audit; not accepted source canon.</x:v>
      </x:c>
      <x:c r="AG80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status/completeness","No production route listed")</x:f>
        <x:v>Route listed; review status/completeness</x:v>
      </x:c>
      <x:c r="AN808" s="4">
        <x:f>IF(C808="T0",0,IF(C808="T1",1,IF(C808="T2",2,IF(C808="T3",3,IF(C808="T4",4,IF(C808="Unassigned",98,99))))))</x:f>
        <x:v>0</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inlineStr">
        <x:is>
          <x:t xml:space="preserve">T2</x:t>
        </x:is>
      </x:c>
      <x:c r="D809" s="4" t="str">
        <x:v>Crafting components</x:v>
      </x:c>
      <x:c r="E809" s="4" t="str">
        <x:v>Crafting audit support item</x:v>
      </x:c>
      <x:c r="F809" s="4" t="str">
        <x:v>New proposal</x:v>
      </x:c>
      <x:c r="G809" s="4" t="inlineStr">
        <x:is>
          <x:t xml:space="preserve">A bent-wire frame intended to hold a matched pair of spectacle lenses in front of the eyes. Bridge shape, lens retention and the wearer’s fit still need design; the frame alone supplies no optical correction.</x:t>
        </x:is>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t="inlineStr">
        <x:is>
          <x:t xml:space="preserve">Uncommon</x:t>
        </x:is>
      </x:c>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t2; not applicable; component</x:v>
      </x:c>
      <x:c r="AF809" s="4" t="str">
        <x:v>New support/source proposal from item-chain audit; not accepted source canon.</x:v>
      </x:c>
      <x:c r="AG80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status/completeness","No production route listed")</x:f>
        <x:v>Route listed; review status/completeness</x:v>
      </x:c>
      <x:c r="AN809" s="4">
        <x:f>IF(C809="T0",0,IF(C809="T1",1,IF(C809="T2",2,IF(C809="T3",3,IF(C809="T4",4,IF(C809="Unassigned",98,99))))))</x:f>
        <x:v>2</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x:c r="A810" s="4" t="inlineStr">
        <x:is>
          <x:t xml:space="preserve">proposal.salvage.matched_canister_closure_assembly</x:t>
        </x:is>
      </x:c>
      <x:c r="B810" s="4" t="inlineStr">
        <x:is>
          <x:t xml:space="preserve">Matched canister closure assembly</x:t>
        </x:is>
      </x:c>
      <x:c r="C810" s="4" t="inlineStr">
        <x:is>
          <x:t xml:space="preserve">T4</x:t>
        </x:is>
      </x:c>
      <x:c r="D810" s="4" t="inlineStr">
        <x:is>
          <x:t xml:space="preserve">Salvage</x:t>
        </x:is>
      </x:c>
      <x:c r="E810" s="4" t="inlineStr">
        <x:is>
          <x:t xml:space="preserve">Canister salvage</x:t>
        </x:is>
      </x:c>
      <x:c r="F810" s="4" t="inlineStr">
        <x:is>
          <x:t xml:space="preserve">New proposal</x:t>
        </x:is>
      </x:c>
      <x:c r="G810" s="4" t="inlineStr">
        <x:is>
          <x:t xml:space="preserve">An original canister cap, retaining ring and rigid seat recovered together as a closely matched set. The even contact surfaces and intact retention features preserve work that isolated closure fragments cannot offer. The assembly is a high-quality restoration candidate for its original service family, but still lacks a qualified fresh seal and confirmed fit to a surviving vessel.</x:t>
        </x:is>
      </x:c>
      <x:c r="H810" s="4" t="inlineStr">
        <x:is>
          <x:t xml:space="preserve">None; recovered salvage</x:t>
        </x:is>
      </x:c>
      <x:c r="I810" s="4" t="inlineStr">
        <x:is>
          <x:t xml:space="preserve">Separate recovered cargo item; mass, packing and carrier fit unresolved.</x:t>
        </x:is>
      </x:c>
      <x:c r="J810" s="4"/>
      <x:c r="K810" s="4"/>
      <x:c r="L810" s="4" t="inlineStr">
        <x:is>
          <x:t xml:space="preserve">Recover from discarded contemporary equipment, abandoned workshop stores or damaged machinery. Particular sites, frequency and ownership remain proposals.</x:t>
        </x:is>
      </x:c>
      <x:c r="M810"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10" s="4" t="inlineStr">
        <x:is>
          <x:t xml:space="preserve">Not implemented</x:t>
        </x:is>
      </x:c>
      <x:c r="O810"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10" s="4" t="inlineStr">
        <x:is>
          <x:t xml:space="preserve">Epic</x:t>
        </x:is>
      </x:c>
      <x:c r="Q810" s="4"/>
      <x:c r="R810" s="4"/>
      <x:c r="S810" s="4"/>
      <x:c r="T810" s="4"/>
      <x:c r="U810" s="4" t="inlineStr">
        <x:is>
          <x:t xml:space="preserve">Resolve original service, matching mouth, contact wear and a compatible seal. No guaranteed leak-tight closure, pressure certification or universal cap fit.</x:t>
        </x:is>
      </x:c>
      <x:c r="V810" s="4" t="inlineStr">
        <x:is>
          <x:t xml:space="preserve">workshop recovery; canister salvage; matched closure assembly; precision cap and retaining ring</x:t>
        </x:is>
      </x:c>
      <x:c r="W810"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10" s="4" t="inlineStr">
        <x:is>
          <x:t xml:space="preserve">Container part</x:t>
        </x:is>
      </x:c>
      <x:c r="Y810" s="4" t="inlineStr">
        <x:is>
          <x:t xml:space="preserve">Recovered part</x:t>
        </x:is>
      </x:c>
      <x:c r="Z810" s="4" t="inlineStr">
        <x:is>
          <x:t xml:space="preserve">Industrial salvage</x:t>
        </x:is>
      </x:c>
      <x:c r="AA810" s="4" t="inlineStr">
        <x:is>
          <x:t xml:space="preserve">Equipment repair</x:t>
        </x:is>
      </x:c>
      <x:c r="AB810" s="4" t="inlineStr">
        <x:is>
          <x:t xml:space="preserve">Metal</x:t>
        </x:is>
      </x:c>
      <x:c r="AC810" s="4" t="inlineStr">
        <x:is>
          <x:t xml:space="preserve">Assembly</x:t>
        </x:is>
      </x:c>
      <x:c r="AD810" s="4" t="inlineStr">
        <x:is>
          <x:t xml:space="preserve">Proposal</x:t>
        </x:is>
      </x:c>
      <x:c r="AE810" s="4" t="str">
        <x:f>LOWER(A810&amp;"; "&amp;B810&amp;"; "&amp;D810&amp;"; "&amp;E810&amp;"; "&amp;X810&amp;"; "&amp;Y810&amp;"; "&amp;Z810&amp;"; "&amp;AA810&amp;"; "&amp;AB810&amp;"; "&amp;AC810&amp;"; "&amp;AD810&amp;"; "&amp;V810&amp;"; "&amp;C810&amp;"; "&amp;AH810&amp;"; "&amp;AI810)</x:f>
        <x:v>proposal.salvage.matched_canister_closure_assembly; matched canister closure assembly; salvage; canister salvage; container part; recovered part; industrial salvage; equipment repair; metal; assembly; proposal; workshop recovery; canister salvage; matched closure assembly; precision cap and retaining ring; t4; unassigned; component</x:v>
      </x:c>
      <x:c r="AF810" s="4" t="inlineStr">
        <x:is>
          <x:t xml:space="preserve">Distinct contemporary recovered object with a particular physical form and condition, retained as Salvage rather than working equipment or qualified workshop stock.</x:t>
        </x:is>
      </x:c>
      <x:c r="AG810" s="4" t="inlineStr">
        <x:is>
          <x:t xml:space="preserve">T4 value proposal: a well-preserved matched closure set retains exceptional specialist fitting work that loose rings or separate donor cores do not. Condition and actual demand remain unqualified.</x:t>
        </x:is>
      </x:c>
      <x:c r="AH810" s="4" t="inlineStr">
        <x:is>
          <x:t xml:space="preserve">Unassigned</x:t>
        </x:is>
      </x:c>
      <x:c r="AI810" s="4" t="inlineStr">
        <x:is>
          <x:t xml:space="preserve">Component</x:t>
        </x:is>
      </x:c>
      <x:c r="AJ810" s="4">
        <x:f>COUNTIFS('Material routes'!$D$6:$D$2205,A810,'Material routes'!$C$6:$C$2205,"Output")</x:f>
        <x:v>0</x:v>
      </x:c>
      <x:c r="AK810" s="4">
        <x:f>SUM(COUNTIFS('Material routes'!$D$6:$D$2205,A810,'Material routes'!$C$6:$C$2205,"Ingredient candidate"),COUNTIFS('Material routes'!$D$6:$D$2205,A810,'Material routes'!$C$6:$C$2205,"Consumed input"),COUNTIFS('Material routes'!$D$6:$D$2205,A810,'Material routes'!$C$6:$C$2205,"Contained input"),COUNTIFS('Material routes'!$D$6:$D$2205,A810,'Material routes'!$C$6:$C$2205,"Transform input"))</x:f>
        <x:v>0</x:v>
      </x:c>
      <x:c r="AL810" s="4">
        <x:f>COUNTIFS('Material routes'!$D$6:$D$2205,A810,'Material routes'!$C$6:$C$2205,"Tool candidate")</x:f>
        <x:v>0</x:v>
      </x:c>
      <x:c r="AM810" s="4" t="str">
        <x:f>IF(AJ810&gt;0,"Route listed; review status/completeness",IF(C810="T0","Raw entry feed; no production route","No production route listed"))</x:f>
        <x:v>No production route listed</x:v>
      </x:c>
      <x:c r="AN810" s="4">
        <x:f>IF(C810="T0",0,IF(C810="T1",1,IF(C810="T2",2,IF(C810="T3",3,IF(C810="T4",4,IF(C810="Unassigned",98,99))))))</x:f>
        <x:v>4</x:v>
      </x:c>
    </x:row>
    <x:row r="811" ht="115" customHeight="1">
      <x:c r="A811" s="4" t="str">
        <x:v>proposal.audit.fired_ceramic_vessel_blank</x:v>
      </x:c>
      <x:c r="B811" s="4" t="str">
        <x:v>Fired ceramic vessel blank</x:v>
      </x:c>
      <x:c r="C811" s="4" t="inlineStr">
        <x:is>
          <x:t xml:space="preserve">T1</x:t>
        </x:is>
      </x:c>
      <x:c r="D811" s="4" t="str">
        <x:v>Crafting components</x:v>
      </x:c>
      <x:c r="E811" s="4" t="str">
        <x:v>Crafting audit support item</x:v>
      </x:c>
      <x:c r="F811" s="4" t="str">
        <x:v>New proposal</x:v>
      </x:c>
      <x:c r="G811" s="4" t="inlineStr">
        <x:is>
          <x:t xml:space="preserve">A fired ceramic body awaiting the finishing and fittings needed for a particular vessel. It provides the shaped container shell; seals, contents compatibility and any service rating must be resolved for its intended use.</x:t>
        </x:is>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t="inlineStr">
        <x:is>
          <x:t xml:space="preserve">Common</x:t>
        </x:is>
      </x:c>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t1; not applicable; component</x:v>
      </x:c>
      <x:c r="AF811" s="4" t="str">
        <x:v>New support/source proposal from item-chain audit; not accepted source canon.</x:v>
      </x:c>
      <x:c r="AG81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status/completeness","No production route listed")</x:f>
        <x:v>Route listed; review status/completeness</x:v>
      </x:c>
      <x:c r="AN811" s="4">
        <x:f>IF(C811="T0",0,IF(C811="T1",1,IF(C811="T2",2,IF(C811="T3",3,IF(C811="T4",4,IF(C811="Unassigned",98,99))))))</x:f>
        <x:v>1</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inlineStr">
        <x:is>
          <x:t xml:space="preserve">T1</x:t>
        </x:is>
      </x:c>
      <x:c r="D812" s="4" t="str">
        <x:v>Crafting components</x:v>
      </x:c>
      <x:c r="E812" s="4" t="str">
        <x:v>Crafting audit support item</x:v>
      </x:c>
      <x:c r="F812" s="4" t="str">
        <x:v>New proposal</x:v>
      </x:c>
      <x:c r="G812" s="4" t="inlineStr">
        <x:is>
          <x:t xml:space="preserve">A metal hoop intended to retain a prepared membrane under tension on an instrument. It holds the playing surface around its edge; membrane selection, tightening hardware and tuning remain open.</x:t>
        </x:is>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t="inlineStr">
        <x:is>
          <x:t xml:space="preserve">Common</x:t>
        </x:is>
      </x:c>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t1; not applicable; component</x:v>
      </x:c>
      <x:c r="AF812" s="4" t="str">
        <x:v>New support/source proposal from item-chain audit; not accepted source canon.</x:v>
      </x:c>
      <x:c r="AG812"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status/completeness","No production route listed")</x:f>
        <x:v>Route listed; review status/completeness</x:v>
      </x:c>
      <x:c r="AN812" s="4">
        <x:f>IF(C812="T0",0,IF(C812="T1",1,IF(C812="T2",2,IF(C812="T3",3,IF(C812="T4",4,IF(C812="Unassigned",98,99))))))</x:f>
        <x:v>1</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x:c r="A813" s="4" t="inlineStr">
        <x:is>
          <x:t xml:space="preserve">proposal.salvage.flaking_iron_grate_segment</x:t>
        </x:is>
      </x:c>
      <x:c r="B813" s="4" t="inlineStr">
        <x:is>
          <x:t xml:space="preserve">Flaking iron grate segment</x:t>
        </x:is>
      </x:c>
      <x:c r="C813" s="4" t="inlineStr">
        <x:is>
          <x:t xml:space="preserve">T0</x:t>
        </x:is>
      </x:c>
      <x:c r="D813" s="4" t="inlineStr">
        <x:is>
          <x:t xml:space="preserve">Salvage</x:t>
        </x:is>
      </x:c>
      <x:c r="E813" s="4" t="inlineStr">
        <x:is>
          <x:t xml:space="preserve">Iron salvage</x:t>
        </x:is>
      </x:c>
      <x:c r="F813" s="4" t="inlineStr">
        <x:is>
          <x:t xml:space="preserve">New proposal</x:t>
        </x:is>
      </x:c>
      <x:c r="G813" s="4" t="inlineStr">
        <x:is>
          <x:t xml:space="preserve">A broken section of iron grating with missing crossbars and deep flaky corrosion along its edges. Little continuous surface survives, and several remaining bars are visibly thinned. It offers low-quality iron recovery feed after inspection rather than a dependable floor, guard or screening panel.</x:t>
        </x:is>
      </x:c>
      <x:c r="H813" s="4" t="inlineStr">
        <x:is>
          <x:t xml:space="preserve">None; recovered salvage</x:t>
        </x:is>
      </x:c>
      <x:c r="I813" s="4" t="inlineStr">
        <x:is>
          <x:t xml:space="preserve">Separate recovered cargo item; mass, packing and carrier fit unresolved.</x:t>
        </x:is>
      </x:c>
      <x:c r="J813" s="4"/>
      <x:c r="K813" s="4"/>
      <x:c r="L813" s="4" t="inlineStr">
        <x:is>
          <x:t xml:space="preserve">Recover from discarded contemporary equipment, abandoned workshop stores or damaged machinery. Particular sites, frequency and ownership remain proposals.</x:t>
        </x:is>
      </x:c>
      <x:c r="M813"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13" s="4" t="inlineStr">
        <x:is>
          <x:t xml:space="preserve">Not implemented</x:t>
        </x:is>
      </x:c>
      <x:c r="O813"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13" s="4" t="inlineStr">
        <x:is>
          <x:t xml:space="preserve">Junk</x:t>
        </x:is>
      </x:c>
      <x:c r="Q813" s="4"/>
      <x:c r="R813" s="4"/>
      <x:c r="S813" s="4"/>
      <x:c r="T813" s="4"/>
      <x:c r="U813" s="4" t="inlineStr">
        <x:is>
          <x:t xml:space="preserve">Resolve surviving metal, contamination and recovery yield. No load-bearing, guard or screening performance.</x:t>
        </x:is>
      </x:c>
      <x:c r="V813" s="4" t="inlineStr">
        <x:is>
          <x:t xml:space="preserve">workshop recovery; iron salvage; flaking grate segment; corroded iron grating</x:t>
        </x:is>
      </x:c>
      <x:c r="W813"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13" s="4" t="inlineStr">
        <x:is>
          <x:t xml:space="preserve">Raw material</x:t>
        </x:is>
      </x:c>
      <x:c r="Y813" s="4" t="inlineStr">
        <x:is>
          <x:t xml:space="preserve">Recovered part</x:t>
        </x:is>
      </x:c>
      <x:c r="Z813" s="4" t="inlineStr">
        <x:is>
          <x:t xml:space="preserve">Industrial salvage</x:t>
        </x:is>
      </x:c>
      <x:c r="AA813" s="4" t="inlineStr">
        <x:is>
          <x:t xml:space="preserve">Equipment fabrication</x:t>
        </x:is>
      </x:c>
      <x:c r="AB813" s="4" t="inlineStr">
        <x:is>
          <x:t xml:space="preserve">Metal</x:t>
        </x:is>
      </x:c>
      <x:c r="AC813" s="4" t="inlineStr">
        <x:is>
          <x:t xml:space="preserve">Assembly</x:t>
        </x:is>
      </x:c>
      <x:c r="AD813" s="4" t="inlineStr">
        <x:is>
          <x:t xml:space="preserve">Proposal</x:t>
        </x:is>
      </x:c>
      <x:c r="AE813" s="4" t="str">
        <x:f>LOWER(A813&amp;"; "&amp;B813&amp;"; "&amp;D813&amp;"; "&amp;E813&amp;"; "&amp;X813&amp;"; "&amp;Y813&amp;"; "&amp;Z813&amp;"; "&amp;AA813&amp;"; "&amp;AB813&amp;"; "&amp;AC813&amp;"; "&amp;AD813&amp;"; "&amp;V813&amp;"; "&amp;C813&amp;"; "&amp;AH813&amp;"; "&amp;AI813)</x:f>
        <x:v>proposal.salvage.flaking_iron_grate_segment; flaking iron grate segment; salvage; iron salvage; raw material; recovered part; industrial salvage; equipment fabrication; metal; assembly; proposal; workshop recovery; iron salvage; flaking grate segment; corroded iron grating; t0; unassigned; material</x:v>
      </x:c>
      <x:c r="AF813" s="4" t="inlineStr">
        <x:is>
          <x:t xml:space="preserve">Distinct contemporary recovered object with a particular physical form and condition, retained as Salvage rather than working equipment or qualified workshop stock.</x:t>
        </x:is>
      </x:c>
      <x:c r="AG813" s="4" t="inlineStr">
        <x:is>
          <x:t xml:space="preserve">T0 value proposal: severe corrosion and broken crossbars leave little dependable worked form and uncertain recoverable metal.</x:t>
        </x:is>
      </x:c>
      <x:c r="AH813" s="4" t="inlineStr">
        <x:is>
          <x:t xml:space="preserve">Unassigned</x:t>
        </x:is>
      </x:c>
      <x:c r="AI813" s="4" t="inlineStr">
        <x:is>
          <x:t xml:space="preserve">Material</x:t>
        </x:is>
      </x:c>
      <x:c r="AJ813" s="4">
        <x:f>COUNTIFS('Material routes'!$D$6:$D$2205,A813,'Material routes'!$C$6:$C$2205,"Output")</x:f>
        <x:v>0</x:v>
      </x:c>
      <x:c r="AK813" s="4">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0</x:v>
      </x:c>
      <x:c r="AL813" s="4">
        <x:f>COUNTIFS('Material routes'!$D$6:$D$2205,A813,'Material routes'!$C$6:$C$2205,"Tool candidate")</x:f>
        <x:v>0</x:v>
      </x:c>
      <x:c r="AM813" s="4" t="str">
        <x:f>IF(AJ813&gt;0,"Route listed; review status/completeness",IF(C813="T0","Raw entry feed; no production route","No production route listed"))</x:f>
        <x:v>Raw entry feed; no production route</x:v>
      </x:c>
      <x:c r="AN813" s="4">
        <x:f>IF(C813="T0",0,IF(C813="T1",1,IF(C813="T2",2,IF(C813="T3",3,IF(C813="T4",4,IF(C813="Unassigned",98,99))))))</x:f>
        <x:v>0</x:v>
      </x:c>
    </x:row>
    <x:row r="814">
      <x:c r="A814" s="4" t="inlineStr">
        <x:is>
          <x:t xml:space="preserve">proposal.salvage.twisted_iron_binding_strip</x:t>
        </x:is>
      </x:c>
      <x:c r="B814" s="4" t="inlineStr">
        <x:is>
          <x:t xml:space="preserve">Twisted iron binding strip</x:t>
        </x:is>
      </x:c>
      <x:c r="C814" s="4" t="inlineStr">
        <x:is>
          <x:t xml:space="preserve">T0</x:t>
        </x:is>
      </x:c>
      <x:c r="D814" s="4" t="inlineStr">
        <x:is>
          <x:t xml:space="preserve">Salvage</x:t>
        </x:is>
      </x:c>
      <x:c r="E814" s="4" t="inlineStr">
        <x:is>
          <x:t xml:space="preserve">Iron salvage</x:t>
        </x:is>
      </x:c>
      <x:c r="F814" s="4" t="inlineStr">
        <x:is>
          <x:t xml:space="preserve">New proposal</x:t>
        </x:is>
      </x:c>
      <x:c r="G814" s="4" t="inlineStr">
        <x:is>
          <x:t xml:space="preserve">A narrow iron band torn from a former casing or bundle, with elongated fixing holes and several sharp twists. Its simple worked form has been badly distorted. The strip is mainly a modest metal-feed candidate, distinct from spring-grade stock or a reusable fastening band.</x:t>
        </x:is>
      </x:c>
      <x:c r="H814" s="4" t="inlineStr">
        <x:is>
          <x:t xml:space="preserve">None; recovered salvage</x:t>
        </x:is>
      </x:c>
      <x:c r="I814" s="4" t="inlineStr">
        <x:is>
          <x:t xml:space="preserve">Separate recovered cargo item; mass, packing and carrier fit unresolved.</x:t>
        </x:is>
      </x:c>
      <x:c r="J814" s="4"/>
      <x:c r="K814" s="4"/>
      <x:c r="L814" s="4" t="inlineStr">
        <x:is>
          <x:t xml:space="preserve">Recover from discarded contemporary equipment, abandoned workshop stores or damaged machinery. Particular sites, frequency and ownership remain proposals.</x:t>
        </x:is>
      </x:c>
      <x:c r="M814"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14" s="4" t="inlineStr">
        <x:is>
          <x:t xml:space="preserve">Not implemented</x:t>
        </x:is>
      </x:c>
      <x:c r="O814"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14" s="4" t="inlineStr">
        <x:is>
          <x:t xml:space="preserve">Junk</x:t>
        </x:is>
      </x:c>
      <x:c r="Q814" s="4"/>
      <x:c r="R814" s="4"/>
      <x:c r="S814" s="4"/>
      <x:c r="T814" s="4"/>
      <x:c r="U814" s="4" t="inlineStr">
        <x:is>
          <x:t xml:space="preserve">Resolve thickness, tears and recoverable material. No spring properties, restraint strength or reusable fastener qualification.</x:t>
        </x:is>
      </x:c>
      <x:c r="V814" s="4" t="inlineStr">
        <x:is>
          <x:t xml:space="preserve">workshop recovery; iron salvage; twisted binding strip; torn iron band</x:t>
        </x:is>
      </x:c>
      <x:c r="W814"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14" s="4" t="inlineStr">
        <x:is>
          <x:t xml:space="preserve">Raw material</x:t>
        </x:is>
      </x:c>
      <x:c r="Y814" s="4" t="inlineStr">
        <x:is>
          <x:t xml:space="preserve">Recovered part</x:t>
        </x:is>
      </x:c>
      <x:c r="Z814" s="4" t="inlineStr">
        <x:is>
          <x:t xml:space="preserve">Industrial salvage</x:t>
        </x:is>
      </x:c>
      <x:c r="AA814" s="4" t="inlineStr">
        <x:is>
          <x:t xml:space="preserve">Equipment fabrication</x:t>
        </x:is>
      </x:c>
      <x:c r="AB814" s="4" t="inlineStr">
        <x:is>
          <x:t xml:space="preserve">Metal</x:t>
        </x:is>
      </x:c>
      <x:c r="AC814" s="4" t="inlineStr">
        <x:is>
          <x:t xml:space="preserve">Strip</x:t>
        </x:is>
      </x:c>
      <x:c r="AD814" s="4" t="inlineStr">
        <x:is>
          <x:t xml:space="preserve">Proposal</x:t>
        </x:is>
      </x:c>
      <x:c r="AE814" s="4" t="str">
        <x:f>LOWER(A814&amp;"; "&amp;B814&amp;"; "&amp;D814&amp;"; "&amp;E814&amp;"; "&amp;X814&amp;"; "&amp;Y814&amp;"; "&amp;Z814&amp;"; "&amp;AA814&amp;"; "&amp;AB814&amp;"; "&amp;AC814&amp;"; "&amp;AD814&amp;"; "&amp;V814&amp;"; "&amp;C814&amp;"; "&amp;AH814&amp;"; "&amp;AI814)</x:f>
        <x:v>proposal.salvage.twisted_iron_binding_strip; twisted iron binding strip; salvage; iron salvage; raw material; recovered part; industrial salvage; equipment fabrication; metal; strip; proposal; workshop recovery; iron salvage; twisted binding strip; torn iron band; t0; unassigned; material</x:v>
      </x:c>
      <x:c r="AF814" s="4" t="inlineStr">
        <x:is>
          <x:t xml:space="preserve">Distinct contemporary recovered object with a particular physical form and condition, retained as Salvage rather than working equipment or qualified workshop stock.</x:t>
        </x:is>
      </x:c>
      <x:c r="AG814" s="4" t="inlineStr">
        <x:is>
          <x:t xml:space="preserve">T0 value proposal: a small distorted ordinary iron strip retains little fabrication effort or direct fitting utility.</x:t>
        </x:is>
      </x:c>
      <x:c r="AH814" s="4" t="inlineStr">
        <x:is>
          <x:t xml:space="preserve">Unassigned</x:t>
        </x:is>
      </x:c>
      <x:c r="AI814" s="4" t="inlineStr">
        <x:is>
          <x:t xml:space="preserve">Material</x:t>
        </x:is>
      </x:c>
      <x:c r="AJ814" s="4">
        <x:f>COUNTIFS('Material routes'!$D$6:$D$2205,A814,'Material routes'!$C$6:$C$2205,"Output")</x:f>
        <x:v>0</x:v>
      </x:c>
      <x:c r="AK814" s="4">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0</x:v>
      </x:c>
      <x:c r="AL814" s="4">
        <x:f>COUNTIFS('Material routes'!$D$6:$D$2205,A814,'Material routes'!$C$6:$C$2205,"Tool candidate")</x:f>
        <x:v>0</x:v>
      </x:c>
      <x:c r="AM814" s="4" t="str">
        <x:f>IF(AJ814&gt;0,"Route listed; review status/completeness",IF(C814="T0","Raw entry feed; no production route","No production route listed"))</x:f>
        <x:v>Raw entry feed; no production route</x:v>
      </x:c>
      <x:c r="AN814" s="4">
        <x:f>IF(C814="T0",0,IF(C814="T1",1,IF(C814="T2",2,IF(C814="T3",3,IF(C814="T4",4,IF(C814="Unassigned",98,99))))))</x:f>
        <x:v>0</x:v>
      </x:c>
    </x:row>
    <x:row r="815" ht="115" customHeight="1">
      <x:c r="A815" s="4" t="str">
        <x:v>proposal.audit.cut_metal_reed_set</x:v>
      </x:c>
      <x:c r="B815" s="4" t="str">
        <x:v>Cut metal reed set</x:v>
      </x:c>
      <x:c r="C815" s="4" t="inlineStr">
        <x:is>
          <x:t xml:space="preserve">T3</x:t>
        </x:is>
      </x:c>
      <x:c r="D815" s="4" t="str">
        <x:v>Crafting components</x:v>
      </x:c>
      <x:c r="E815" s="4" t="str">
        <x:v>Crafting audit support item</x:v>
      </x:c>
      <x:c r="F815" s="4" t="str">
        <x:v>New proposal</x:v>
      </x:c>
      <x:c r="G815" s="4" t="inlineStr">
        <x:is>
          <x:t xml:space="preserve">A set of thin cut metal tongues proposed as vibrating reeds for a musical instrument. Airflow excites the fitted reeds to produce sound; dimensions, mounting and tuning have not yet been specified.</x:t>
        </x:is>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t="inlineStr">
        <x:is>
          <x:t xml:space="preserve">Rare</x:t>
        </x:is>
      </x:c>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t3; not applicable; component</x:v>
      </x:c>
      <x:c r="AF815" s="4" t="str">
        <x:v>New support/source proposal from item-chain audit; not accepted source canon.</x:v>
      </x:c>
      <x:c r="AG81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status/completeness","No production route listed")</x:f>
        <x:v>Route listed; review status/completeness</x:v>
      </x:c>
      <x:c r="AN815" s="4">
        <x:f>IF(C815="T0",0,IF(C815="T1",1,IF(C815="T2",2,IF(C815="T3",3,IF(C815="T4",4,IF(C815="Unassigned",98,99))))))</x:f>
        <x:v>3</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inlineStr">
        <x:is>
          <x:t xml:space="preserve">T1</x:t>
        </x:is>
      </x:c>
      <x:c r="D816" s="4" t="str">
        <x:v>Crafting components</x:v>
      </x:c>
      <x:c r="E816" s="4" t="str">
        <x:v>Crafting audit support item</x:v>
      </x:c>
      <x:c r="F816" s="4" t="str">
        <x:v>New proposal</x:v>
      </x:c>
      <x:c r="G816" s="4" t="inlineStr">
        <x:is>
          <x:t xml:space="preserve">A ceramic mouthpiece shaped to guide a player’s breath into a whistle or chamber instrument. Its air channel and edge help form the sound; final geometry and the matching resonant body remain to be designed.</x:t>
        </x:is>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t="inlineStr">
        <x:is>
          <x:t xml:space="preserve">Common</x:t>
        </x:is>
      </x:c>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t1; not applicable; component</x:v>
      </x:c>
      <x:c r="AF816" s="4" t="str">
        <x:v>New support/source proposal from item-chain audit; not accepted source canon.</x:v>
      </x:c>
      <x:c r="AG81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status/completeness","No production route listed")</x:f>
        <x:v>Route listed; review status/completeness</x:v>
      </x:c>
      <x:c r="AN816" s="4">
        <x:f>IF(C816="T0",0,IF(C816="T1",1,IF(C816="T2",2,IF(C816="T3",3,IF(C816="T4",4,IF(C816="Unassigned",98,99))))))</x:f>
        <x:v>1</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inlineStr">
        <x:is>
          <x:t xml:space="preserve">T2</x:t>
        </x:is>
      </x:c>
      <x:c r="D817" s="4" t="str">
        <x:v>Crafting components</x:v>
      </x:c>
      <x:c r="E817" s="4" t="str">
        <x:v>Crafting audit support item</x:v>
      </x:c>
      <x:c r="F817" s="4" t="str">
        <x:v>New proposal</x:v>
      </x:c>
      <x:c r="G817" s="4" t="inlineStr">
        <x:is>
          <x:t xml:space="preserve">A threaded screw intended to turn rotary input into controlled linear movement inside a mechanism. It needs a matched threaded member, supports and a suitable drive; travel, fit and loading remain unresolved.</x:t>
        </x:is>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t="inlineStr">
        <x:is>
          <x:t xml:space="preserve">Uncommon</x:t>
        </x:is>
      </x:c>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t2; not applicable; component</x:v>
      </x:c>
      <x:c r="AF817" s="4" t="str">
        <x:v>New support/source proposal from item-chain audit; not accepted source canon.</x:v>
      </x:c>
      <x:c r="AG81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status/completeness","No production route listed")</x:f>
        <x:v>Route listed; review status/completeness</x:v>
      </x:c>
      <x:c r="AN817" s="4">
        <x:f>IF(C817="T0",0,IF(C817="T1",1,IF(C817="T2",2,IF(C817="T3",3,IF(C817="T4",4,IF(C817="Unassigned",98,99))))))</x:f>
        <x:v>2</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inlineStr">
        <x:is>
          <x:t xml:space="preserve">T2</x:t>
        </x:is>
      </x:c>
      <x:c r="D818" s="4" t="str">
        <x:v>Crafting components</x:v>
      </x:c>
      <x:c r="E818" s="4" t="str">
        <x:v>Crafting audit support item</x:v>
      </x:c>
      <x:c r="F818" s="4" t="str">
        <x:v>New proposal</x:v>
      </x:c>
      <x:c r="G818" s="4" t="inlineStr">
        <x:is>
          <x:t xml:space="preserve">The rotating spindle at the center of a hand-drill assembly. It carries motion to a fitted drilling tool; the bit connection, bearings and means of turning the spindle must be matched to the drill.</x:t>
        </x:is>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t="inlineStr">
        <x:is>
          <x:t xml:space="preserve">Uncommon</x:t>
        </x:is>
      </x:c>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t2; not applicable; component</x:v>
      </x:c>
      <x:c r="AF818" s="4" t="str">
        <x:v>New support/source proposal from item-chain audit; not accepted source canon.</x:v>
      </x:c>
      <x:c r="AG81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status/completeness","No production route listed")</x:f>
        <x:v>Route listed; review status/completeness</x:v>
      </x:c>
      <x:c r="AN818" s="4">
        <x:f>IF(C818="T0",0,IF(C818="T1",1,IF(C818="T2",2,IF(C818="T3",3,IF(C818="T4",4,IF(C818="Unassigned",98,99))))))</x:f>
        <x:v>2</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inlineStr">
        <x:is>
          <x:t xml:space="preserve">T2</x:t>
        </x:is>
      </x:c>
      <x:c r="D819" s="4" t="str">
        <x:v>Crafting components</x:v>
      </x:c>
      <x:c r="E819" s="4" t="str">
        <x:v>Crafting audit support item</x:v>
      </x:c>
      <x:c r="F819" s="4" t="str">
        <x:v>New proposal</x:v>
      </x:c>
      <x:c r="G819" s="4" t="inlineStr">
        <x:is>
          <x:t xml:space="preserve">A replaceable cutting insert intended for the working end of a drilling tool. It supplies the wear surface that contacts the workpiece; material, fastening and the compatible drill geometry remain to be selected.</x:t>
        </x:is>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t="inlineStr">
        <x:is>
          <x:t xml:space="preserve">Uncommon</x:t>
        </x:is>
      </x:c>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t2; not applicable; component</x:v>
      </x:c>
      <x:c r="AF819" s="4" t="str">
        <x:v>New support/source proposal from item-chain audit; not accepted source canon.</x:v>
      </x:c>
      <x:c r="AG81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status/completeness","No production route listed")</x:f>
        <x:v>Route listed; review status/completeness</x:v>
      </x:c>
      <x:c r="AN819" s="4">
        <x:f>IF(C819="T0",0,IF(C819="T1",1,IF(C819="T2",2,IF(C819="T3",3,IF(C819="T4",4,IF(C819="Unassigned",98,99))))))</x:f>
        <x:v>2</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inlineStr">
        <x:is>
          <x:t xml:space="preserve">T3</x:t>
        </x:is>
      </x:c>
      <x:c r="D820" s="4" t="str">
        <x:v>Crafting components</x:v>
      </x:c>
      <x:c r="E820" s="4" t="str">
        <x:v>Crafting audit support item</x:v>
      </x:c>
      <x:c r="F820" s="4" t="str">
        <x:v>New proposal</x:v>
      </x:c>
      <x:c r="G820" s="4" t="inlineStr">
        <x:is>
          <x:t xml:space="preserve">A compact mechanical pack combining a retaining latch with a release trigger. It holds and releases a matched mechanism on command; travel, reset method and safe loading depend on the host equipment.</x:t>
        </x:is>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t="inlineStr">
        <x:is>
          <x:t xml:space="preserve">Rare</x:t>
        </x:is>
      </x:c>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t3; not applicable; component</x:v>
      </x:c>
      <x:c r="AF820" s="4" t="str">
        <x:v>New support/source proposal from item-chain audit; not accepted source canon.</x:v>
      </x:c>
      <x:c r="AG820"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status/completeness","No production route listed")</x:f>
        <x:v>Route listed; review status/completeness</x:v>
      </x:c>
      <x:c r="AN820" s="4">
        <x:f>IF(C820="T0",0,IF(C820="T1",1,IF(C820="T2",2,IF(C820="T3",3,IF(C820="T4",4,IF(C820="Unassigned",98,99))))))</x:f>
        <x:v>3</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inlineStr">
        <x:is>
          <x:t xml:space="preserve">T0</x:t>
        </x:is>
      </x:c>
      <x:c r="D821" s="4" t="str">
        <x:v>Crafting components</x:v>
      </x:c>
      <x:c r="E821" s="4" t="str">
        <x:v>Crafting audit support item</x:v>
      </x:c>
      <x:c r="F821" s="4" t="str">
        <x:v>New proposal</x:v>
      </x:c>
      <x:c r="G821" s="4" t="inlineStr">
        <x:is>
          <x:t xml:space="preserve">An unfinished valve poppet intended to meet a matching seat inside a flow-control assembly. Its final sealing face and stem require fitting; working medium, pressure and compatibility have not been assigned.</x:t>
        </x:is>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t="inlineStr">
        <x:is>
          <x:t xml:space="preserve">Junk</x:t>
        </x:is>
      </x:c>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t0; not applicable; component</x:v>
      </x:c>
      <x:c r="AF821" s="4" t="str">
        <x:v>New support/source proposal from item-chain audit; not accepted source canon.</x:v>
      </x:c>
      <x:c r="AG82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status/completeness","No production route listed")</x:f>
        <x:v>Route listed; review status/completeness</x:v>
      </x:c>
      <x:c r="AN821" s="4">
        <x:f>IF(C821="T0",0,IF(C821="T1",1,IF(C821="T2",2,IF(C821="T3",3,IF(C821="T4",4,IF(C821="Unassigned",98,99))))))</x:f>
        <x:v>0</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inlineStr">
        <x:is>
          <x:t xml:space="preserve">T3</x:t>
        </x:is>
      </x:c>
      <x:c r="D822" s="4" t="str">
        <x:v>Crafting components</x:v>
      </x:c>
      <x:c r="E822" s="4" t="str">
        <x:v>Crafting audit support item</x:v>
      </x:c>
      <x:c r="F822" s="4" t="str">
        <x:v>New proposal</x:v>
      </x:c>
      <x:c r="G822" s="4" t="inlineStr">
        <x:is>
          <x:t xml:space="preserve">A barrel module proposed for a matched pressure-driven assembly, using ceramic and metal parts. It guides the designed moving medium or projectile; seals, pressure source and safe operating conditions remain unresolved.</x:t>
        </x:is>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t="inlineStr">
        <x:is>
          <x:t xml:space="preserve">Rare</x:t>
        </x:is>
      </x:c>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t3; not applicable; component</x:v>
      </x:c>
      <x:c r="AF822" s="4" t="str">
        <x:v>New support/source proposal from item-chain audit; not accepted source canon.</x:v>
      </x:c>
      <x:c r="AG82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status/completeness","No production route listed")</x:f>
        <x:v>Route listed; review status/completeness</x:v>
      </x:c>
      <x:c r="AN822" s="4">
        <x:f>IF(C822="T0",0,IF(C822="T1",1,IF(C822="T2",2,IF(C822="T3",3,IF(C822="T4",4,IF(C822="Unassigned",98,99))))))</x:f>
        <x:v>3</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inlineStr">
        <x:is>
          <x:t xml:space="preserve">T2</x:t>
        </x:is>
      </x:c>
      <x:c r="D823" s="4" t="str">
        <x:v>Crafting components</x:v>
      </x:c>
      <x:c r="E823" s="4" t="str">
        <x:v>Crafting audit support item</x:v>
      </x:c>
      <x:c r="F823" s="4" t="str">
        <x:v>New proposal</x:v>
      </x:c>
      <x:c r="G823" s="4" t="inlineStr">
        <x:is>
          <x:t xml:space="preserve">A control switch with conductive contacts supported on a ceramic backing. It opens or closes a designed electrical path while keeping the mounting surface separate from the contacts; ratings and wiring remain to be established.</x:t>
        </x:is>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t="inlineStr">
        <x:is>
          <x:t xml:space="preserve">Uncommon</x:t>
        </x:is>
      </x:c>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t2; not applicable; component</x:v>
      </x:c>
      <x:c r="AF823" s="4" t="str">
        <x:v>New support/source proposal from item-chain audit; not accepted source canon.</x:v>
      </x:c>
      <x:c r="AG82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status/completeness","No production route listed")</x:f>
        <x:v>Route listed; review status/completeness</x:v>
      </x:c>
      <x:c r="AN823" s="4">
        <x:f>IF(C823="T0",0,IF(C823="T1",1,IF(C823="T2",2,IF(C823="T3",3,IF(C823="T4",4,IF(C823="Unassigned",98,99))))))</x:f>
        <x:v>2</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inlineStr">
        <x:is>
          <x:t xml:space="preserve">T2</x:t>
        </x:is>
      </x:c>
      <x:c r="D824" s="4" t="str">
        <x:v>Crafting components</x:v>
      </x:c>
      <x:c r="E824" s="4" t="str">
        <x:v>Crafting audit support item</x:v>
      </x:c>
      <x:c r="F824" s="4" t="str">
        <x:v>New proposal</x:v>
      </x:c>
      <x:c r="G824" s="4" t="inlineStr">
        <x:is>
          <x:t xml:space="preserve">A fitted metal casing intended to surround and locate the parts of a particular machine. It provides mounting and enclosure surfaces; openings, access, seals and internal clearances depend on the mechanism it houses.</x:t>
        </x:is>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t="inlineStr">
        <x:is>
          <x:t xml:space="preserve">Uncommon</x:t>
        </x:is>
      </x:c>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t2; not applicable; component</x:v>
      </x:c>
      <x:c r="AF824" s="4" t="str">
        <x:v>New support/source proposal from item-chain audit; not accepted source canon.</x:v>
      </x:c>
      <x:c r="AG82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status/completeness","No production route listed")</x:f>
        <x:v>Route listed; review status/completeness</x:v>
      </x:c>
      <x:c r="AN824" s="4">
        <x:f>IF(C824="T0",0,IF(C824="T1",1,IF(C824="T2",2,IF(C824="T3",3,IF(C824="T4",4,IF(C824="Unassigned",98,99))))))</x:f>
        <x:v>2</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inlineStr">
        <x:is>
          <x:t xml:space="preserve">T4</x:t>
        </x:is>
      </x:c>
      <x:c r="D825" s="4" t="inlineStr">
        <x:is>
          <x:t xml:space="preserve">Salvage</x:t>
        </x:is>
      </x:c>
      <x:c r="E825" s="4" t="str">
        <x:v>Crafting audit support item</x:v>
      </x:c>
      <x:c r="F825" s="4" t="str">
        <x:v>New proposal</x:v>
      </x:c>
      <x:c r="G825" s="4" t="inlineStr">
        <x:is>
          <x:t xml:space="preserve">Unqualified recovered detector candidate; operation and interface remain research dependent. It is proposed for a matched radio assembly, with detection, transduction, power and performance dependent on further design and qualification.</x:t>
        </x:is>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t="inlineStr">
        <x:is>
          <x:t xml:space="preserve">Epic</x:t>
        </x:is>
      </x:c>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salvage; crafting audit support item; machine part; recovered part; recovered machinery; radio communication; mixed / unresolved; assembly; proposal; recovered radio detector element; crafting audit; t4; not applicable; component</x:v>
      </x:c>
      <x:c r="AF825"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5" s="4" t="inlineStr">
        <x:is>
          <x:t xml:space="preserve">Salvage value audit October 16, 2026: T4. A recovered radio detector is a difficult-to-reproduce specialist component. Its operability, power needs and interface remain unproven. Value tier is relative to this 200-item salvage roster; condition and crafting qualification remain separate.</x:t>
        </x:is>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x:f>IF(C825="T0",0,IF(C825="T1",1,IF(C825="T2",2,IF(C825="T3",3,IF(C825="T4",4,IF(C825="Unassigned",98,99))))))</x:f>
        <x:v>4</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inlineStr">
        <x:is>
          <x:t xml:space="preserve">T4</x:t>
        </x:is>
      </x:c>
      <x:c r="D826" s="4" t="inlineStr">
        <x:is>
          <x:t xml:space="preserve">Salvage</x:t>
        </x:is>
      </x:c>
      <x:c r="E826" s="4" t="str">
        <x:v>Crafting audit support item</x:v>
      </x:c>
      <x:c r="F826" s="4" t="str">
        <x:v>New proposal</x:v>
      </x:c>
      <x:c r="G826" s="4" t="inlineStr">
        <x:is>
          <x:t xml:space="preserve">Matched recovered transducer candidate; no assumed miniaturized production. It is proposed for a matched radio assembly, with detection, transduction, power and performance dependent on further design and qualification.</x:t>
        </x:is>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t="inlineStr">
        <x:is>
          <x:t xml:space="preserve">Epic</x:t>
        </x:is>
      </x:c>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salvage; crafting audit support item; machine part; recovered part; recovered machinery; radio communication; mixed / unresolved; assembly; proposal; recovered acoustic receiver capsule; crafting audit; t4; not applicable; component</x:v>
      </x:c>
      <x:c r="AF826"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6" s="4" t="inlineStr">
        <x:is>
          <x:t xml:space="preserve">Salvage value audit October 16, 2026: T4. A recovered transducer preserves specialist manufacture and compatible-radio repair potential, subject to function and fit checks. Value tier is relative to this 200-item salvage roster; condition and crafting qualification remain separate.</x:t>
        </x:is>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x:f>IF(C826="T0",0,IF(C826="T1",1,IF(C826="T2",2,IF(C826="T3",3,IF(C826="T4",4,IF(C826="Unassigned",98,99))))))</x:f>
        <x:v>4</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inlineStr">
        <x:is>
          <x:t xml:space="preserve">T2</x:t>
        </x:is>
      </x:c>
      <x:c r="D827" s="4" t="str">
        <x:v>Crafting components</x:v>
      </x:c>
      <x:c r="E827" s="4" t="str">
        <x:v>Crafting audit support item</x:v>
      </x:c>
      <x:c r="F827" s="4" t="str">
        <x:v>New proposal</x:v>
      </x:c>
      <x:c r="G827" s="4" t="inlineStr">
        <x:is>
          <x:t xml:space="preserve">An iron heating element carried on ceramic and metal supports. It is proposed for a controlled electrical-heating assembly; the power source, heat control and safe service conditions remain unresolved.</x:t>
        </x:is>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t="inlineStr">
        <x:is>
          <x:t xml:space="preserve">Uncommon</x:t>
        </x:is>
      </x:c>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t2; not applicable; component</x:v>
      </x:c>
      <x:c r="AF827" s="4" t="str">
        <x:v>New support/source proposal from item-chain audit; not accepted source canon.</x:v>
      </x:c>
      <x:c r="AG82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status/completeness","No production route listed")</x:f>
        <x:v>Route listed; review status/completeness</x:v>
      </x:c>
      <x:c r="AN827" s="4">
        <x:f>IF(C827="T0",0,IF(C827="T1",1,IF(C827="T2",2,IF(C827="T3",3,IF(C827="T4",4,IF(C827="Unassigned",98,99))))))</x:f>
        <x:v>2</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inlineStr">
        <x:is>
          <x:t xml:space="preserve">T4</x:t>
        </x:is>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t="inlineStr">
        <x:is>
          <x:t xml:space="preserve">Epic</x:t>
        </x:is>
      </x:c>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t4; t4; finished item</x:v>
      </x:c>
      <x:c r="AF828" s="4" t="str">
        <x:v>New support/source proposal from item-chain audit; not accepted source canon.</x:v>
      </x:c>
      <x:c r="AG828"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status/completeness","No production route listed")</x:f>
        <x:v>Route listed; review status/completeness</x:v>
      </x:c>
      <x:c r="AN828" s="4">
        <x:f>IF(C828="T0",0,IF(C828="T1",1,IF(C828="T2",2,IF(C828="T3",3,IF(C828="T4",4,IF(C828="Unassigned",98,99))))))</x:f>
        <x:v>4</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inlineStr">
        <x:is>
          <x:t xml:space="preserve">T3</x:t>
        </x:is>
      </x:c>
      <x:c r="D829" s="4" t="inlineStr">
        <x:is>
          <x:t xml:space="preserve">Salvage</x:t>
        </x:is>
      </x:c>
      <x:c r="E829" s="4" t="str">
        <x:v>Crafting audit support item</x:v>
      </x:c>
      <x:c r="F829" s="4" t="str">
        <x:v>New proposal</x:v>
      </x:c>
      <x:c r="G829" s="4" t="inlineStr">
        <x:is>
          <x:t xml:space="preserve">A hand-operated saw intended for cutting suitably matched metal stock. Its toothed blade and frame provide a candidate workshop cutting tool; blade manufacture, supported materials and useful cutting capacity require design.</x:t>
        </x:is>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t="inlineStr">
        <x:is>
          <x:t xml:space="preserve">Common</x:t>
        </x:is>
      </x:c>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t3;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inlineStr">
        <x:is>
          <x:t xml:space="preserve">Salvage value audit October 16, 2026: T3. A toothed working blade and frame preserve useful cutting-tool manufacture with broad workshop demand. Value tier is relative to this 200-item salvage roster; condition and crafting qualification remain separate.</x:t>
        </x:is>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x:f>IF(C829="T0",0,IF(C829="T1",1,IF(C829="T2",2,IF(C829="T3",3,IF(C829="T4",4,IF(C829="Unassigned",98,99))))))</x:f>
        <x:v>3</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inlineStr">
        <x:is>
          <x:t xml:space="preserve">T2</x:t>
        </x:is>
      </x:c>
      <x:c r="D830" s="4" t="inlineStr">
        <x:is>
          <x:t xml:space="preserve">Salvage</x:t>
        </x:is>
      </x:c>
      <x:c r="E830" s="4" t="str">
        <x:v>Crafting audit support item</x:v>
      </x:c>
      <x:c r="F830" s="4" t="str">
        <x:v>New proposal</x:v>
      </x:c>
      <x:c r="G830" s="4" t="inlineStr">
        <x:is>
          <x:t xml:space="preserve">A workshop mandrel used as a forming support while winding wire into a chosen coil shape. It controls the form during preparation and is removed or retained according to the assembly; winding dimensions and conductor treatment remain open.</x:t>
        </x:is>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t="inlineStr">
        <x:is>
          <x:t xml:space="preserve">Uncommon</x:t>
        </x:is>
      </x:c>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t2;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inlineStr">
        <x:is>
          <x:t xml:space="preserve">Salvage value audit October 16, 2026: T2. A reusable winding form preserves useful workshop geometry but lacks the precision moving parts of a complete mechanism. Value tier is relative to this 200-item salvage roster; condition and crafting qualification remain separate.</x:t>
        </x:is>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x:f>IF(C830="T0",0,IF(C830="T1",1,IF(C830="T2",2,IF(C830="T3",3,IF(C830="T4",4,IF(C830="Unassigned",98,99))))))</x:f>
        <x:v>2</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inlineStr">
        <x:is>
          <x:t xml:space="preserve">T2</x:t>
        </x:is>
      </x:c>
      <x:c r="D831" s="4" t="inlineStr">
        <x:is>
          <x:t xml:space="preserve">Salvage</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t="inlineStr">
        <x:is>
          <x:t xml:space="preserve">Uncommon</x:t>
        </x:is>
      </x:c>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salvage; cooking &amp; ignition; tool; finished item; manufactured / unresolved; food preparation; faunal fiber and shell; assembly; proposal; food preparation screen; crafting audit; crafting audit support item; camp goods; cooking &amp; ignition; t2;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 Author direction October 16: all Camp items are Salvage; retire the Camp items section. Item identity, condition, tiers, purposes and recipe semantics remain unchanged.</x:t>
        </x:is>
      </x:c>
      <x:c r="AG831" s="4" t="inlineStr">
        <x:is>
          <x:t xml:space="preserve">Salvage value audit October 16, 2026: T2. A prepared tendon lattice preserves material selection and fabrication for food handling, subject to food-contact qualification. Value tier is relative to this 200-item salvage roster; condition and crafting qualification remain separate.</x:t>
        </x:is>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x:f>IF(C831="T0",0,IF(C831="T1",1,IF(C831="T2",2,IF(C831="T3",3,IF(C831="T4",4,IF(C831="Unassigned",98,99))))))</x:f>
        <x:v>2</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inlineStr">
        <x:is>
          <x:t xml:space="preserve">T3</x:t>
        </x:is>
      </x:c>
      <x:c r="D832" s="4" t="inlineStr">
        <x:is>
          <x:t xml:space="preserve">Salvage</x:t>
        </x:is>
      </x:c>
      <x:c r="E832" s="4" t="str">
        <x:v>Crafting audit support item</x:v>
      </x:c>
      <x:c r="F832" s="4" t="str">
        <x:v>New proposal</x:v>
      </x:c>
      <x:c r="G832" s="4" t="inlineStr">
        <x:is>
          <x:t xml:space="preserve">Candidate hot-work tool for forming glass vessels; qualified heat and working atmosphere required. It is intended for a matched glassworking or ceramic process, with composition, forming and controlled heat determining the useful result.</x:t>
        </x:is>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t="inlineStr">
        <x:is>
          <x:t xml:space="preserve">Rare</x:t>
        </x:is>
      </x:c>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t3;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inlineStr">
        <x:is>
          <x:t xml:space="preserve">Salvage value audit October 16, 2026: T3. A fitted long hollow hot-work tool preserves glassworking preparation and specialist workshop utility. Value tier is relative to this 200-item salvage roster; condition and crafting qualification remain separate.</x:t>
        </x:is>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x:f>IF(C832="T0",0,IF(C832="T1",1,IF(C832="T2",2,IF(C832="T3",3,IF(C832="T4",4,IF(C832="Unassigned",98,99))))))</x:f>
        <x:v>3</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Junk</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Junk</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Junk</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 It provides candidate material or a shaped starting piece for making other objects, with the final form set by the receiving design.</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t="inlineStr">
        <x:is>
          <x:t xml:space="preserve">Junk</x:t>
        </x:is>
      </x:c>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status/completeness","No production route listed")</x:f>
        <x:v>No production route listed</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t="inlineStr">
        <x:is>
          <x:t xml:space="preserve">Junk</x:t>
        </x:is>
      </x:c>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status/completeness","No production route listed")</x:f>
        <x:v>No production route listed</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 It is intended to prepare or change a workpiece’s surface before a later fitting, coating or use; the treatment must suit that material.</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t="inlineStr">
        <x:is>
          <x:t xml:space="preserve">Junk</x:t>
        </x:is>
      </x:c>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status/completeness","No production route listed")</x:f>
        <x:v>No production route listed</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 It provides candidate material or a shaped starting piece for making other objects, with the final form set by the receiving design.</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t="inlineStr">
        <x:is>
          <x:t xml:space="preserve">Junk</x:t>
        </x:is>
      </x:c>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status/completeness","No production route listed")</x:f>
        <x:v>No production route listed</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T3</x:t>
        </x:is>
      </x:c>
      <x:c r="D840" s="4" t="inlineStr">
        <x:is>
          <x:t xml:space="preserve">Salvage</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salvage; cooking &amp; ignition; household utensil; finished item; manufactured / unresolved; cooking; ceramic and metal; assembly; proposal; divided meal-warming pot; camp life; everyday object; camp household; camp goods; cooking &amp; ignition; t3;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0" s="4" t="inlineStr">
        <x:is>
          <x:t xml:space="preserve">Salvage value audit October 16, 2026: T3. Two fitted ceramic cups and a shared metal cradle preserve coordinated cooking-vessel and support work. Value tier is relative to this 200-item salvage roster; condition and crafting qualification remain separate.</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3</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Salvage</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t="inlineStr">
        <x:is>
          <x:t xml:space="preserve">Uncommon</x:t>
        </x:is>
      </x:c>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salvage;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1" s="4" t="inlineStr">
        <x:is>
          <x:t xml:space="preserve">Salvage value audit October 16, 2026: T2. A hinged support saves useful fitting and camp fabrication work but has a narrow domestic role. Value tier is relative to this 200-item salvage roster; condition and crafting qualification remain separate.</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Salvage</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t="inlineStr">
        <x:is>
          <x:t xml:space="preserve">Uncommon</x:t>
        </x:is>
      </x:c>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salvage;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2" s="4" t="inlineStr">
        <x:is>
          <x:t xml:space="preserve">Salvage value audit October 16, 2026: T2. A fitted cam mechanism preserves moderate fastening labor and flexible camp utility, with no binding included. Value tier is relative to this 200-item salvage roster; condition and crafting qualification remain separate.</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T1</x:t>
        </x:is>
      </x:c>
      <x:c r="D843" s="4" t="inlineStr">
        <x:is>
          <x:t xml:space="preserve">Salvage</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salvage; shelter &amp; rest; shelter item; finished item; manufactured / unresolved; binding and construction; metal; solid part; proposal; three-hole guyline tensioner; camp life; everyday object; camp household; camp goods; shelter &amp; rest; t1;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3" s="4" t="inlineStr">
        <x:is>
          <x:t xml:space="preserve">Salvage value audit October 16, 2026: T1. A small perforated plate offers practical line adjustment with little material and simple manufacture. Value tier is relative to this 200-item salvage roster; condition and crafting qualification remain separate.</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1</x:v>
      </x:c>
    </x:row>
    <x:row r="844">
      <x:c r="A844" s="4" t="inlineStr">
        <x:is>
          <x:t xml:space="preserve">proposal.camp.split_ring_hanging_hook</x:t>
        </x:is>
      </x:c>
      <x:c r="B844" s="4" t="inlineStr">
        <x:is>
          <x:t xml:space="preserve">Split-ring hanging hook</x:t>
        </x:is>
      </x:c>
      <x:c r="C844" s="4" t="inlineStr">
        <x:is>
          <x:t xml:space="preserve">T0</x:t>
        </x:is>
      </x:c>
      <x:c r="D844" s="4" t="inlineStr">
        <x:is>
          <x:t xml:space="preserve">Salvage</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t="inlineStr">
        <x:is>
          <x:t xml:space="preserve">Junk</x:t>
        </x:is>
      </x:c>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salvage; shelter &amp; rest; shelter item; finished item; manufactured / unresolved; equipment mounting; metal; assembly; proposal; split-ring hanging hook; camp life; everyday object; camp household; camp goods; shelter &amp; rest; t0;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4" s="4" t="inlineStr">
        <x:is>
          <x:t xml:space="preserve">Salvage value audit October 16, 2026: T0. A small ring and short hook use little common metal and simple shaping, with no climbing rating. Value tier is relative to this 200-item salvage roster; condition and crafting qualification remain separate.</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0</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Salvage</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t="inlineStr">
        <x:is>
          <x:t xml:space="preserve">Uncommon</x:t>
        </x:is>
      </x:c>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salvage;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 Author direction October 16: all Camp items are Salvage; retire the Camp items section. Item identity, condition, tiers, purposes and recipe semantics remain unchanged.</x:t>
        </x:is>
      </x:c>
      <x:c r="AG845" s="4" t="inlineStr">
        <x:is>
          <x:t xml:space="preserve">Salvage value audit October 16, 2026: T2. A divided hinged case preserves moderate sheet-metal and closure work and practical utensil protection. Value tier is relative to this 200-item salvage roster; condition and crafting qualification remain separate.</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Salvage</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t="inlineStr">
        <x:is>
          <x:t xml:space="preserve">Uncommon</x:t>
        </x:is>
      </x:c>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salvage;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 Author direction October 16: all Camp items are Salvage; retire the Camp items section. Item identity, condition, tiers, purposes and recipe semantics remain unchanged.</x:t>
        </x:is>
      </x:c>
      <x:c r="AG846" s="4" t="inlineStr">
        <x:is>
          <x:t xml:space="preserve">Salvage value audit October 16, 2026: T2. A folding handle and formed cleaning pan preserve moderate camp-tool workmanship beyond simple scrap. Value tier is relative to this 200-item salvage roster; condition and crafting qualification remain separate.</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T3</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t="inlineStr">
        <x:is>
          <x:t xml:space="preserve">Rare</x:t>
        </x:is>
      </x:c>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t3; unassigned; finished item</x:v>
      </x:c>
      <x:c r="AF847" s="4" t="inlineStr">
        <x:is>
          <x:t xml:space="preserve">Author-requested Legger armor expansion. Intended coverage only; does not establish a working equipment slot or protection behavior.</x:t>
        </x:is>
      </x:c>
      <x:c r="AG847"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status/completeness","No production route listed")</x:f>
        <x:v>No production route listed</x:v>
      </x:c>
      <x:c r="AN847" s="14">
        <x:f>IF(C847="T0",0,IF(C847="T1",1,IF(C847="T2",2,IF(C847="T3",3,IF(C847="T4",4,IF(C847="Unassigned",98,99))))))</x:f>
        <x:v>3</x:v>
      </x:c>
    </x:row>
    <x:row r="848">
      <x:c r="A848" s="9" t="inlineStr">
        <x:is>
          <x:t xml:space="preserve">proposal.legger.cargo_flank_screens</x:t>
        </x:is>
      </x:c>
      <x:c r="B848" s="9" t="inlineStr">
        <x:is>
          <x:t xml:space="preserve">Cargo flank screens</x:t>
        </x:is>
      </x:c>
      <x:c r="C848" s="4" t="inlineStr">
        <x:is>
          <x:t xml:space="preserve">T1</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t="inlineStr">
        <x:is>
          <x:t xml:space="preserve">Common</x:t>
        </x:is>
      </x:c>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t1; unassigned; finished item</x:v>
      </x:c>
      <x:c r="AF848" s="4" t="inlineStr">
        <x:is>
          <x:t xml:space="preserve">Author-requested Legger armor expansion. Intended coverage only; does not establish a working equipment slot or protection behavior.</x:t>
        </x:is>
      </x:c>
      <x:c r="AG848"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status/completeness","No production route listed")</x:f>
        <x:v>No production route listed</x:v>
      </x:c>
      <x:c r="AN848" s="14">
        <x:f>IF(C848="T0",0,IF(C848="T1",1,IF(C848="T2",2,IF(C848="T3",3,IF(C848="T4",4,IF(C848="Unassigned",98,99))))))</x:f>
        <x:v>1</x:v>
      </x:c>
    </x:row>
    <x:row r="849">
      <x:c r="A849" s="9" t="inlineStr">
        <x:is>
          <x:t xml:space="preserve">proposal.legger.dorsal_shingle_carapace</x:t>
        </x:is>
      </x:c>
      <x:c r="B849" s="9" t="inlineStr">
        <x:is>
          <x:t xml:space="preserve">Dorsal shingle carapace</x:t>
        </x:is>
      </x:c>
      <x:c r="C849" s="4" t="inlineStr">
        <x:is>
          <x:t xml:space="preserve">T2</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t="inlineStr">
        <x:is>
          <x:t xml:space="preserve">Uncommon</x:t>
        </x:is>
      </x:c>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t2; unassigned; finished item</x:v>
      </x:c>
      <x:c r="AF849" s="4" t="inlineStr">
        <x:is>
          <x:t xml:space="preserve">Author-requested Legger armor expansion. Intended coverage only; does not establish a working equipment slot or protection behavior.</x:t>
        </x:is>
      </x:c>
      <x:c r="AG849"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status/completeness","No production route listed")</x:f>
        <x:v>No production route listed</x:v>
      </x:c>
      <x:c r="AN849" s="14">
        <x:f>IF(C849="T0",0,IF(C849="T1",1,IF(C849="T2",2,IF(C849="T3",3,IF(C849="T4",4,IF(C849="Unassigned",98,99))))))</x:f>
        <x:v>2</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Salvage</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Junk</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salvage;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850" s="4" t="inlineStr">
        <x:is>
          <x:t xml:space="preserve">Salvage value audit October 16, 2026: T0. Denting and unknown food-contact condition reduce this ordinary pot to low-value repair or reclaiming stock. Value tier is relative to this 200-item salvage roster; condition and crafting qualification remain separate.</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No production route listed</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Junk</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Salvage value audit October 16, 2026: T0. A bent crossbar and missing bindings leave an incomplete common carrying frame with substantial repair burden. Value tier is relative to this 200-item salvage roster; condition and crafting qualification remain separate.</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No production route listed</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T2</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Junk</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t2; t0; component</x:v>
      </x:c>
      <x:c r="AF852" s="4" t="inlineStr">
        <x:is>
          <x:t xml:space="preserve">Author-requested expedition salvage concept. Recovery category records where and in what condition it is found; qualification for reuse remains unresolved.</x:t>
        </x:is>
      </x:c>
      <x:c r="AG852" s="4" t="inlineStr">
        <x:is>
          <x:t xml:space="preserve">Salvage value audit October 16, 2026: T2. A mixed set of potentially sound small fittings can save repeated repair trips, though sorting and matching are required. Value tier is relative to this 200-item salvage roster; condition and crafting qualification remain separate.</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No production route listed</x:v>
      </x:c>
      <x:c r="AN852" s="4">
        <x:f>IF(C852="T0",0,IF(C852="T1",1,IF(C852="T2",2,IF(C852="T3",3,IF(C852="T4",4,IF(C852="Unassigned",98,99))))))</x:f>
        <x:v>2</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Junk</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Salvage value audit October 16, 2026: T0. A cracked seam and missing closure remove containment utility, leaving ordinary body and fitting recovery value. Value tier is relative to this 200-item salvage roster; condition and crafting qualification remain separate.</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No production route listed</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Junk</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Salvage value audit October 16, 2026: T0. Worn mismatched sole pieces offer little complete-equipment value and require fit checks even as donors. Value tier is relative to this 200-item salvage roster; condition and crafting qualification remain separate.</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No production route listed</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T2</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Uncommon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t2; t0; component</x:v>
      </x:c>
      <x:c r="AF855" s="4" t="inlineStr">
        <x:is>
          <x:t xml:space="preserve">Author-requested expedition salvage concept. Recovery category records where and in what condition it is found; qualification for reuse remains unresolved.</x:t>
        </x:is>
      </x:c>
      <x:c r="AG855" s="4" t="inlineStr">
        <x:is>
          <x:t xml:space="preserve">Salvage value audit October 16, 2026: T2. Surviving route marks may interest an expedition specialist, but age, accuracy and relevance discount them. No locations are revealed automatically. Value tier is relative to this 200-item salvage roster; condition and crafting qualification remain separate.</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No production route listed</x:v>
      </x:c>
      <x:c r="AN855" s="4">
        <x:f>IF(C855="T0",0,IF(C855="T1",1,IF(C855="T2",2,IF(C855="T3",3,IF(C855="T4",4,IF(C855="Unassigned",98,99))))))</x:f>
        <x:v>2</x:v>
      </x:c>
    </x:row>
    <x:row r="856">
      <x:c r="A856" s="4" t="inlineStr">
        <x:is>
          <x:t xml:space="preserve">proposal.salvage.damaged_sail_hinge</x:t>
        </x:is>
      </x:c>
      <x:c r="B856" s="4" t="inlineStr">
        <x:is>
          <x:t xml:space="preserve">Damaged folding-sail hinge</x:t>
        </x:is>
      </x:c>
      <x:c r="C856" s="4" t="inlineStr">
        <x:is>
          <x:t xml:space="preserve">T2</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t2; t0; component</x:v>
      </x:c>
      <x:c r="AF856" s="4" t="inlineStr">
        <x:is>
          <x:t xml:space="preserve">Author-requested expedition salvage concept. Recovery category records where and in what condition it is found; qualification for reuse remains unresolved.</x:t>
        </x:is>
      </x:c>
      <x:c r="AG856" s="4" t="inlineStr">
        <x:is>
          <x:t xml:space="preserve">Salvage value audit October 16, 2026: T2. A damaged specialist hinge may retain valuable matched pins and bearing surfaces despite seizure and missing sail parts. Value tier is relative to this 200-item salvage roster; condition and crafting qualification remain separate.</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No production route listed</x:v>
      </x:c>
      <x:c r="AN856" s="4">
        <x:f>IF(C856="T0",0,IF(C856="T1",1,IF(C856="T2",2,IF(C856="T3",3,IF(C856="T4",4,IF(C856="Unassigned",98,99))))))</x:f>
        <x:v>2</x:v>
      </x:c>
    </x:row>
    <x:row r="857">
      <x:c r="A857" s="4" t="inlineStr">
        <x:is>
          <x:t xml:space="preserve">proposal.salvage.seized_hand_drill</x:t>
        </x:is>
      </x:c>
      <x:c r="B857" s="4" t="inlineStr">
        <x:is>
          <x:t xml:space="preserve">Seized hand-crank drill</x:t>
        </x:is>
      </x:c>
      <x:c r="C857" s="4" t="inlineStr">
        <x:is>
          <x:t xml:space="preserve">T2</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t2; t0; component</x:v>
      </x:c>
      <x:c r="AF857" s="4" t="inlineStr">
        <x:is>
          <x:t xml:space="preserve">Author-requested expedition salvage concept. Recovery category records where and in what condition it is found; qualification for reuse remains unresolved.</x:t>
        </x:is>
      </x:c>
      <x:c r="AG857" s="4" t="inlineStr">
        <x:is>
          <x:t xml:space="preserve">Salvage value audit October 16, 2026: T2. A seized drill may retain useful gears and jaws, but jammed motion warrants a large discount from a sound drill. Value tier is relative to this 200-item salvage roster; condition and crafting qualification remain separate.</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No production route listed</x:v>
      </x:c>
      <x:c r="AN857" s="4">
        <x:f>IF(C857="T0",0,IF(C857="T1",1,IF(C857="T2",2,IF(C857="T3",3,IF(C857="T4",4,IF(C857="Unassigned",98,99))))))</x:f>
        <x:v>2</x:v>
      </x:c>
    </x:row>
    <x:row r="858">
      <x:c r="A858" s="4" t="inlineStr">
        <x:is>
          <x:t xml:space="preserve">proposal.salvage.cracked_expedition_spectacles</x:t>
        </x:is>
      </x:c>
      <x:c r="B858" s="4" t="inlineStr">
        <x:is>
          <x:t xml:space="preserve">Cracked expedition spectacles</x:t>
        </x:is>
      </x:c>
      <x:c r="C858" s="4" t="inlineStr">
        <x:is>
          <x:t xml:space="preserve">T4</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t4; t0; component</x:v>
      </x:c>
      <x:c r="AF858" s="4" t="inlineStr">
        <x:is>
          <x:t xml:space="preserve">Author-requested expedition salvage concept. Recovery category records where and in what condition it is found; qualification for reuse remains unresolved.</x:t>
        </x:is>
      </x:c>
      <x:c r="AG858" s="4" t="inlineStr">
        <x:is>
          <x:t xml:space="preserve">Salvage value audit October 16, 2026: T4. Even one surviving lens from explicitly rare eyewear can be costly to replace. Cracks, optical quality and specialist matching remain major limits. Value tier is relative to this 200-item salvage roster; condition and crafting qualification remain separate.</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No production route listed</x:v>
      </x:c>
      <x:c r="AN858" s="4">
        <x:f>IF(C858="T0",0,IF(C858="T1",1,IF(C858="T2",2,IF(C858="T3",3,IF(C858="T4",4,IF(C858="Unassigned",98,99))))))</x:f>
        <x:v>4</x:v>
      </x:c>
    </x:row>
    <x:row r="859">
      <x:c r="A859" s="4" t="inlineStr">
        <x:is>
          <x:t xml:space="preserve">proposal.salvage.dented_iron_shin_guard</x:t>
        </x:is>
      </x:c>
      <x:c r="B859" s="4" t="inlineStr">
        <x:is>
          <x:t xml:space="preserve">Dented iron shin guard</x:t>
        </x:is>
      </x:c>
      <x:c r="C859" s="4" t="inlineStr">
        <x:is>
          <x:t xml:space="preserve">T1</x:t>
        </x:is>
      </x:c>
      <x:c r="D859" s="4" t="inlineStr">
        <x:is>
          <x:t xml:space="preserve">Salvage</x:t>
        </x:is>
      </x:c>
      <x:c r="E859" s="4" t="inlineStr">
        <x:is>
          <x:t xml:space="preserve">Iron salvage</x:t>
        </x:is>
      </x:c>
      <x:c r="F859" s="4" t="inlineStr">
        <x:is>
          <x:t xml:space="preserve">New proposal</x:t>
        </x:is>
      </x:c>
      <x:c r="G859" s="4" t="inlineStr">
        <x:is>
          <x:t xml:space="preserve">A single iron shin plate with a broad inward dent and torn attachment holes along one side. Much of its curved face remains, but the damaged shape prevents treating it as fitted protective wear. It may provide a small curved fabrication blank or recoverable iron after inspection, rather than a complete leg-armor item.</x:t>
        </x:is>
      </x:c>
      <x:c r="H859" s="4" t="inlineStr">
        <x:is>
          <x:t xml:space="preserve">None; recovered salvage</x:t>
        </x:is>
      </x:c>
      <x:c r="I859" s="4" t="inlineStr">
        <x:is>
          <x:t xml:space="preserve">Separate recovered cargo item; mass, packing and carrier fit unresolved.</x:t>
        </x:is>
      </x:c>
      <x:c r="J859" s="4"/>
      <x:c r="K859" s="4"/>
      <x:c r="L859" s="4" t="inlineStr">
        <x:is>
          <x:t xml:space="preserve">Recover from discarded contemporary equipment, abandoned workshop stores or damaged machinery. Particular sites, frequency and ownership remain proposals.</x:t>
        </x:is>
      </x:c>
      <x:c r="M859"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59" s="4" t="inlineStr">
        <x:is>
          <x:t xml:space="preserve">Not implemented</x:t>
        </x:is>
      </x:c>
      <x:c r="O859"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59" s="4" t="inlineStr">
        <x:is>
          <x:t xml:space="preserve">Common</x:t>
        </x:is>
      </x:c>
      <x:c r="Q859" s="4"/>
      <x:c r="R859" s="4"/>
      <x:c r="S859" s="4"/>
      <x:c r="T859" s="4"/>
      <x:c r="U859" s="4" t="inlineStr">
        <x:is>
          <x:t xml:space="preserve">Resolve cracking beneath the dent, useful surface and mass. Not wearable protection, a complete pair or an automatic repair input.</x:t>
        </x:is>
      </x:c>
      <x:c r="V859" s="4" t="inlineStr">
        <x:is>
          <x:t xml:space="preserve">workshop recovery; iron salvage; dented shin guard; damaged iron leg plate</x:t>
        </x:is>
      </x:c>
      <x:c r="W859"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59" s="4" t="inlineStr">
        <x:is>
          <x:t xml:space="preserve">Raw material</x:t>
        </x:is>
      </x:c>
      <x:c r="Y859" s="4" t="inlineStr">
        <x:is>
          <x:t xml:space="preserve">Recovered part</x:t>
        </x:is>
      </x:c>
      <x:c r="Z859" s="4" t="inlineStr">
        <x:is>
          <x:t xml:space="preserve">Industrial salvage</x:t>
        </x:is>
      </x:c>
      <x:c r="AA859" s="4" t="inlineStr">
        <x:is>
          <x:t xml:space="preserve">Equipment fabrication</x:t>
        </x:is>
      </x:c>
      <x:c r="AB859" s="4" t="inlineStr">
        <x:is>
          <x:t xml:space="preserve">Metal</x:t>
        </x:is>
      </x:c>
      <x:c r="AC859" s="4" t="inlineStr">
        <x:is>
          <x:t xml:space="preserve">Solid part</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proposal.salvage.dented_iron_shin_guard; dented iron shin guard; salvage; iron salvage; raw material; recovered part; industrial salvage; equipment fabrication; metal; solid part; proposal; workshop recovery; iron salvage; dented shin guard; damaged iron leg plate; t1; unassigned; material</x:v>
      </x:c>
      <x:c r="AF859" s="4" t="inlineStr">
        <x:is>
          <x:t xml:space="preserve">Distinct contemporary recovered object with a particular physical form and condition, retained as Salvage rather than working equipment or qualified workshop stock.</x:t>
        </x:is>
      </x:c>
      <x:c r="AG859" s="4" t="inlineStr">
        <x:is>
          <x:t xml:space="preserve">T1 value proposal: a substantial surviving curved surface retains ordinary fabrication utility despite damaged attachment points.</x:t>
        </x:is>
      </x:c>
      <x:c r="AH859" s="4" t="inlineStr">
        <x:is>
          <x:t xml:space="preserve">Unassigned</x:t>
        </x:is>
      </x:c>
      <x:c r="AI859" s="4" t="inlineStr">
        <x:is>
          <x:t xml:space="preserve">Material</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No production route listed</x:v>
      </x:c>
      <x:c r="AN859" s="4">
        <x:f>IF(C859="T0",0,IF(C859="T1",1,IF(C859="T2",2,IF(C859="T3",3,IF(C859="T4",4,IF(C859="Unassigned",98,99))))))</x:f>
        <x:v>1</x:v>
      </x:c>
    </x:row>
    <x:row r="860">
      <x:c r="A860" s="4" t="inlineStr">
        <x:is>
          <x:t xml:space="preserve">proposal.stock.perforated_iron_sheet</x:t>
        </x:is>
      </x:c>
      <x:c r="B860" s="4" t="inlineStr">
        <x:is>
          <x:t xml:space="preserve">Punched iron screen stock</x:t>
        </x:is>
      </x:c>
      <x:c r="C860" s="4" t="inlineStr">
        <x:is>
          <x:t xml:space="preserve">T1</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punched with a repeating pattern of openings before final cutting and mounting. It supplies stock for ventilation faces, sorting screens or equipment covers. Hole geometry and service fit remain to be chosen; the sheet is not a finished or rated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t="inlineStr">
        <x:is>
          <x:t xml:space="preserve">Common</x:t>
        </x:is>
      </x:c>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 Perforated iron sheet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punched iron screen stock; manufactured stock; fabrication stock; processed material; processed intermediate; manufactured / unresolved; fabrication; metal; sheet; proposal; perforated iron sheet stock; manufactured stock; fabrication stock; perforated iron sheet stock; t1; t1; material</x:v>
      </x:c>
      <x:c r="AF860" s="4" t="inlineStr">
        <x:is>
          <x:t xml:space="preserve">Author-requested expansion of manufactured stock: worked materials awaiting fitted fabrication, separate from finished equipment and as-found salvage.</x:t>
        </x:is>
      </x:c>
      <x:c r="AG86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status/completeness","No production route listed")</x:f>
        <x:v>No production route listed</x:v>
      </x:c>
      <x:c r="AN860" s="4">
        <x:f>IF(C860="T0",0,IF(C860="T1",1,IF(C860="T2",2,IF(C860="T3",3,IF(C860="T4",4,IF(C860="Unassigned",98,99))))))</x:f>
        <x:v>1</x:v>
      </x:c>
    </x:row>
    <x:row r="861">
      <x:c r="A861" s="4" t="inlineStr">
        <x:is>
          <x:t xml:space="preserve">proposal.stock.flanged_iron_channel</x:t>
        </x:is>
      </x:c>
      <x:c r="B861" s="4" t="inlineStr">
        <x:is>
          <x:t xml:space="preserve">Flanged iron channel lengths</x:t>
        </x:is>
      </x:c>
      <x:c r="C861" s="4" t="inlineStr">
        <x:is>
          <x:t xml:space="preserve">T1</x:t>
        </x:is>
      </x:c>
      <x:c r="D861" s="4" t="inlineStr">
        <x:is>
          <x:t xml:space="preserve">Manufactured stock</x:t>
        </x:is>
      </x:c>
      <x:c r="E861" s="4" t="inlineStr">
        <x:is>
          <x:t xml:space="preserve">Fabrication stock</x:t>
        </x:is>
      </x:c>
      <x:c r="F861" s="4" t="inlineStr">
        <x:is>
          <x:t xml:space="preserve">New proposal</x:t>
        </x:is>
      </x:c>
      <x:c r="G861" s="4" t="inlineStr">
        <x:is>
          <x:t xml:space="preserve">Worked iron formed into shallow channel lengths with outward lips for later mounting and joining. The unfitted sections can supply candidate frame members or casing supports. Cutting, joint geometry and useful loading remain to be designed.</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t="inlineStr">
        <x:is>
          <x:t xml:space="preserve">Common</x:t>
        </x:is>
      </x:c>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 Flanged iron channel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lengths; manufactured stock; fabrication stock; processed material; processed intermediate; manufactured / unresolved; equipment fabrication; metal; solid piece; proposal; flanged iron channel stock; manufactured stock; fabrication stock; flanged iron channel stock; t1; t1; material</x:v>
      </x:c>
      <x:c r="AF861" s="4" t="inlineStr">
        <x:is>
          <x:t xml:space="preserve">Author-requested expansion of manufactured stock: worked materials awaiting fitted fabrication, separate from finished equipment and as-found salvage.</x:t>
        </x:is>
      </x:c>
      <x:c r="AG861"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status/completeness","No production route listed")</x:f>
        <x:v>No production route listed</x:v>
      </x:c>
      <x:c r="AN861" s="4">
        <x:f>IF(C861="T0",0,IF(C861="T1",1,IF(C861="T2",2,IF(C861="T3",3,IF(C861="T4",4,IF(C861="Unassigned",98,99))))))</x:f>
        <x:v>1</x:v>
      </x:c>
    </x:row>
    <x:row r="862">
      <x:c r="A862" s="4" t="inlineStr">
        <x:is>
          <x:t xml:space="preserve">proposal.stock.corrugated_steel_sheet</x:t>
        </x:is>
      </x:c>
      <x:c r="B862" s="4" t="inlineStr">
        <x:is>
          <x:t xml:space="preserve">Corrugated steel sheet stock</x:t>
        </x:is>
      </x:c>
      <x:c r="C862" s="4" t="inlineStr">
        <x:is>
          <x:t xml:space="preserve">T2</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before cutting into covers or wind-facing panels. The corrugated section gives this stock a distinct forming stage from plain steel sheet. Thickness, joining, forming conditions and useful stiffness remain unqualified.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t="inlineStr">
        <x:is>
          <x:t xml:space="preserve">Uncommon</x:t>
        </x:is>
      </x:c>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t2; t2; material</x:v>
      </x:c>
      <x:c r="AF862" s="4" t="inlineStr">
        <x:is>
          <x:t xml:space="preserve">Author-requested expansion of manufactured stock: worked materials awaiting fitted fabrication, separate from finished equipment and as-found salvage.</x:t>
        </x:is>
      </x:c>
      <x:c r="AG86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status/completeness","No production route listed")</x:f>
        <x:v>No production route listed</x:v>
      </x:c>
      <x:c r="AN862" s="4">
        <x:f>IF(C862="T0",0,IF(C862="T1",1,IF(C862="T2",2,IF(C862="T3",3,IF(C862="T4",4,IF(C862="Unassigned",98,99))))))</x:f>
        <x:v>2</x:v>
      </x:c>
    </x:row>
    <x:row r="863">
      <x:c r="A863" s="4" t="inlineStr">
        <x:is>
          <x:t xml:space="preserve">proposal.stock.hollow_ceramic_tube_blanks</x:t>
        </x:is>
      </x:c>
      <x:c r="B863" s="4" t="inlineStr">
        <x:is>
          <x:t xml:space="preserve">Fired ceramic tube lengths</x:t>
        </x:is>
      </x:c>
      <x:c r="C863" s="4" t="inlineStr">
        <x:is>
          <x:t xml:space="preserve">T0</x:t>
        </x:is>
      </x:c>
      <x:c r="D863" s="4" t="inlineStr">
        <x:is>
          <x:t xml:space="preserve">Manufactured stock</x:t>
        </x:is>
      </x:c>
      <x:c r="E863" s="4" t="inlineStr">
        <x:is>
          <x:t xml:space="preserve">Fabrication stock</x:t>
        </x:is>
      </x:c>
      <x:c r="F863" s="4" t="inlineStr">
        <x:is>
          <x:t xml:space="preserve">New proposal</x:t>
        </x:is>
      </x:c>
      <x:c r="G863" s="4" t="inlineStr">
        <x:is>
          <x:t xml:space="preserve">Rough fired ceramic tube lengths awaiting cutting, grinding and matching to a selected guide, spacer or passage. They are unfitted hollow stock rather than a complete insulated or chemical-service fitting. Bore finish, fragility and all service ratings remain unresolved.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t="inlineStr">
        <x:is>
          <x:t xml:space="preserve">Junk</x:t>
        </x:is>
      </x:c>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 Hollow ceramic tube blanks</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fired ceramic tube lengths; manufactured stock; fabrication stock; processed material; processed intermediate; manufactured / unresolved; fabrication; ceramic; solid piece; proposal; hollow ceramic tube blanks; manufactured stock; fabrication stock; hollow ceramic tube blanks; t0; t1; material</x:v>
      </x:c>
      <x:c r="AF863" s="4" t="inlineStr">
        <x:is>
          <x:t xml:space="preserve">Author-requested expansion of manufactured stock: worked materials awaiting fitted fabrication, separate from finished equipment and as-found salvage.</x:t>
        </x:is>
      </x:c>
      <x:c r="AG86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status/completeness","No production route listed")</x:f>
        <x:v>No production route listed</x:v>
      </x:c>
      <x:c r="AN863" s="4">
        <x:f>IF(C863="T0",0,IF(C863="T1",1,IF(C863="T2",2,IF(C863="T3",3,IF(C863="T4",4,IF(C863="Unassigned",98,99))))))</x:f>
        <x:v>0</x:v>
      </x:c>
    </x:row>
    <x:row r="864">
      <x:c r="A864" s="4" t="inlineStr">
        <x:is>
          <x:t xml:space="preserve">proposal.stock.fired_ceramic_ring_blanks</x:t>
        </x:is>
      </x:c>
      <x:c r="B864" s="4" t="inlineStr">
        <x:is>
          <x:t xml:space="preserve">Rough-fired ceramic ring blanks</x:t>
        </x:is>
      </x:c>
      <x:c r="C864" s="4" t="inlineStr">
        <x:is>
          <x:t xml:space="preserve">T0</x:t>
        </x:is>
      </x:c>
      <x:c r="D864" s="4" t="inlineStr">
        <x:is>
          <x:t xml:space="preserve">Manufactured stock</x:t>
        </x:is>
      </x:c>
      <x:c r="E864" s="4" t="inlineStr">
        <x:is>
          <x:t xml:space="preserve">Fabrication stock</x:t>
        </x:is>
      </x:c>
      <x:c r="F864" s="4" t="inlineStr">
        <x:is>
          <x:t xml:space="preserve">New proposal</x:t>
        </x:is>
      </x:c>
      <x:c r="G864" s="4" t="inlineStr">
        <x:is>
          <x:t xml:space="preserve">Ceramic rings formed and fired as unfinished stock for later collars, spacers or other matched parts. Their inner and outer surfaces still need grinding and fitting to a chosen assembly. No precise dimension, electrical rating or installed component function is assigned.</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t="inlineStr">
        <x:is>
          <x:t xml:space="preserve">Junk</x:t>
        </x:is>
      </x:c>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 Fired ceramic ring blanks</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rough-fired ceramic ring blanks; manufactured stock; fabrication stock; processed material; processed intermediate; manufactured / unresolved; fabrication; ceramic; solid piece; proposal; fired ceramic ring blanks; manufactured stock; fabrication stock; fired ceramic ring blanks; t0; t1; material</x:v>
      </x:c>
      <x:c r="AF864" s="4" t="inlineStr">
        <x:is>
          <x:t xml:space="preserve">Author-requested expansion of manufactured stock: worked materials awaiting fitted fabrication, separate from finished equipment and as-found salvage.</x:t>
        </x:is>
      </x:c>
      <x:c r="AG86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status/completeness","No production route listed")</x:f>
        <x:v>No production route listed</x:v>
      </x:c>
      <x:c r="AN864" s="4">
        <x:f>IF(C864="T0",0,IF(C864="T1",1,IF(C864="T2",2,IF(C864="T3",3,IF(C864="T4",4,IF(C864="Unassigned",98,99))))))</x:f>
        <x:v>0</x:v>
      </x:c>
    </x:row>
    <x:row r="865">
      <x:c r="A865" s="4" t="inlineStr">
        <x:is>
          <x:t xml:space="preserve">proposal.stock.laminated_mica_shims</x:t>
        </x:is>
      </x:c>
      <x:c r="B865" s="4" t="inlineStr">
        <x:is>
          <x:t xml:space="preserve">Laminated mica shim strips</x:t>
        </x:is>
      </x:c>
      <x:c r="C865" s="4" t="inlineStr">
        <x:is>
          <x:t xml:space="preserve">T2</x:t>
        </x:is>
      </x:c>
      <x:c r="D865" s="4" t="inlineStr">
        <x:is>
          <x:t xml:space="preserve">Manufactured stock</x:t>
        </x:is>
      </x:c>
      <x:c r="E865" s="4" t="inlineStr">
        <x:is>
          <x:t xml:space="preserve">Fabrication stock</x:t>
        </x:is>
      </x:c>
      <x:c r="F865" s="4" t="inlineStr">
        <x:is>
          <x:t xml:space="preserve">New proposal</x:t>
        </x:is>
      </x:c>
      <x:c r="G865" s="4" t="inlineStr">
        <x:is>
          <x:t xml:space="preserve">Layered mica-composite stock prepared as thin strips for later gap adjustment and separation of fitted surfaces. These are uncut shim blanks rather than a matched spacer set. Thickness selection, binder behavior and useful insulating performance require qualification.</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t="inlineStr">
        <x:is>
          <x:t xml:space="preserve">Uncommon</x:t>
        </x:is>
      </x:c>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 Laminated mica shim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strips; manufactured stock; fabrication stock; processed material; processed intermediate; manufactured / unresolved; equipment fabrication; mineral; strip; proposal; laminated mica shim stock; manufactured stock; fabrication stock; laminated mica shim stock; t2; t2; material</x:v>
      </x:c>
      <x:c r="AF865" s="4" t="inlineStr">
        <x:is>
          <x:t xml:space="preserve">Author-requested expansion of manufactured stock: worked materials awaiting fitted fabrication, separate from finished equipment and as-found salvage.</x:t>
        </x:is>
      </x:c>
      <x:c r="AG86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status/completeness","No production route listed")</x:f>
        <x:v>No production route listed</x:v>
      </x:c>
      <x:c r="AN865" s="4">
        <x:f>IF(C865="T0",0,IF(C865="T1",1,IF(C865="T2",2,IF(C865="T3",3,IF(C865="T4",4,IF(C865="Unassigned",98,99))))))</x:f>
        <x:v>2</x:v>
      </x:c>
    </x:row>
    <x:row r="866">
      <x:c r="A866" s="4" t="inlineStr">
        <x:is>
          <x:t xml:space="preserve">proposal.stock.copper_capillary_tube</x:t>
        </x:is>
      </x:c>
      <x:c r="B866" s="4" t="inlineStr">
        <x:is>
          <x:t xml:space="preserve">Fine-bore copper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Copper formed into narrow-bore unfitted tubing for later instrument passages or controlled transfer of compatible contained substances. It is distinct from solid copper wire. Bore consistency, cleaning, fittings and material compatibility remain open, with no water system or flow rating implied.</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t="inlineStr">
        <x:is>
          <x:t xml:space="preserve">Rare</x:t>
        </x:is>
      </x:c>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 Copper capillary tube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fine-bore copper tube stock; manufactured stock; fabrication stock; processed material; processed intermediate; manufactured / unresolved; equipment fabrication; metal; solid piece; proposal; copper capillary tube stock; manufactured stock; fabrication stock; copper capillary tube stock; t3; t2; material</x:v>
      </x:c>
      <x:c r="AF866" s="4" t="inlineStr">
        <x:is>
          <x:t xml:space="preserve">Author-requested expansion of manufactured stock: worked materials awaiting fitted fabrication, separate from finished equipment and as-found salvage.</x:t>
        </x:is>
      </x:c>
      <x:c r="AG866"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Bronze strip or billet feed worked into very thin unfitted sheets for later cladding, labels and selected metal layers. The foil form distinguishes it from the thicker bronze strips. Thickness control, joining and durability remain to be established.</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t="inlineStr">
        <x:is>
          <x:t xml:space="preserve">Rare</x:t>
        </x:is>
      </x:c>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T1</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t="inlineStr">
        <x:is>
          <x:t xml:space="preserve">Common</x:t>
        </x:is>
      </x:c>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t1; t1; finished item</x:v>
      </x:c>
      <x:c r="AF868" s="4" t="inlineStr">
        <x:is>
          <x:t xml:space="preserve">Placed camp facility hosting a defined crafting operation; supporting hand tools, process vessels, upgrade parts and ingredients remain separate items.</x:t>
        </x:is>
      </x:c>
      <x:c r="AG868"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status/completeness","No production route listed")</x:f>
        <x:v>No production route listed</x:v>
      </x:c>
      <x:c r="AN868" s="4">
        <x:f>IF(C868="T0",0,IF(C868="T1",1,IF(C868="T2",2,IF(C868="T3",3,IF(C868="T4",4,IF(C868="Unassigned",98,99))))))</x:f>
        <x:v>1</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t="inlineStr">
        <x:is>
          <x:t xml:space="preserve">Uncommon</x:t>
        </x:is>
      </x:c>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T4</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t="inlineStr">
        <x:is>
          <x:t xml:space="preserve">Epic</x:t>
        </x:is>
      </x:c>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t4; t1; finished item</x:v>
      </x:c>
      <x:c r="AF870" s="4" t="inlineStr">
        <x:is>
          <x:t xml:space="preserve">Placed camp facility hosting a defined crafting operation; supporting hand tools, process vessels, upgrade parts and ingredients remain separate items.</x:t>
        </x:is>
      </x:c>
      <x:c r="AG870"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status/completeness","No production route listed")</x:f>
        <x:v>No production route listed</x:v>
      </x:c>
      <x:c r="AN870" s="4">
        <x:f>IF(C870="T0",0,IF(C870="T1",1,IF(C870="T2",2,IF(C870="T3",3,IF(C870="T4",4,IF(C870="Unassigned",98,99))))))</x:f>
        <x:v>4</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t="inlineStr">
        <x:is>
          <x:t xml:space="preserve">Uncommon</x:t>
        </x:is>
      </x:c>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T1</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t="inlineStr">
        <x:is>
          <x:t xml:space="preserve">Common</x:t>
        </x:is>
      </x:c>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t1; t1; finished item</x:v>
      </x:c>
      <x:c r="AF872" s="4" t="inlineStr">
        <x:is>
          <x:t xml:space="preserve">Placed camp facility hosting a defined crafting operation; supporting hand tools, process vessels, upgrade parts and ingredients remain separate items.</x:t>
        </x:is>
      </x:c>
      <x:c r="AG872"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status/completeness","No production route listed")</x:f>
        <x:v>No production route listed</x:v>
      </x:c>
      <x:c r="AN872" s="4">
        <x:f>IF(C872="T0",0,IF(C872="T1",1,IF(C872="T2",2,IF(C872="T3",3,IF(C872="T4",4,IF(C872="Unassigned",98,99))))))</x:f>
        <x:v>1</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t="inlineStr">
        <x:is>
          <x:t xml:space="preserve">Rare</x:t>
        </x:is>
      </x:c>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October 16 catalog value audit: T3. A press or matched service stand concentrates fitted moving or load-supporting hardware and specialist setup labor. Value is separate from crafting readiness, rarity, condition and demonstrated performance.</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T1</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t="inlineStr">
        <x:is>
          <x:t xml:space="preserve">Common</x:t>
        </x:is>
      </x:c>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t1; t1; finished item</x:v>
      </x:c>
      <x:c r="AF874" s="4" t="inlineStr">
        <x:is>
          <x:t xml:space="preserve">Placed camp facility hosting a defined crafting operation; supporting hand tools, process vessels, upgrade parts and ingredients remain separate items.</x:t>
        </x:is>
      </x:c>
      <x:c r="AG874"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status/completeness","No production route listed")</x:f>
        <x:v>No production route listed</x:v>
      </x:c>
      <x:c r="AN874" s="4">
        <x:f>IF(C874="T0",0,IF(C874="T1",1,IF(C874="T2",2,IF(C874="T3",3,IF(C874="T4",4,IF(C874="Unassigned",98,99))))))</x:f>
        <x:v>1</x:v>
      </x:c>
    </x:row>
    <x:row r="875">
      <x:c r="A875" s="4" t="inlineStr">
        <x:is>
          <x:t xml:space="preserve">proposal.station.contained_chemical_processing_station</x:t>
        </x:is>
      </x:c>
      <x:c r="B875" s="4" t="inlineStr">
        <x:is>
          <x:t xml:space="preserve">Contained chemical processing station</x:t>
        </x:is>
      </x:c>
      <x:c r="C875" s="4" t="inlineStr">
        <x:is>
          <x:t xml:space="preserve">T4</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t="inlineStr">
        <x:is>
          <x:t xml:space="preserve">Epic</x:t>
        </x:is>
      </x:c>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t4; t2; finished item</x:v>
      </x:c>
      <x:c r="AF875" s="4" t="inlineStr">
        <x:is>
          <x:t xml:space="preserve">Placed camp facility hosting a defined crafting operation; supporting hand tools, process vessels, upgrade parts and ingredients remain separate items.</x:t>
        </x:is>
      </x:c>
      <x:c r="AG875"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status/completeness","No production route listed")</x:f>
        <x:v>No production route listed</x:v>
      </x:c>
      <x:c r="AN875" s="4">
        <x:f>IF(C875="T0",0,IF(C875="T1",1,IF(C875="T2",2,IF(C875="T3",3,IF(C875="T4",4,IF(C875="Unassigned",98,99))))))</x:f>
        <x:v>4</x:v>
      </x:c>
    </x:row>
    <x:row r="876">
      <x:c r="A876" s="4" t="inlineStr">
        <x:is>
          <x:t xml:space="preserve">proposal.station.legger_service_stand</x:t>
        </x:is>
      </x:c>
      <x:c r="B876" s="4" t="inlineStr">
        <x:is>
          <x:t xml:space="preserve">Legger service stand</x:t>
        </x:is>
      </x:c>
      <x:c r="C876" s="4" t="inlineStr">
        <x:is>
          <x:t xml:space="preserve">T3</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t="inlineStr">
        <x:is>
          <x:t xml:space="preserve">Rare</x:t>
        </x:is>
      </x:c>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t3; t1; finished item</x:v>
      </x:c>
      <x:c r="AF876" s="4" t="inlineStr">
        <x:is>
          <x:t xml:space="preserve">Placed camp facility hosting a defined crafting operation; supporting hand tools, process vessels, upgrade parts and ingredients remain separate items.</x:t>
        </x:is>
      </x:c>
      <x:c r="AG876" s="4" t="inlineStr">
        <x:is>
          <x:t xml:space="preserve">October 16 catalog value audit: T3. A press or matched service stand concentrates fitted moving or load-supporting hardware and specialist setup labor. Value is separate from crafting readiness, rarity, condition and demonstrated performance.</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status/completeness","No production route listed")</x:f>
        <x:v>No production route listed</x:v>
      </x:c>
      <x:c r="AN876" s="4">
        <x:f>IF(C876="T0",0,IF(C876="T1",1,IF(C876="T2",2,IF(C876="T3",3,IF(C876="T4",4,IF(C876="Unassigned",98,99))))))</x:f>
        <x:v>3</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t="inlineStr">
        <x:is>
          <x:t xml:space="preserve">Junk</x:t>
        </x:is>
      </x:c>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status/completeness","No production route listed")</x:f>
        <x:v>No production route listed</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t="inlineStr">
        <x:is>
          <x:t xml:space="preserve">Junk</x:t>
        </x:is>
      </x:c>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status/completeness","No production route listed")</x:f>
        <x:v>No production route listed</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t="inlineStr">
        <x:is>
          <x:t xml:space="preserve">Junk</x:t>
        </x:is>
      </x:c>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status/completeness","No production route listed")</x:f>
        <x:v>No production route listed</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t="inlineStr">
        <x:is>
          <x:t xml:space="preserve">Junk</x:t>
        </x:is>
      </x:c>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status/completeness","No production route listed")</x:f>
        <x:v>No production route listed</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t="inlineStr">
        <x:is>
          <x:t xml:space="preserve">Junk</x:t>
        </x:is>
      </x:c>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status/completeness","No production route listed")</x:f>
        <x:v>No production route listed</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t="inlineStr">
        <x:is>
          <x:t xml:space="preserve">Junk</x:t>
        </x:is>
      </x:c>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status/completeness","No production route listed")</x:f>
        <x:v>No production route listed</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T3</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t="inlineStr">
        <x:is>
          <x:t xml:space="preserve">Junk</x:t>
        </x:is>
      </x:c>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t3;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Salvage value audit October 16, 2026: T3. A damaged winch retains substantial gearing, drum and mounting hardware, discounted for seized motion and a damaged pawl. No usable cable is included. Value tier is relative to this 200-item salvage roster; condition and crafting qualification remain separate.</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No production route listed</x:v>
      </x:c>
      <x:c r="AN883" s="4">
        <x:f>IF(C883="T0",0,IF(C883="T1",1,IF(C883="T2",2,IF(C883="T3",3,IF(C883="T4",4,IF(C883="Unassigned",98,99))))))</x:f>
        <x:v>3</x:v>
      </x:c>
    </x:row>
    <x:row r="884">
      <x:c r="A884" s="4" t="inlineStr">
        <x:is>
          <x:t xml:space="preserve">proposal.accessory.folding_grounding_rod</x:t>
        </x:is>
      </x:c>
      <x:c r="B884" s="4" t="inlineStr">
        <x:is>
          <x:t xml:space="preserve">Folding static-grounding rod</x:t>
        </x:is>
      </x:c>
      <x:c r="C884" s="4" t="inlineStr">
        <x:is>
          <x:t xml:space="preserve">T1</x:t>
        </x:is>
      </x:c>
      <x:c r="D884" s="4" t="inlineStr">
        <x:is>
          <x:t xml:space="preserve">Tools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t="inlineStr">
        <x:is>
          <x:t xml:space="preserve">Common</x:t>
        </x:is>
      </x:c>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tools; personal utility accessory; tool; finished item; manufactured / unresolved; static management; metal; assembly; proposal; static grounding rod; folding earth probe; ground-contact accessory; t1;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status/completeness","No production route listed")</x:f>
        <x:v>No production route listed</x:v>
      </x:c>
      <x:c r="AN884" s="4">
        <x:f>IF(C884="T0",0,IF(C884="T1",1,IF(C884="T2",2,IF(C884="T3",3,IF(C884="T4",4,IF(C884="Unassigned",98,99))))))</x:f>
        <x:v>1</x:v>
      </x:c>
    </x:row>
    <x:row r="885">
      <x:c r="A885" s="4" t="inlineStr">
        <x:is>
          <x:t xml:space="preserve">proposal.accessory.static_discharge_wand</x:t>
        </x:is>
      </x:c>
      <x:c r="B885" s="4" t="inlineStr">
        <x:is>
          <x:t xml:space="preserve">Static-discharge contact wand</x:t>
        </x:is>
      </x:c>
      <x:c r="C885" s="4" t="inlineStr">
        <x:is>
          <x:t xml:space="preserve">T4</x:t>
        </x:is>
      </x:c>
      <x:c r="D885" s="4" t="inlineStr">
        <x:is>
          <x:t xml:space="preserve">Salvage</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t="inlineStr">
        <x:is>
          <x:t xml:space="preserve">Epic</x:t>
        </x:is>
      </x:c>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salvage; personal utility accessory; tool; finished item; manufactured / unresolved; static management; ceramic and metal; assembly; proposal; static discharge wand; charge contact probe; t4;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Salvage value audit October 16, 2026: T4. A fitted insulated contact assembly has specialist electrical-service value. The undefined discharge mechanism prevents assuming protective performance. Value tier is relative to this 200-item salvage roster; condition and crafting qualification remain separate.</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4</x:v>
      </x:c>
    </x:row>
    <x:row r="886">
      <x:c r="A886" s="4" t="inlineStr">
        <x:is>
          <x:t xml:space="preserve">proposal.accessory.grounding_drag_chain</x:t>
        </x:is>
      </x:c>
      <x:c r="B886" s="4" t="inlineStr">
        <x:is>
          <x:t xml:space="preserve">Grounding drag chain</x:t>
        </x:is>
      </x:c>
      <x:c r="C886" s="4" t="inlineStr">
        <x:is>
          <x:t xml:space="preserve">T1</x:t>
        </x:is>
      </x:c>
      <x:c r="D886" s="4" t="inlineStr">
        <x:is>
          <x:t xml:space="preserve">Tools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t="inlineStr">
        <x:is>
          <x:t xml:space="preserve">Common</x:t>
        </x:is>
      </x:c>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tools; personal utility accessory; wearable; finished item; manufactured / unresolved; static management; metal; assembly; proposal; static drag chain; trailing ground contact; t1;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status/completeness","No production route listed")</x:f>
        <x:v>No production route listed</x:v>
      </x:c>
      <x:c r="AN886" s="4">
        <x:f>IF(C886="T0",0,IF(C886="T1",1,IF(C886="T2",2,IF(C886="T3",3,IF(C886="T4",4,IF(C886="Unassigned",98,99))))))</x:f>
        <x:v>1</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Salvage</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salvage;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Salvage value audit October 16, 2026: T2. A fine chain and adjustable loops preserve small fitting work and retention utility, without including scarce spectacles. Value tier is relative to this 200-item salvage roster; condition and crafting qualification remain separate.</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T3</x:t>
        </x:is>
      </x:c>
      <x:c r="D888" s="4" t="inlineStr">
        <x:is>
          <x:t xml:space="preserve">Tools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t="inlineStr">
        <x:is>
          <x:t xml:space="preserve">Rare</x:t>
        </x:is>
      </x:c>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tools; personal utility accessory; tool; finished item; manufactured / unresolved; traversal; metal; assembly; proposal; pocket compass; sighting compass; bearing aid; t3;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status/completeness","No production route listed")</x:f>
        <x:v>No production route listed</x:v>
      </x:c>
      <x:c r="AN888" s="4">
        <x:f>IF(C888="T0",0,IF(C888="T1",1,IF(C888="T2",2,IF(C888="T3",3,IF(C888="T4",4,IF(C888="Unassigned",98,99))))))</x:f>
        <x:v>3</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Salvage</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t="inlineStr">
        <x:is>
          <x:t xml:space="preserve">Junk</x:t>
        </x:is>
      </x:c>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salvage;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Salvage value audit October 16, 2026: T2. A prepared reflective surface and sighting opening offer practical signaling value, limited by twilight light and geometry. Value tier is relative to this 200-item salvage roster; condition and crafting qualification remain separate.</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T3</x:t>
        </x:is>
      </x:c>
      <x:c r="D890" s="4" t="inlineStr">
        <x:is>
          <x:t xml:space="preserve">Salvage</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t="inlineStr">
        <x:is>
          <x:t xml:space="preserve">Rare</x:t>
        </x:is>
      </x:c>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salvage; personal utility accessory; tool; finished item; manufactured / unresolved; writing and records; metal; assembly; proposal; manual travel tally; thumb counter; expedition interval counter; t3;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Salvage value audit October 16, 2026: T3. A compact counting mechanism preserves fitted wheels and manual recordkeeping utility without paper or power. Value tier is relative to this 200-item salvage roster; condition and crafting qualification remain separate.</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3</x:v>
      </x:c>
    </x:row>
    <x:row r="891">
      <x:c r="A891" s="4" t="inlineStr">
        <x:is>
          <x:t xml:space="preserve">proposal.salvage.snapped_iron_clevis</x:t>
        </x:is>
      </x:c>
      <x:c r="B891" s="4" t="inlineStr">
        <x:is>
          <x:t xml:space="preserve">Snapped iron clevis</x:t>
        </x:is>
      </x:c>
      <x:c r="C891" s="4" t="inlineStr">
        <x:is>
          <x:t xml:space="preserve">T1</x:t>
        </x:is>
      </x:c>
      <x:c r="D891" s="4" t="inlineStr">
        <x:is>
          <x:t xml:space="preserve">Salvage</x:t>
        </x:is>
      </x:c>
      <x:c r="E891" s="4" t="inlineStr">
        <x:is>
          <x:t xml:space="preserve">Iron salvage</x:t>
        </x:is>
      </x:c>
      <x:c r="F891" s="4" t="inlineStr">
        <x:is>
          <x:t xml:space="preserve">New proposal</x:t>
        </x:is>
      </x:c>
      <x:c r="G891" s="4" t="inlineStr">
        <x:is>
          <x:t xml:space="preserve">A forked iron linkage fitting with one arm broken away and the surviving pin eye visibly worn. Its thick base preserves more worked metal than a bent nail or small rivet, but the broken fork cannot perform its former connecting role. The remaining body is a modest donor or metal-recovery candidate.</x:t>
        </x:is>
      </x:c>
      <x:c r="H891" s="4" t="inlineStr">
        <x:is>
          <x:t xml:space="preserve">None; recovered salvage</x:t>
        </x:is>
      </x:c>
      <x:c r="I891" s="4" t="inlineStr">
        <x:is>
          <x:t xml:space="preserve">Separate recovered cargo item; mass, packing and carrier fit unresolved.</x:t>
        </x:is>
      </x:c>
      <x:c r="J891" s="4"/>
      <x:c r="K891" s="4"/>
      <x:c r="L891" s="4" t="inlineStr">
        <x:is>
          <x:t xml:space="preserve">Recover from discarded contemporary equipment, abandoned workshop stores or damaged machinery. Particular sites, frequency and ownership remain proposals.</x:t>
        </x:is>
      </x:c>
      <x:c r="M891"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91" s="4" t="inlineStr">
        <x:is>
          <x:t xml:space="preserve">Not implemented</x:t>
        </x:is>
      </x:c>
      <x:c r="O891"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91" s="4" t="inlineStr">
        <x:is>
          <x:t xml:space="preserve">Common</x:t>
        </x:is>
      </x:c>
      <x:c r="Q891" s="4"/>
      <x:c r="R891" s="4"/>
      <x:c r="S891" s="4"/>
      <x:c r="T891" s="4"/>
      <x:c r="U891" s="4" t="inlineStr">
        <x:is>
          <x:t xml:space="preserve">Resolve fracture extent, remaining eye wear and material recovery. No supported load, repaired connection or usable linkage supplied.</x:t>
        </x:is>
      </x:c>
      <x:c r="V891" s="4" t="inlineStr">
        <x:is>
          <x:t xml:space="preserve">workshop recovery; iron salvage; snapped clevis; broken forked linkage fitting</x:t>
        </x:is>
      </x:c>
      <x:c r="W891"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91" s="4" t="inlineStr">
        <x:is>
          <x:t xml:space="preserve">Machine part</x:t>
        </x:is>
      </x:c>
      <x:c r="Y891" s="4" t="inlineStr">
        <x:is>
          <x:t xml:space="preserve">Recovered part</x:t>
        </x:is>
      </x:c>
      <x:c r="Z891" s="4" t="inlineStr">
        <x:is>
          <x:t xml:space="preserve">Industrial salvage</x:t>
        </x:is>
      </x:c>
      <x:c r="AA891" s="4" t="inlineStr">
        <x:is>
          <x:t xml:space="preserve">Equipment repair</x:t>
        </x:is>
      </x:c>
      <x:c r="AB891" s="4" t="inlineStr">
        <x:is>
          <x:t xml:space="preserve">Metal</x:t>
        </x:is>
      </x:c>
      <x:c r="AC891" s="4" t="inlineStr">
        <x:is>
          <x:t xml:space="preserve">Solid part</x:t>
        </x:is>
      </x:c>
      <x:c r="AD891" s="4" t="inlineStr">
        <x:is>
          <x:t xml:space="preserve">Proposal</x:t>
        </x:is>
      </x:c>
      <x:c r="AE891" s="4" t="str">
        <x:f>LOWER(A891&amp;"; "&amp;B891&amp;"; "&amp;D891&amp;"; "&amp;E891&amp;"; "&amp;X891&amp;"; "&amp;Y891&amp;"; "&amp;Z891&amp;"; "&amp;AA891&amp;"; "&amp;AB891&amp;"; "&amp;AC891&amp;"; "&amp;AD891&amp;"; "&amp;V891&amp;"; "&amp;C891&amp;"; "&amp;AH891&amp;"; "&amp;AI891)</x:f>
        <x:v>proposal.salvage.snapped_iron_clevis; snapped iron clevis; salvage; iron salvage; machine part; recovered part; industrial salvage; equipment repair; metal; solid part; proposal; workshop recovery; iron salvage; snapped clevis; broken forked linkage fitting; t1; unassigned; component</x:v>
      </x:c>
      <x:c r="AF891" s="4" t="inlineStr">
        <x:is>
          <x:t xml:space="preserve">Distinct contemporary recovered object with a particular physical form and condition, retained as Salvage rather than working equipment or qualified workshop stock.</x:t>
        </x:is>
      </x:c>
      <x:c r="AG891" s="4" t="inlineStr">
        <x:is>
          <x:t xml:space="preserve">T1 value proposal: a broken connecting function limits direct use, while the thick formed base retains modest donor and material worth.</x:t>
        </x:is>
      </x:c>
      <x:c r="AH891" s="4" t="inlineStr">
        <x:is>
          <x:t xml:space="preserve">Unassigned</x:t>
        </x:is>
      </x:c>
      <x:c r="AI891" s="4" t="inlineStr">
        <x:is>
          <x:t xml:space="preserve">Component</x:t>
        </x:is>
      </x:c>
      <x:c r="AJ891" s="4">
        <x:f>COUNTIFS('Material routes'!$D$6:$D$2205,A891,'Material routes'!$C$6:$C$2205,"Output")</x:f>
        <x:v>0</x:v>
      </x:c>
      <x:c r="AK891" s="4">
        <x:f>SUM(COUNTIFS('Material routes'!$D$6:$D$2205,A891,'Material routes'!$C$6:$C$2205,"Ingredient candidate"),COUNTIFS('Material routes'!$D$6:$D$2205,A891,'Material routes'!$C$6:$C$2205,"Consumed input"),COUNTIFS('Material routes'!$D$6:$D$2205,A891,'Material routes'!$C$6:$C$2205,"Contained input"),COUNTIFS('Material routes'!$D$6:$D$2205,A891,'Material routes'!$C$6:$C$2205,"Transform input"))</x:f>
        <x:v>0</x:v>
      </x:c>
      <x:c r="AL891" s="4">
        <x:f>COUNTIFS('Material routes'!$D$6:$D$2205,A891,'Material routes'!$C$6:$C$2205,"Tool candidate")</x:f>
        <x:v>0</x:v>
      </x:c>
      <x:c r="AM891" s="4" t="str">
        <x:f>IF(AJ891&gt;0,"Route listed; review status/completeness",IF(C891="T0","Raw entry feed; no production route","No production route listed"))</x:f>
        <x:v>No production route listed</x:v>
      </x:c>
      <x:c r="AN891" s="4">
        <x:f>IF(C891="T0",0,IF(C891="T1",1,IF(C891="T2",2,IF(C891="T3",3,IF(C891="T4",4,IF(C891="Unassigned",98,99))))))</x:f>
        <x:v>1</x:v>
      </x:c>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Salvage</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t="inlineStr">
        <x:is>
          <x:t xml:space="preserve">Common</x:t>
        </x:is>
      </x:c>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salvage;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Salvage value audit October 16, 2026: T2. A reusable payout spool retains modest fabricated utility, with no line or retracting spring included. Value tier is relative to this 200-item salvage roster; condition and crafting qualification remain separate.</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Salvage</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t="inlineStr">
        <x:is>
          <x:t xml:space="preserve">Uncommon</x:t>
        </x:is>
      </x:c>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salvage;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Salvage value audit October 16, 2026: T2. A small prepared membrane and folding frame preserve useful craft labor, though limited size keeps it below shelter panels. Value tier is relative to this 200-item salvage roster; condition and crafting qualification remain separate.</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t="inlineStr">
        <x:is>
          <x:t xml:space="preserve">proposal.salvage.seized_iron_hinge_block</x:t>
        </x:is>
      </x:c>
      <x:c r="B894" s="4" t="inlineStr">
        <x:is>
          <x:t xml:space="preserve">Seized iron hinge block</x:t>
        </x:is>
      </x:c>
      <x:c r="C894" s="4" t="inlineStr">
        <x:is>
          <x:t xml:space="preserve">T2</x:t>
        </x:is>
      </x:c>
      <x:c r="D894" s="4" t="inlineStr">
        <x:is>
          <x:t xml:space="preserve">Salvage</x:t>
        </x:is>
      </x:c>
      <x:c r="E894" s="4" t="inlineStr">
        <x:is>
          <x:t xml:space="preserve">Iron salvage</x:t>
        </x:is>
      </x:c>
      <x:c r="F894" s="4" t="inlineStr">
        <x:is>
          <x:t xml:space="preserve">New proposal</x:t>
        </x:is>
      </x:c>
      <x:c r="G894" s="4" t="inlineStr">
        <x:is>
          <x:t xml:space="preserve">A complete heavy iron hinge block with both leaves and its original pin still together, locked by corrosion around the knuckle. It preserves a matched assembly that discarded hinge halves lack. The body, mounting faces or pin may be useful donors after inspection, even if the joint cannot be restored.</x:t>
        </x:is>
      </x:c>
      <x:c r="H894" s="4" t="inlineStr">
        <x:is>
          <x:t xml:space="preserve">None; recovered salvage</x:t>
        </x:is>
      </x:c>
      <x:c r="I894" s="4" t="inlineStr">
        <x:is>
          <x:t xml:space="preserve">Separate recovered cargo item; mass, packing and carrier fit unresolved.</x:t>
        </x:is>
      </x:c>
      <x:c r="J894" s="4"/>
      <x:c r="K894" s="4"/>
      <x:c r="L894" s="4" t="inlineStr">
        <x:is>
          <x:t xml:space="preserve">Recover from discarded contemporary equipment, abandoned workshop stores or damaged machinery. Particular sites, frequency and ownership remain proposals.</x:t>
        </x:is>
      </x:c>
      <x:c r="M894"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94" s="4" t="inlineStr">
        <x:is>
          <x:t xml:space="preserve">Not implemented</x:t>
        </x:is>
      </x:c>
      <x:c r="O894"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94" s="4" t="inlineStr">
        <x:is>
          <x:t xml:space="preserve">Uncommon</x:t>
        </x:is>
      </x:c>
      <x:c r="Q894" s="4"/>
      <x:c r="R894" s="4"/>
      <x:c r="S894" s="4"/>
      <x:c r="T894" s="4"/>
      <x:c r="U894" s="4" t="inlineStr">
        <x:is>
          <x:t xml:space="preserve">Resolve pin and knuckle condition, mounting compatibility and donor recovery. No working articulation or restored hinge is granted.</x:t>
        </x:is>
      </x:c>
      <x:c r="V894" s="4" t="inlineStr">
        <x:is>
          <x:t xml:space="preserve">workshop recovery; iron salvage; seized hinge block; matched corroded iron hinge</x:t>
        </x:is>
      </x:c>
      <x:c r="W894"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94" s="4" t="inlineStr">
        <x:is>
          <x:t xml:space="preserve">Machine part</x:t>
        </x:is>
      </x:c>
      <x:c r="Y894" s="4" t="inlineStr">
        <x:is>
          <x:t xml:space="preserve">Recovered part</x:t>
        </x:is>
      </x:c>
      <x:c r="Z894" s="4" t="inlineStr">
        <x:is>
          <x:t xml:space="preserve">Industrial salvage</x:t>
        </x:is>
      </x:c>
      <x:c r="AA894" s="4" t="inlineStr">
        <x:is>
          <x:t xml:space="preserve">Equipment repair</x:t>
        </x:is>
      </x:c>
      <x:c r="AB894" s="4" t="inlineStr">
        <x:is>
          <x:t xml:space="preserve">Metal</x:t>
        </x:is>
      </x:c>
      <x:c r="AC894" s="4" t="inlineStr">
        <x:is>
          <x:t xml:space="preserve">Assembly</x:t>
        </x:is>
      </x:c>
      <x:c r="AD894" s="4" t="inlineStr">
        <x:is>
          <x:t xml:space="preserve">Proposal</x:t>
        </x:is>
      </x:c>
      <x:c r="AE894" s="4" t="str">
        <x:f>LOWER(A894&amp;"; "&amp;B894&amp;"; "&amp;D894&amp;"; "&amp;E894&amp;"; "&amp;X894&amp;"; "&amp;Y894&amp;"; "&amp;Z894&amp;"; "&amp;AA894&amp;"; "&amp;AB894&amp;"; "&amp;AC894&amp;"; "&amp;AD894&amp;"; "&amp;V894&amp;"; "&amp;C894&amp;"; "&amp;AH894&amp;"; "&amp;AI894)</x:f>
        <x:v>proposal.salvage.seized_iron_hinge_block; seized iron hinge block; salvage; iron salvage; machine part; recovered part; industrial salvage; equipment repair; metal; assembly; proposal; workshop recovery; iron salvage; seized hinge block; matched corroded iron hinge; t2; unassigned; component</x:v>
      </x:c>
      <x:c r="AF894" s="4" t="inlineStr">
        <x:is>
          <x:t xml:space="preserve">Distinct contemporary recovered object with a particular physical form and condition, retained as Salvage rather than working equipment or qualified workshop stock.</x:t>
        </x:is>
      </x:c>
      <x:c r="AG894" s="4" t="inlineStr">
        <x:is>
          <x:t xml:space="preserve">T2 value proposal: a complete matched heavy fitting retains more donor utility and fabrication work than loose hinge fragments, offset by seizure.</x:t>
        </x:is>
      </x:c>
      <x:c r="AH894" s="4" t="inlineStr">
        <x:is>
          <x:t xml:space="preserve">Unassigned</x:t>
        </x:is>
      </x:c>
      <x:c r="AI894" s="4" t="inlineStr">
        <x:is>
          <x:t xml:space="preserve">Component</x:t>
        </x:is>
      </x:c>
      <x:c r="AJ894" s="4">
        <x:f>COUNTIFS('Material routes'!$D$6:$D$2205,A894,'Material routes'!$C$6:$C$2205,"Output")</x:f>
        <x:v>0</x:v>
      </x:c>
      <x:c r="AK894" s="4">
        <x:f>SUM(COUNTIFS('Material routes'!$D$6:$D$2205,A894,'Material routes'!$C$6:$C$2205,"Ingredient candidate"),COUNTIFS('Material routes'!$D$6:$D$2205,A894,'Material routes'!$C$6:$C$2205,"Consumed input"),COUNTIFS('Material routes'!$D$6:$D$2205,A894,'Material routes'!$C$6:$C$2205,"Contained input"),COUNTIFS('Material routes'!$D$6:$D$2205,A894,'Material routes'!$C$6:$C$2205,"Transform input"))</x:f>
        <x:v>0</x:v>
      </x:c>
      <x:c r="AL894" s="4">
        <x:f>COUNTIFS('Material routes'!$D$6:$D$2205,A894,'Material routes'!$C$6:$C$2205,"Tool candidate")</x:f>
        <x:v>0</x:v>
      </x:c>
      <x:c r="AM894" s="4" t="str">
        <x:f>IF(AJ894&gt;0,"Route listed; review status/completeness",IF(C894="T0","Raw entry feed; no production route","No production route listed"))</x:f>
        <x:v>No production route listed</x:v>
      </x:c>
      <x:c r="AN894" s="4">
        <x:f>IF(C894="T0",0,IF(C894="T1",1,IF(C894="T2",2,IF(C894="T3",3,IF(C894="T4",4,IF(C894="Unassigned",98,99))))))</x:f>
        <x:v>2</x:v>
      </x:c>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Salvage</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t="inlineStr">
        <x:is>
          <x:t xml:space="preserve">Uncommon</x:t>
        </x:is>
      </x:c>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salvage;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Salvage value audit October 16, 2026: T2. Prepared membrane, shell cheeks and nozzle retain useful cleaning-tool assembly work with modest scale. Value tier is relative to this 200-item salvage roster; condition and crafting qualification remain separate.</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T0</x:t>
        </x:is>
      </x:c>
      <x:c r="D896" s="4" t="inlineStr">
        <x:is>
          <x:t xml:space="preserve">Tools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t="inlineStr">
        <x:is>
          <x:t xml:space="preserve">Junk</x:t>
        </x:is>
      </x:c>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tools; personal utility accessory; tool; finished item; manufactured / unresolved; public communication; metal; assembly; proposal; emergency signal whistle; pealess field whistle; t0;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October 16 catalog value audit: T0. A small pealess signal whistle uses little material and a simple passive mechanism; range still depends on conditions. Value is separate from crafting readiness, rarity, condition and demonstrated performance.</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status/completeness","No production route listed")</x:f>
        <x:v>No production route listed</x:v>
      </x:c>
      <x:c r="AN896" s="4">
        <x:f>IF(C896="T0",0,IF(C896="T1",1,IF(C896="T2",2,IF(C896="T3",3,IF(C896="T4",4,IF(C896="Unassigned",98,99))))))</x:f>
        <x:v>0</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t="inlineStr">
        <x:is>
          <x:t xml:space="preserve">Uncommon</x:t>
        </x:is>
      </x:c>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t="inlineStr">
        <x:is>
          <x:t xml:space="preserve">Uncommon</x:t>
        </x:is>
      </x:c>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t="inlineStr">
        <x:is>
          <x:t xml:space="preserve">Rare</x:t>
        </x:is>
      </x:c>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t="inlineStr">
        <x:is>
          <x:t xml:space="preserve">Rare</x:t>
        </x:is>
      </x:c>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T2</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t="inlineStr">
        <x:is>
          <x:t xml:space="preserve">Uncommon</x:t>
        </x:is>
      </x:c>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t2; t2; finished item</x:v>
      </x:c>
      <x:c r="AF901" s="4" t="inlineStr">
        <x:is>
          <x:t xml:space="preserve">One independently listed armor piece. Family membership is a design grouping, never another inventory item or a set bonus.</x:t>
        </x:is>
      </x:c>
      <x:c r="AG901"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status/completeness","No production route listed")</x:f>
        <x:v>No production route listed</x:v>
      </x:c>
      <x:c r="AN901" s="4">
        <x:f>IF(C901="T0",0,IF(C901="T1",1,IF(C901="T2",2,IF(C901="T3",3,IF(C901="T4",4,IF(C901="Unassigned",98,99))))))</x:f>
        <x:v>2</x:v>
      </x:c>
    </x:row>
    <x:row r="902">
      <x:c r="A902" s="4" t="inlineStr">
        <x:is>
          <x:t xml:space="preserve">proposal.armor.steel.arms</x:t>
        </x:is>
      </x:c>
      <x:c r="B902" s="4" t="inlineStr">
        <x:is>
          <x:t xml:space="preserve">Steel arm guards</x:t>
        </x:is>
      </x:c>
      <x:c r="C902" s="4" t="inlineStr">
        <x:is>
          <x:t xml:space="preserve">T2</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t="inlineStr">
        <x:is>
          <x:t xml:space="preserve">Uncommon</x:t>
        </x:is>
      </x:c>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t2; t2; finished item</x:v>
      </x:c>
      <x:c r="AF902" s="4" t="inlineStr">
        <x:is>
          <x:t xml:space="preserve">One independently listed armor piece. Family membership is a design grouping, never another inventory item or a set bonus.</x:t>
        </x:is>
      </x:c>
      <x:c r="AG902"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status/completeness","No production route listed")</x:f>
        <x:v>No production route listed</x:v>
      </x:c>
      <x:c r="AN902" s="4">
        <x:f>IF(C902="T0",0,IF(C902="T1",1,IF(C902="T2",2,IF(C902="T3",3,IF(C902="T4",4,IF(C902="Unassigned",98,99))))))</x:f>
        <x:v>2</x:v>
      </x:c>
    </x:row>
    <x:row r="903">
      <x:c r="A903" s="4" t="inlineStr">
        <x:is>
          <x:t xml:space="preserve">proposal.armor.steel.helmet</x:t>
        </x:is>
      </x:c>
      <x:c r="B903" s="4" t="inlineStr">
        <x:is>
          <x:t xml:space="preserve">Steel helmet</x:t>
        </x:is>
      </x:c>
      <x:c r="C903" s="4" t="inlineStr">
        <x:is>
          <x:t xml:space="preserve">T2</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t="inlineStr">
        <x:is>
          <x:t xml:space="preserve">Uncommon</x:t>
        </x:is>
      </x:c>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t2; t2; finished item</x:v>
      </x:c>
      <x:c r="AF903" s="4" t="inlineStr">
        <x:is>
          <x:t xml:space="preserve">One independently listed armor piece. Family membership is a design grouping, never another inventory item or a set bonus.</x:t>
        </x:is>
      </x:c>
      <x:c r="AG903"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status/completeness","No production route listed")</x:f>
        <x:v>No production route listed</x:v>
      </x:c>
      <x:c r="AN903" s="4">
        <x:f>IF(C903="T0",0,IF(C903="T1",1,IF(C903="T2",2,IF(C903="T3",3,IF(C903="T4",4,IF(C903="Unassigned",98,99))))))</x:f>
        <x:v>2</x:v>
      </x:c>
    </x:row>
    <x:row r="904">
      <x:c r="A904" s="4" t="inlineStr">
        <x:is>
          <x:t xml:space="preserve">proposal.armor.chitin.chest</x:t>
        </x:is>
      </x:c>
      <x:c r="B904" s="4" t="inlineStr">
        <x:is>
          <x:t xml:space="preserve">Chitin chestplate</x:t>
        </x:is>
      </x:c>
      <x:c r="C904" s="4" t="inlineStr">
        <x:is>
          <x:t xml:space="preserve">T0</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t="inlineStr">
        <x:is>
          <x:t xml:space="preserve">Junk</x:t>
        </x:is>
      </x:c>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t0; t1; finished item</x:v>
      </x:c>
      <x:c r="AF904" s="4" t="inlineStr">
        <x:is>
          <x:t xml:space="preserve">One independently listed armor piece. Family membership is a design grouping, never another inventory item or a set bonus.</x:t>
        </x:is>
      </x:c>
      <x:c r="AG904"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status/completeness","No production route listed")</x:f>
        <x:v>No production route listed</x:v>
      </x:c>
      <x:c r="AN904" s="4">
        <x:f>IF(C904="T0",0,IF(C904="T1",1,IF(C904="T2",2,IF(C904="T3",3,IF(C904="T4",4,IF(C904="Unassigned",98,99))))))</x:f>
        <x:v>0</x:v>
      </x:c>
    </x:row>
    <x:row r="905">
      <x:c r="A905" s="4" t="inlineStr">
        <x:is>
          <x:t xml:space="preserve">proposal.armor.chitin.legs</x:t>
        </x:is>
      </x:c>
      <x:c r="B905" s="4" t="inlineStr">
        <x:is>
          <x:t xml:space="preserve">Chitin leg guards</x:t>
        </x:is>
      </x:c>
      <x:c r="C905" s="4" t="inlineStr">
        <x:is>
          <x:t xml:space="preserve">T0</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t="inlineStr">
        <x:is>
          <x:t xml:space="preserve">Junk</x:t>
        </x:is>
      </x:c>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t0; t1; finished item</x:v>
      </x:c>
      <x:c r="AF905" s="4" t="inlineStr">
        <x:is>
          <x:t xml:space="preserve">One independently listed armor piece. Family membership is a design grouping, never another inventory item or a set bonus.</x:t>
        </x:is>
      </x:c>
      <x:c r="AG905"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status/completeness","No production route listed")</x:f>
        <x:v>No production route listed</x:v>
      </x:c>
      <x:c r="AN905" s="4">
        <x:f>IF(C905="T0",0,IF(C905="T1",1,IF(C905="T2",2,IF(C905="T3",3,IF(C905="T4",4,IF(C905="Unassigned",98,99))))))</x:f>
        <x:v>0</x:v>
      </x:c>
    </x:row>
    <x:row r="906">
      <x:c r="A906" s="4" t="inlineStr">
        <x:is>
          <x:t xml:space="preserve">proposal.armor.chitin.boots</x:t>
        </x:is>
      </x:c>
      <x:c r="B906" s="4" t="inlineStr">
        <x:is>
          <x:t xml:space="preserve">Chitin armored boots</x:t>
        </x:is>
      </x:c>
      <x:c r="C906" s="4" t="inlineStr">
        <x:is>
          <x:t xml:space="preserve">T0</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t="inlineStr">
        <x:is>
          <x:t xml:space="preserve">Junk</x:t>
        </x:is>
      </x:c>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t0; t1; finished item</x:v>
      </x:c>
      <x:c r="AF906" s="4" t="inlineStr">
        <x:is>
          <x:t xml:space="preserve">One independently listed armor piece. Family membership is a design grouping, never another inventory item or a set bonus.</x:t>
        </x:is>
      </x:c>
      <x:c r="AG906"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status/completeness","No production route listed")</x:f>
        <x:v>No production route listed</x:v>
      </x:c>
      <x:c r="AN906" s="4">
        <x:f>IF(C906="T0",0,IF(C906="T1",1,IF(C906="T2",2,IF(C906="T3",3,IF(C906="T4",4,IF(C906="Unassigned",98,99))))))</x:f>
        <x:v>0</x:v>
      </x:c>
    </x:row>
    <x:row r="907">
      <x:c r="A907" s="4" t="inlineStr">
        <x:is>
          <x:t xml:space="preserve">proposal.armor.chitin.arms</x:t>
        </x:is>
      </x:c>
      <x:c r="B907" s="4" t="inlineStr">
        <x:is>
          <x:t xml:space="preserve">Chitin arm guards</x:t>
        </x:is>
      </x:c>
      <x:c r="C907" s="4" t="inlineStr">
        <x:is>
          <x:t xml:space="preserve">T0</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t="inlineStr">
        <x:is>
          <x:t xml:space="preserve">Junk</x:t>
        </x:is>
      </x:c>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t0; t1; finished item</x:v>
      </x:c>
      <x:c r="AF907" s="4" t="inlineStr">
        <x:is>
          <x:t xml:space="preserve">One independently listed armor piece. Family membership is a design grouping, never another inventory item or a set bonus.</x:t>
        </x:is>
      </x:c>
      <x:c r="AG907"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status/completeness","No production route listed")</x:f>
        <x:v>No production route listed</x:v>
      </x:c>
      <x:c r="AN907" s="4">
        <x:f>IF(C907="T0",0,IF(C907="T1",1,IF(C907="T2",2,IF(C907="T3",3,IF(C907="T4",4,IF(C907="Unassigned",98,99))))))</x:f>
        <x:v>0</x:v>
      </x:c>
    </x:row>
    <x:row r="908">
      <x:c r="A908" s="4" t="inlineStr">
        <x:is>
          <x:t xml:space="preserve">proposal.armor.chitin.helmet</x:t>
        </x:is>
      </x:c>
      <x:c r="B908" s="4" t="inlineStr">
        <x:is>
          <x:t xml:space="preserve">Chitin helmet</x:t>
        </x:is>
      </x:c>
      <x:c r="C908" s="4" t="inlineStr">
        <x:is>
          <x:t xml:space="preserve">T0</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t="inlineStr">
        <x:is>
          <x:t xml:space="preserve">Junk</x:t>
        </x:is>
      </x:c>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t0; t1; finished item</x:v>
      </x:c>
      <x:c r="AF908" s="4" t="inlineStr">
        <x:is>
          <x:t xml:space="preserve">One independently listed armor piece. Family membership is a design grouping, never another inventory item or a set bonus.</x:t>
        </x:is>
      </x:c>
      <x:c r="AG908"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status/completeness","No production route listed")</x:f>
        <x:v>No production route listed</x:v>
      </x:c>
      <x:c r="AN908" s="4">
        <x:f>IF(C908="T0",0,IF(C908="T1",1,IF(C908="T2",2,IF(C908="T3",3,IF(C908="T4",4,IF(C908="Unassigned",98,99))))))</x:f>
        <x:v>0</x:v>
      </x:c>
    </x:row>
    <x:row r="909">
      <x:c r="A909" s="4" t="inlineStr">
        <x:is>
          <x:t xml:space="preserve">proposal.salvage.iron_counterweight_block</x:t>
        </x:is>
      </x:c>
      <x:c r="B909" s="4" t="inlineStr">
        <x:is>
          <x:t xml:space="preserve">Iron counterweight block</x:t>
        </x:is>
      </x:c>
      <x:c r="C909" s="4" t="inlineStr">
        <x:is>
          <x:t xml:space="preserve">T2</x:t>
        </x:is>
      </x:c>
      <x:c r="D909" s="4" t="inlineStr">
        <x:is>
          <x:t xml:space="preserve">Salvage</x:t>
        </x:is>
      </x:c>
      <x:c r="E909" s="4" t="inlineStr">
        <x:is>
          <x:t xml:space="preserve">Iron salvage</x:t>
        </x:is>
      </x:c>
      <x:c r="F909" s="4" t="inlineStr">
        <x:is>
          <x:t xml:space="preserve">New proposal</x:t>
        </x:is>
      </x:c>
      <x:c r="G909" s="4" t="inlineStr">
        <x:is>
          <x:t xml:space="preserve">A compact solid iron weight with a recessed mounting channel and a worn retaining eye from an old machine. Its simple body is largely intact, retaining a recognizable purpose and substantial material in one piece. It is a candidate for compatible machinery restoration or metal recovery, not an automatic balance adjustment for carried equipment.</x:t>
        </x:is>
      </x:c>
      <x:c r="H909" s="4" t="inlineStr">
        <x:is>
          <x:t xml:space="preserve">None; recovered salvage</x:t>
        </x:is>
      </x:c>
      <x:c r="I909" s="4" t="inlineStr">
        <x:is>
          <x:t xml:space="preserve">Separate recovered cargo item; mass, packing and carrier fit unresolved.</x:t>
        </x:is>
      </x:c>
      <x:c r="J909" s="4"/>
      <x:c r="K909" s="4"/>
      <x:c r="L909" s="4" t="inlineStr">
        <x:is>
          <x:t xml:space="preserve">Recover from discarded contemporary equipment, abandoned workshop stores or damaged machinery. Particular sites, frequency and ownership remain proposals.</x:t>
        </x:is>
      </x:c>
      <x:c r="M909"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09" s="4" t="inlineStr">
        <x:is>
          <x:t xml:space="preserve">Not implemented</x:t>
        </x:is>
      </x:c>
      <x:c r="O909"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09" s="4" t="inlineStr">
        <x:is>
          <x:t xml:space="preserve">Uncommon</x:t>
        </x:is>
      </x:c>
      <x:c r="Q909" s="4"/>
      <x:c r="R909" s="4"/>
      <x:c r="S909" s="4"/>
      <x:c r="T909" s="4"/>
      <x:c r="U909" s="4" t="inlineStr">
        <x:is>
          <x:t xml:space="preserve">Resolve mounting damage, hidden cracking, carrying mass and matched machine use. No lifting capacity, balance effect or numeric weight supplied.</x:t>
        </x:is>
      </x:c>
      <x:c r="V909" s="4" t="inlineStr">
        <x:is>
          <x:t xml:space="preserve">workshop recovery; iron salvage; counterweight block; recovered machine weight</x:t>
        </x:is>
      </x:c>
      <x:c r="W909"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09" s="4" t="inlineStr">
        <x:is>
          <x:t xml:space="preserve">Machine part</x:t>
        </x:is>
      </x:c>
      <x:c r="Y909" s="4" t="inlineStr">
        <x:is>
          <x:t xml:space="preserve">Recovered part</x:t>
        </x:is>
      </x:c>
      <x:c r="Z909" s="4" t="inlineStr">
        <x:is>
          <x:t xml:space="preserve">Industrial salvage</x:t>
        </x:is>
      </x:c>
      <x:c r="AA909" s="4" t="inlineStr">
        <x:is>
          <x:t xml:space="preserve">Equipment repair</x:t>
        </x:is>
      </x:c>
      <x:c r="AB909" s="4" t="inlineStr">
        <x:is>
          <x:t xml:space="preserve">Metal</x:t>
        </x:is>
      </x:c>
      <x:c r="AC909" s="4" t="inlineStr">
        <x:is>
          <x:t xml:space="preserve">Solid part</x:t>
        </x:is>
      </x:c>
      <x:c r="AD909" s="4" t="inlineStr">
        <x:is>
          <x:t xml:space="preserve">Proposal</x:t>
        </x:is>
      </x:c>
      <x:c r="AE909" s="4" t="str">
        <x:f>LOWER(A909&amp;"; "&amp;B909&amp;"; "&amp;D909&amp;"; "&amp;E909&amp;"; "&amp;X909&amp;"; "&amp;Y909&amp;"; "&amp;Z909&amp;"; "&amp;AA909&amp;"; "&amp;AB909&amp;"; "&amp;AC909&amp;"; "&amp;AD909&amp;"; "&amp;V909&amp;"; "&amp;C909&amp;"; "&amp;AH909&amp;"; "&amp;AI909)</x:f>
        <x:v>proposal.salvage.iron_counterweight_block; iron counterweight block; salvage; iron salvage; machine part; recovered part; industrial salvage; equipment repair; metal; solid part; proposal; workshop recovery; iron salvage; counterweight block; recovered machine weight; t2; unassigned; component</x:v>
      </x:c>
      <x:c r="AF909" s="4" t="inlineStr">
        <x:is>
          <x:t xml:space="preserve">Distinct contemporary recovered object with a particular physical form and condition, retained as Salvage rather than working equipment or qualified workshop stock.</x:t>
        </x:is>
      </x:c>
      <x:c r="AG909" s="4" t="inlineStr">
        <x:is>
          <x:t xml:space="preserve">T2 value proposal: a largely intact heavy worked form and retained mounting features offer useful machinery donor potential. Actual mass and host demand remain unresolved.</x:t>
        </x:is>
      </x:c>
      <x:c r="AH909" s="4" t="inlineStr">
        <x:is>
          <x:t xml:space="preserve">Unassigned</x:t>
        </x:is>
      </x:c>
      <x:c r="AI909" s="4" t="inlineStr">
        <x:is>
          <x:t xml:space="preserve">Component</x:t>
        </x:is>
      </x:c>
      <x:c r="AJ909" s="4">
        <x:f>COUNTIFS('Material routes'!$D$6:$D$2205,A909,'Material routes'!$C$6:$C$2205,"Output")</x:f>
        <x:v>0</x:v>
      </x:c>
      <x:c r="AK909" s="4">
        <x:f>SUM(COUNTIFS('Material routes'!$D$6:$D$2205,A909,'Material routes'!$C$6:$C$2205,"Ingredient candidate"),COUNTIFS('Material routes'!$D$6:$D$2205,A909,'Material routes'!$C$6:$C$2205,"Consumed input"),COUNTIFS('Material routes'!$D$6:$D$2205,A909,'Material routes'!$C$6:$C$2205,"Contained input"),COUNTIFS('Material routes'!$D$6:$D$2205,A909,'Material routes'!$C$6:$C$2205,"Transform input"))</x:f>
        <x:v>0</x:v>
      </x:c>
      <x:c r="AL909" s="4">
        <x:f>COUNTIFS('Material routes'!$D$6:$D$2205,A909,'Material routes'!$C$6:$C$2205,"Tool candidate")</x:f>
        <x:v>0</x:v>
      </x:c>
      <x:c r="AM909" s="4" t="str">
        <x:f>IF(AJ909&gt;0,"Route listed; review status/completeness",IF(C909="T0","Raw entry feed; no production route","No production route listed"))</x:f>
        <x:v>No production route listed</x:v>
      </x:c>
      <x:c r="AN909" s="4">
        <x:f>IF(C909="T0",0,IF(C909="T1",1,IF(C909="T2",2,IF(C909="T3",3,IF(C909="T4",4,IF(C909="Unassigned",98,99))))))</x:f>
        <x:v>2</x:v>
      </x:c>
    </x:row>
    <x:row r="910">
      <x:c r="A910" s="4" t="inlineStr">
        <x:is>
          <x:t xml:space="preserve">proposal.salvage.low_wear_iron_gear_wheel</x:t>
        </x:is>
      </x:c>
      <x:c r="B910" s="4" t="inlineStr">
        <x:is>
          <x:t xml:space="preserve">Low-wear iron gear wheel</x:t>
        </x:is>
      </x:c>
      <x:c r="C910" s="4" t="inlineStr">
        <x:is>
          <x:t xml:space="preserve">T3</x:t>
        </x:is>
      </x:c>
      <x:c r="D910" s="4" t="inlineStr">
        <x:is>
          <x:t xml:space="preserve">Salvage</x:t>
        </x:is>
      </x:c>
      <x:c r="E910" s="4" t="inlineStr">
        <x:is>
          <x:t xml:space="preserve">Iron salvage</x:t>
        </x:is>
      </x:c>
      <x:c r="F910" s="4" t="inlineStr">
        <x:is>
          <x:t xml:space="preserve">New proposal</x:t>
        </x:is>
      </x:c>
      <x:c r="G910" s="4" t="inlineStr">
        <x:is>
          <x:t xml:space="preserve">A recovered iron gear wheel with a spoked center, intact straight teeth and little visible wear around the hub. Its retained tooth pattern and fitted center make it more valuable than an unworked metal disc. It remains a donor for a specifically compatible drive, with hidden cracking and actual engagement condition still to be checked.</x:t>
        </x:is>
      </x:c>
      <x:c r="H910" s="4" t="inlineStr">
        <x:is>
          <x:t xml:space="preserve">None; recovered salvage</x:t>
        </x:is>
      </x:c>
      <x:c r="I910" s="4" t="inlineStr">
        <x:is>
          <x:t xml:space="preserve">Separate recovered cargo item; mass, packing and carrier fit unresolved.</x:t>
        </x:is>
      </x:c>
      <x:c r="J910" s="4"/>
      <x:c r="K910" s="4"/>
      <x:c r="L910" s="4" t="inlineStr">
        <x:is>
          <x:t xml:space="preserve">Recover from discarded contemporary equipment, abandoned workshop stores or damaged machinery. Particular sites, frequency and ownership remain proposals.</x:t>
        </x:is>
      </x:c>
      <x:c r="M910"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0" s="4" t="inlineStr">
        <x:is>
          <x:t xml:space="preserve">Not implemented</x:t>
        </x:is>
      </x:c>
      <x:c r="O910"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0" s="4" t="inlineStr">
        <x:is>
          <x:t xml:space="preserve">Rare</x:t>
        </x:is>
      </x:c>
      <x:c r="Q910" s="4"/>
      <x:c r="R910" s="4"/>
      <x:c r="S910" s="4"/>
      <x:c r="T910" s="4"/>
      <x:c r="U910" s="4" t="inlineStr">
        <x:is>
          <x:t xml:space="preserve">Resolve cracks, tooth and hub wear, matching drive and authenticity of the iron material identification. No speed, load, ratio or functioning drive assigned.</x:t>
        </x:is>
      </x:c>
      <x:c r="V910" s="4" t="inlineStr">
        <x:is>
          <x:t xml:space="preserve">workshop recovery; iron salvage; low wear gear wheel; straight tooth drive donor</x:t>
        </x:is>
      </x:c>
      <x:c r="W910"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0" s="4" t="inlineStr">
        <x:is>
          <x:t xml:space="preserve">Machine part</x:t>
        </x:is>
      </x:c>
      <x:c r="Y910" s="4" t="inlineStr">
        <x:is>
          <x:t xml:space="preserve">Recovered part</x:t>
        </x:is>
      </x:c>
      <x:c r="Z910" s="4" t="inlineStr">
        <x:is>
          <x:t xml:space="preserve">Industrial salvage</x:t>
        </x:is>
      </x:c>
      <x:c r="AA910" s="4" t="inlineStr">
        <x:is>
          <x:t xml:space="preserve">Equipment repair</x:t>
        </x:is>
      </x:c>
      <x:c r="AB910" s="4" t="inlineStr">
        <x:is>
          <x:t xml:space="preserve">Metal</x:t>
        </x:is>
      </x:c>
      <x:c r="AC910" s="4" t="inlineStr">
        <x:is>
          <x:t xml:space="preserve">Solid part</x:t>
        </x:is>
      </x:c>
      <x:c r="AD910" s="4" t="inlineStr">
        <x:is>
          <x:t xml:space="preserve">Proposal</x:t>
        </x:is>
      </x:c>
      <x:c r="AE910" s="4" t="str">
        <x:f>LOWER(A910&amp;"; "&amp;B910&amp;"; "&amp;D910&amp;"; "&amp;E910&amp;"; "&amp;X910&amp;"; "&amp;Y910&amp;"; "&amp;Z910&amp;"; "&amp;AA910&amp;"; "&amp;AB910&amp;"; "&amp;AC910&amp;"; "&amp;AD910&amp;"; "&amp;V910&amp;"; "&amp;C910&amp;"; "&amp;AH910&amp;"; "&amp;AI910)</x:f>
        <x:v>proposal.salvage.low_wear_iron_gear_wheel; low-wear iron gear wheel; salvage; iron salvage; machine part; recovered part; industrial salvage; equipment repair; metal; solid part; proposal; workshop recovery; iron salvage; low wear gear wheel; straight tooth drive donor; t3; unassigned; component</x:v>
      </x:c>
      <x:c r="AF910" s="4" t="inlineStr">
        <x:is>
          <x:t xml:space="preserve">Distinct contemporary recovered object with a particular physical form and condition, retained as Salvage rather than working equipment or qualified workshop stock.</x:t>
        </x:is>
      </x:c>
      <x:c r="AG910" s="4" t="inlineStr">
        <x:is>
          <x:t xml:space="preserve">T3 value proposal: retained fitted teeth and hub geometry preserve considerable replacement work, provided a matching host exists. Apparent low wear is not service qualification.</x:t>
        </x:is>
      </x:c>
      <x:c r="AH910" s="4" t="inlineStr">
        <x:is>
          <x:t xml:space="preserve">Unassigned</x:t>
        </x:is>
      </x:c>
      <x:c r="AI910" s="4" t="inlineStr">
        <x:is>
          <x:t xml:space="preserve">Component</x:t>
        </x:is>
      </x:c>
      <x:c r="AJ910" s="4">
        <x:f>COUNTIFS('Material routes'!$D$6:$D$2205,A910,'Material routes'!$C$6:$C$2205,"Output")</x:f>
        <x:v>0</x:v>
      </x:c>
      <x:c r="AK910" s="4">
        <x:f>SUM(COUNTIFS('Material routes'!$D$6:$D$2205,A910,'Material routes'!$C$6:$C$2205,"Ingredient candidate"),COUNTIFS('Material routes'!$D$6:$D$2205,A910,'Material routes'!$C$6:$C$2205,"Consumed input"),COUNTIFS('Material routes'!$D$6:$D$2205,A910,'Material routes'!$C$6:$C$2205,"Contained input"),COUNTIFS('Material routes'!$D$6:$D$2205,A910,'Material routes'!$C$6:$C$2205,"Transform input"))</x:f>
        <x:v>0</x:v>
      </x:c>
      <x:c r="AL910" s="4">
        <x:f>COUNTIFS('Material routes'!$D$6:$D$2205,A910,'Material routes'!$C$6:$C$2205,"Tool candidate")</x:f>
        <x:v>0</x:v>
      </x:c>
      <x:c r="AM910" s="4" t="str">
        <x:f>IF(AJ910&gt;0,"Route listed; review status/completeness",IF(C910="T0","Raw entry feed; no production route","No production route listed"))</x:f>
        <x:v>No production route listed</x:v>
      </x:c>
      <x:c r="AN910" s="4">
        <x:f>IF(C910="T0",0,IF(C910="T1",1,IF(C910="T2",2,IF(C910="T3",3,IF(C910="T4",4,IF(C910="Unassigned",98,99))))))</x:f>
        <x:v>3</x:v>
      </x:c>
    </x:row>
    <x:row r="911">
      <x:c r="A911" s="4" t="inlineStr">
        <x:is>
          <x:t xml:space="preserve">proposal.salvage.thick_iron_bracing_saddle</x:t>
        </x:is>
      </x:c>
      <x:c r="B911" s="4" t="inlineStr">
        <x:is>
          <x:t xml:space="preserve">Thick iron bracing saddle</x:t>
        </x:is>
      </x:c>
      <x:c r="C911" s="4" t="inlineStr">
        <x:is>
          <x:t xml:space="preserve">T3</x:t>
        </x:is>
      </x:c>
      <x:c r="D911" s="4" t="inlineStr">
        <x:is>
          <x:t xml:space="preserve">Salvage</x:t>
        </x:is>
      </x:c>
      <x:c r="E911" s="4" t="inlineStr">
        <x:is>
          <x:t xml:space="preserve">Iron salvage</x:t>
        </x:is>
      </x:c>
      <x:c r="F911" s="4" t="inlineStr">
        <x:is>
          <x:t xml:space="preserve">New proposal</x:t>
        </x:is>
      </x:c>
      <x:c r="G911" s="4" t="inlineStr">
        <x:is>
          <x:t xml:space="preserve">A broad formed iron saddle with a deep central cradle and substantial mounting feet, recovered from a heavy support assembly. Most of its worked curve and fixing faces survive beneath surface rust. Its fitted three-dimensional shape makes it a valuable support donor, distinct from flat reinforcement plating or a simple loose bracket.</x:t>
        </x:is>
      </x:c>
      <x:c r="H911" s="4" t="inlineStr">
        <x:is>
          <x:t xml:space="preserve">None; recovered salvage</x:t>
        </x:is>
      </x:c>
      <x:c r="I911" s="4" t="inlineStr">
        <x:is>
          <x:t xml:space="preserve">Separate recovered cargo item; mass, packing and carrier fit unresolved.</x:t>
        </x:is>
      </x:c>
      <x:c r="J911" s="4"/>
      <x:c r="K911" s="4"/>
      <x:c r="L911" s="4" t="inlineStr">
        <x:is>
          <x:t xml:space="preserve">Recover from discarded contemporary equipment, abandoned workshop stores or damaged machinery. Particular sites, frequency and ownership remain proposals.</x:t>
        </x:is>
      </x:c>
      <x:c r="M911"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1" s="4" t="inlineStr">
        <x:is>
          <x:t xml:space="preserve">Not implemented</x:t>
        </x:is>
      </x:c>
      <x:c r="O911"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1" s="4" t="inlineStr">
        <x:is>
          <x:t xml:space="preserve">Rare</x:t>
        </x:is>
      </x:c>
      <x:c r="Q911" s="4"/>
      <x:c r="R911" s="4"/>
      <x:c r="S911" s="4"/>
      <x:c r="T911" s="4"/>
      <x:c r="U911" s="4" t="inlineStr">
        <x:is>
          <x:t xml:space="preserve">Resolve hidden cracks, distortion, foot wear and host fit. No load rating, functioning support assembly or guaranteed straightness.</x:t>
        </x:is>
      </x:c>
      <x:c r="V911" s="4" t="inlineStr">
        <x:is>
          <x:t xml:space="preserve">workshop recovery; iron salvage; bracing saddle; formed iron support donor</x:t>
        </x:is>
      </x:c>
      <x:c r="W911"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1" s="4" t="inlineStr">
        <x:is>
          <x:t xml:space="preserve">Machine part</x:t>
        </x:is>
      </x:c>
      <x:c r="Y911" s="4" t="inlineStr">
        <x:is>
          <x:t xml:space="preserve">Recovered part</x:t>
        </x:is>
      </x:c>
      <x:c r="Z911" s="4" t="inlineStr">
        <x:is>
          <x:t xml:space="preserve">Industrial salvage</x:t>
        </x:is>
      </x:c>
      <x:c r="AA911" s="4" t="inlineStr">
        <x:is>
          <x:t xml:space="preserve">Equipment repair</x:t>
        </x:is>
      </x:c>
      <x:c r="AB911" s="4" t="inlineStr">
        <x:is>
          <x:t xml:space="preserve">Metal</x:t>
        </x:is>
      </x:c>
      <x:c r="AC911" s="4" t="inlineStr">
        <x:is>
          <x:t xml:space="preserve">Solid part</x:t>
        </x:is>
      </x:c>
      <x:c r="AD911" s="4" t="inlineStr">
        <x:is>
          <x:t xml:space="preserve">Proposal</x:t>
        </x:is>
      </x:c>
      <x:c r="AE911" s="4" t="str">
        <x:f>LOWER(A911&amp;"; "&amp;B911&amp;"; "&amp;D911&amp;"; "&amp;E911&amp;"; "&amp;X911&amp;"; "&amp;Y911&amp;"; "&amp;Z911&amp;"; "&amp;AA911&amp;"; "&amp;AB911&amp;"; "&amp;AC911&amp;"; "&amp;AD911&amp;"; "&amp;V911&amp;"; "&amp;C911&amp;"; "&amp;AH911&amp;"; "&amp;AI911)</x:f>
        <x:v>proposal.salvage.thick_iron_bracing_saddle; thick iron bracing saddle; salvage; iron salvage; machine part; recovered part; industrial salvage; equipment repair; metal; solid part; proposal; workshop recovery; iron salvage; bracing saddle; formed iron support donor; t3; unassigned; component</x:v>
      </x:c>
      <x:c r="AF911" s="4" t="inlineStr">
        <x:is>
          <x:t xml:space="preserve">Distinct contemporary recovered object with a particular physical form and condition, retained as Salvage rather than working equipment or qualified workshop stock.</x:t>
        </x:is>
      </x:c>
      <x:c r="AG911" s="4" t="inlineStr">
        <x:is>
          <x:t xml:space="preserve">T3 value proposal: substantial retained formed geometry and fitted mounting faces represent difficult replacement work beyond ordinary plate stock.</x:t>
        </x:is>
      </x:c>
      <x:c r="AH911" s="4" t="inlineStr">
        <x:is>
          <x:t xml:space="preserve">Unassigned</x:t>
        </x:is>
      </x:c>
      <x:c r="AI911" s="4" t="inlineStr">
        <x:is>
          <x:t xml:space="preserve">Component</x:t>
        </x:is>
      </x:c>
      <x:c r="AJ911" s="4">
        <x:f>COUNTIFS('Material routes'!$D$6:$D$2205,A911,'Material routes'!$C$6:$C$2205,"Output")</x:f>
        <x:v>0</x:v>
      </x:c>
      <x:c r="AK911" s="4">
        <x:f>SUM(COUNTIFS('Material routes'!$D$6:$D$2205,A911,'Material routes'!$C$6:$C$2205,"Ingredient candidate"),COUNTIFS('Material routes'!$D$6:$D$2205,A911,'Material routes'!$C$6:$C$2205,"Consumed input"),COUNTIFS('Material routes'!$D$6:$D$2205,A911,'Material routes'!$C$6:$C$2205,"Contained input"),COUNTIFS('Material routes'!$D$6:$D$2205,A911,'Material routes'!$C$6:$C$2205,"Transform input"))</x:f>
        <x:v>0</x:v>
      </x:c>
      <x:c r="AL911" s="4">
        <x:f>COUNTIFS('Material routes'!$D$6:$D$2205,A911,'Material routes'!$C$6:$C$2205,"Tool candidate")</x:f>
        <x:v>0</x:v>
      </x:c>
      <x:c r="AM911" s="4" t="str">
        <x:f>IF(AJ911&gt;0,"Route listed; review status/completeness",IF(C911="T0","Raw entry feed; no production route","No production route listed"))</x:f>
        <x:v>No production route listed</x:v>
      </x:c>
      <x:c r="AN911" s="4">
        <x:f>IF(C911="T0",0,IF(C911="T1",1,IF(C911="T2",2,IF(C911="T3",3,IF(C911="T4",4,IF(C911="Unassigned",98,99))))))</x:f>
        <x:v>3</x:v>
      </x:c>
    </x:row>
    <x:row r="912">
      <x:c r="A912" s="4" t="inlineStr">
        <x:is>
          <x:t xml:space="preserve">proposal.salvage.matched_iron_bearing_housing</x:t>
        </x:is>
      </x:c>
      <x:c r="B912" s="4" t="inlineStr">
        <x:is>
          <x:t xml:space="preserve">Matched iron bearing housing</x:t>
        </x:is>
      </x:c>
      <x:c r="C912" s="4" t="inlineStr">
        <x:is>
          <x:t xml:space="preserve">T4</x:t>
        </x:is>
      </x:c>
      <x:c r="D912" s="4" t="inlineStr">
        <x:is>
          <x:t xml:space="preserve">Salvage</x:t>
        </x:is>
      </x:c>
      <x:c r="E912" s="4" t="inlineStr">
        <x:is>
          <x:t xml:space="preserve">Iron salvage</x:t>
        </x:is>
      </x:c>
      <x:c r="F912" s="4" t="inlineStr">
        <x:is>
          <x:t xml:space="preserve">New proposal</x:t>
        </x:is>
      </x:c>
      <x:c r="G912" s="4" t="inlineStr">
        <x:is>
          <x:t xml:space="preserve">The original lower housing and upper cap from a fitted iron bearing support, recovered together with their matching marks still visible. The clean locating faces and retained pairing preserve specialist fitting work that isolated casting fragments cannot replace. Its bearing element is missing, leaving a valuable housing donor rather than a complete rotating support.</x:t>
        </x:is>
      </x:c>
      <x:c r="H912" s="4" t="inlineStr">
        <x:is>
          <x:t xml:space="preserve">None; recovered salvage</x:t>
        </x:is>
      </x:c>
      <x:c r="I912" s="4" t="inlineStr">
        <x:is>
          <x:t xml:space="preserve">Separate recovered cargo item; mass, packing and carrier fit unresolved.</x:t>
        </x:is>
      </x:c>
      <x:c r="J912" s="4"/>
      <x:c r="K912" s="4"/>
      <x:c r="L912" s="4" t="inlineStr">
        <x:is>
          <x:t xml:space="preserve">Recover from discarded contemporary equipment, abandoned workshop stores or damaged machinery. Particular sites, frequency and ownership remain proposals.</x:t>
        </x:is>
      </x:c>
      <x:c r="M912"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2" s="4" t="inlineStr">
        <x:is>
          <x:t xml:space="preserve">Not implemented</x:t>
        </x:is>
      </x:c>
      <x:c r="O912"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2" s="4" t="inlineStr">
        <x:is>
          <x:t xml:space="preserve">Epic</x:t>
        </x:is>
      </x:c>
      <x:c r="Q912" s="4"/>
      <x:c r="R912" s="4"/>
      <x:c r="S912" s="4"/>
      <x:c r="T912" s="4"/>
      <x:c r="U912" s="4" t="inlineStr">
        <x:is>
          <x:t xml:space="preserve">Resolve wear, cracks, original bearing type, host demand and actual matching fit. No bearing element, low-friction performance or operational machinery included.</x:t>
        </x:is>
      </x:c>
      <x:c r="V912" s="4" t="inlineStr">
        <x:is>
          <x:t xml:space="preserve">workshop recovery; iron salvage; matched bearing housing; precision iron support cap</x:t>
        </x:is>
      </x:c>
      <x:c r="W912"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2" s="4" t="inlineStr">
        <x:is>
          <x:t xml:space="preserve">Machine part</x:t>
        </x:is>
      </x:c>
      <x:c r="Y912" s="4" t="inlineStr">
        <x:is>
          <x:t xml:space="preserve">Recovered part</x:t>
        </x:is>
      </x:c>
      <x:c r="Z912" s="4" t="inlineStr">
        <x:is>
          <x:t xml:space="preserve">Industrial salvage</x:t>
        </x:is>
      </x:c>
      <x:c r="AA912" s="4" t="inlineStr">
        <x:is>
          <x:t xml:space="preserve">Equipment repair</x:t>
        </x:is>
      </x:c>
      <x:c r="AB912" s="4" t="inlineStr">
        <x:is>
          <x:t xml:space="preserve">Metal</x:t>
        </x:is>
      </x:c>
      <x:c r="AC912" s="4" t="inlineStr">
        <x:is>
          <x:t xml:space="preserve">Assembly</x:t>
        </x:is>
      </x:c>
      <x:c r="AD912" s="4" t="inlineStr">
        <x:is>
          <x:t xml:space="preserve">Proposal</x:t>
        </x:is>
      </x:c>
      <x:c r="AE912" s="4" t="str">
        <x:f>LOWER(A912&amp;"; "&amp;B912&amp;"; "&amp;D912&amp;"; "&amp;E912&amp;"; "&amp;X912&amp;"; "&amp;Y912&amp;"; "&amp;Z912&amp;"; "&amp;AA912&amp;"; "&amp;AB912&amp;"; "&amp;AC912&amp;"; "&amp;AD912&amp;"; "&amp;V912&amp;"; "&amp;C912&amp;"; "&amp;AH912&amp;"; "&amp;AI912)</x:f>
        <x:v>proposal.salvage.matched_iron_bearing_housing; matched iron bearing housing; salvage; iron salvage; machine part; recovered part; industrial salvage; equipment repair; metal; assembly; proposal; workshop recovery; iron salvage; matched bearing housing; precision iron support cap; t4; unassigned; component</x:v>
      </x:c>
      <x:c r="AF912" s="4" t="inlineStr">
        <x:is>
          <x:t xml:space="preserve">Distinct contemporary recovered object with a particular physical form and condition, retained as Salvage rather than working equipment or qualified workshop stock.</x:t>
        </x:is>
      </x:c>
      <x:c r="AG912" s="4" t="inlineStr">
        <x:is>
          <x:t xml:space="preserve">T4 value proposal: unusually intact matched specialist locating surfaces have exceptional host-specific replacement difficulty. Value comes from retained fitting work, not expensive base iron or ancient origin.</x:t>
        </x:is>
      </x:c>
      <x:c r="AH912" s="4" t="inlineStr">
        <x:is>
          <x:t xml:space="preserve">Unassigned</x:t>
        </x:is>
      </x:c>
      <x:c r="AI912" s="4" t="inlineStr">
        <x:is>
          <x:t xml:space="preserve">Component</x:t>
        </x:is>
      </x:c>
      <x:c r="AJ912" s="4">
        <x:f>COUNTIFS('Material routes'!$D$6:$D$2205,A912,'Material routes'!$C$6:$C$2205,"Output")</x:f>
        <x:v>0</x:v>
      </x:c>
      <x:c r="AK912" s="4">
        <x:f>SUM(COUNTIFS('Material routes'!$D$6:$D$2205,A912,'Material routes'!$C$6:$C$2205,"Ingredient candidate"),COUNTIFS('Material routes'!$D$6:$D$2205,A912,'Material routes'!$C$6:$C$2205,"Consumed input"),COUNTIFS('Material routes'!$D$6:$D$2205,A912,'Material routes'!$C$6:$C$2205,"Contained input"),COUNTIFS('Material routes'!$D$6:$D$2205,A912,'Material routes'!$C$6:$C$2205,"Transform input"))</x:f>
        <x:v>0</x:v>
      </x:c>
      <x:c r="AL912" s="4">
        <x:f>COUNTIFS('Material routes'!$D$6:$D$2205,A912,'Material routes'!$C$6:$C$2205,"Tool candidate")</x:f>
        <x:v>0</x:v>
      </x:c>
      <x:c r="AM912" s="4" t="str">
        <x:f>IF(AJ912&gt;0,"Route listed; review status/completeness",IF(C912="T0","Raw entry feed; no production route","No production route listed"))</x:f>
        <x:v>No production route listed</x:v>
      </x:c>
      <x:c r="AN912" s="4">
        <x:f>IF(C912="T0",0,IF(C912="T1",1,IF(C912="T2",2,IF(C912="T3",3,IF(C912="T4",4,IF(C912="Unassigned",98,99))))))</x:f>
        <x:v>4</x:v>
      </x:c>
    </x:row>
    <x:row r="913">
      <x:c r="A913" s="4" t="inlineStr">
        <x:is>
          <x:t xml:space="preserve">proposal.salvage.precision_iron_indexing_plate</x:t>
        </x:is>
      </x:c>
      <x:c r="B913" s="4" t="inlineStr">
        <x:is>
          <x:t xml:space="preserve">Precision iron indexing plate</x:t>
        </x:is>
      </x:c>
      <x:c r="C913" s="4" t="inlineStr">
        <x:is>
          <x:t xml:space="preserve">T4</x:t>
        </x:is>
      </x:c>
      <x:c r="D913" s="4" t="inlineStr">
        <x:is>
          <x:t xml:space="preserve">Salvage</x:t>
        </x:is>
      </x:c>
      <x:c r="E913" s="4" t="inlineStr">
        <x:is>
          <x:t xml:space="preserve">Iron salvage</x:t>
        </x:is>
      </x:c>
      <x:c r="F913" s="4" t="inlineStr">
        <x:is>
          <x:t xml:space="preserve">New proposal</x:t>
        </x:is>
      </x:c>
      <x:c r="G913" s="4" t="inlineStr">
        <x:is>
          <x:t xml:space="preserve">A carefully worked iron positioning plate with several distinct rings of small locating holes and a fitted central opening. Its hole pattern and mostly unworn locating faces preserve a specialist workshop fixture component. It is an unusually valuable donor or reference piece for its original machine, although distortion and actual indexing accuracy remain unverified.</x:t>
        </x:is>
      </x:c>
      <x:c r="H913" s="4" t="inlineStr">
        <x:is>
          <x:t xml:space="preserve">None; recovered salvage</x:t>
        </x:is>
      </x:c>
      <x:c r="I913" s="4" t="inlineStr">
        <x:is>
          <x:t xml:space="preserve">Separate recovered cargo item; mass, packing and carrier fit unresolved.</x:t>
        </x:is>
      </x:c>
      <x:c r="J913" s="4"/>
      <x:c r="K913" s="4"/>
      <x:c r="L913" s="4" t="inlineStr">
        <x:is>
          <x:t xml:space="preserve">Recover from discarded contemporary equipment, abandoned workshop stores or damaged machinery. Particular sites, frequency and ownership remain proposals.</x:t>
        </x:is>
      </x:c>
      <x:c r="M913"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3" s="4" t="inlineStr">
        <x:is>
          <x:t xml:space="preserve">Not implemented</x:t>
        </x:is>
      </x:c>
      <x:c r="O913"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3" s="4" t="inlineStr">
        <x:is>
          <x:t xml:space="preserve">Epic</x:t>
        </x:is>
      </x:c>
      <x:c r="Q913" s="4"/>
      <x:c r="R913" s="4"/>
      <x:c r="S913" s="4"/>
      <x:c r="T913" s="4"/>
      <x:c r="U913" s="4" t="inlineStr">
        <x:is>
          <x:t xml:space="preserve">Resolve distortion, hole wear, original fixture, matching fit and useful accuracy. No automatic calibration, precision bonus or working fabrication station.</x:t>
        </x:is>
      </x:c>
      <x:c r="V913" s="4" t="inlineStr">
        <x:is>
          <x:t xml:space="preserve">workshop recovery; iron salvage; precision indexing plate; workshop positioning donor</x:t>
        </x:is>
      </x:c>
      <x:c r="W913"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3" s="4" t="inlineStr">
        <x:is>
          <x:t xml:space="preserve">Machine part</x:t>
        </x:is>
      </x:c>
      <x:c r="Y913" s="4" t="inlineStr">
        <x:is>
          <x:t xml:space="preserve">Recovered part</x:t>
        </x:is>
      </x:c>
      <x:c r="Z913" s="4" t="inlineStr">
        <x:is>
          <x:t xml:space="preserve">Industrial salvage</x:t>
        </x:is>
      </x:c>
      <x:c r="AA913" s="4" t="inlineStr">
        <x:is>
          <x:t xml:space="preserve">Equipment repair</x:t>
        </x:is>
      </x:c>
      <x:c r="AB913" s="4" t="inlineStr">
        <x:is>
          <x:t xml:space="preserve">Metal</x:t>
        </x:is>
      </x:c>
      <x:c r="AC913" s="4" t="inlineStr">
        <x:is>
          <x:t xml:space="preserve">Solid part</x:t>
        </x:is>
      </x:c>
      <x:c r="AD913" s="4" t="inlineStr">
        <x:is>
          <x:t xml:space="preserve">Proposal</x:t>
        </x:is>
      </x:c>
      <x:c r="AE913" s="4" t="str">
        <x:f>LOWER(A913&amp;"; "&amp;B913&amp;"; "&amp;D913&amp;"; "&amp;E913&amp;"; "&amp;X913&amp;"; "&amp;Y913&amp;"; "&amp;Z913&amp;"; "&amp;AA913&amp;"; "&amp;AB913&amp;"; "&amp;AC913&amp;"; "&amp;AD913&amp;"; "&amp;V913&amp;"; "&amp;C913&amp;"; "&amp;AH913&amp;"; "&amp;AI913)</x:f>
        <x:v>proposal.salvage.precision_iron_indexing_plate; precision iron indexing plate; salvage; iron salvage; machine part; recovered part; industrial salvage; equipment repair; metal; solid part; proposal; workshop recovery; iron salvage; precision indexing plate; workshop positioning donor; t4; unassigned; component</x:v>
      </x:c>
      <x:c r="AF913" s="4" t="inlineStr">
        <x:is>
          <x:t xml:space="preserve">Distinct contemporary recovered object with a particular physical form and condition, retained as Salvage rather than working equipment or qualified workshop stock.</x:t>
        </x:is>
      </x:c>
      <x:c r="AG913" s="4" t="inlineStr">
        <x:is>
          <x:t xml:space="preserve">T4 value proposal: an unusually preserved specialist hole pattern and fitted center represent exceptional replacement labor and narrow but potentially high demand. Accuracy and compatible use are not certified.</x:t>
        </x:is>
      </x:c>
      <x:c r="AH913" s="4" t="inlineStr">
        <x:is>
          <x:t xml:space="preserve">Unassigned</x:t>
        </x:is>
      </x:c>
      <x:c r="AI913" s="4" t="inlineStr">
        <x:is>
          <x:t xml:space="preserve">Component</x:t>
        </x:is>
      </x:c>
      <x:c r="AJ913" s="4">
        <x:f>COUNTIFS('Material routes'!$D$6:$D$2205,A913,'Material routes'!$C$6:$C$2205,"Output")</x:f>
        <x:v>0</x:v>
      </x:c>
      <x:c r="AK913" s="4">
        <x:f>SUM(COUNTIFS('Material routes'!$D$6:$D$2205,A913,'Material routes'!$C$6:$C$2205,"Ingredient candidate"),COUNTIFS('Material routes'!$D$6:$D$2205,A913,'Material routes'!$C$6:$C$2205,"Consumed input"),COUNTIFS('Material routes'!$D$6:$D$2205,A913,'Material routes'!$C$6:$C$2205,"Contained input"),COUNTIFS('Material routes'!$D$6:$D$2205,A913,'Material routes'!$C$6:$C$2205,"Transform input"))</x:f>
        <x:v>0</x:v>
      </x:c>
      <x:c r="AL913" s="4">
        <x:f>COUNTIFS('Material routes'!$D$6:$D$2205,A913,'Material routes'!$C$6:$C$2205,"Tool candidate")</x:f>
        <x:v>0</x:v>
      </x:c>
      <x:c r="AM913" s="4" t="str">
        <x:f>IF(AJ913&gt;0,"Route listed; review status/completeness",IF(C913="T0","Raw entry feed; no production route","No production route listed"))</x:f>
        <x:v>No production route listed</x:v>
      </x:c>
      <x:c r="AN913" s="4">
        <x:f>IF(C913="T0",0,IF(C913="T1",1,IF(C913="T2",2,IF(C913="T3",3,IF(C913="T4",4,IF(C913="Unassigned",98,99))))))</x:f>
        <x:v>4</x:v>
      </x:c>
    </x:row>
    <x:row r="914">
      <x:c r="A914" s="4" t="inlineStr">
        <x:is>
          <x:t xml:space="preserve">proposal.armor.plasteel.chest</x:t>
        </x:is>
      </x:c>
      <x:c r="B914" s="4" t="inlineStr">
        <x:is>
          <x:t xml:space="preserve">Ancient plasteel chestplate</x:t>
        </x:is>
      </x:c>
      <x:c r="C914" s="4" t="inlineStr">
        <x:is>
          <x:t xml:space="preserve">T4</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Epic</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t4; t0; finished item</x:v>
      </x:c>
      <x:c r="AF914" s="4" t="inlineStr">
        <x:is>
          <x:t xml:space="preserve">One independently listed armor piece. Family membership is a design grouping, never another inventory item or a set bonus.</x:t>
        </x:is>
      </x:c>
      <x:c r="AG914"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status/completeness","No production route listed")</x:f>
        <x:v>No production route listed</x:v>
      </x:c>
      <x:c r="AN914" s="4">
        <x:f>IF(C914="T0",0,IF(C914="T1",1,IF(C914="T2",2,IF(C914="T3",3,IF(C914="T4",4,IF(C914="Unassigned",98,99))))))</x:f>
        <x:v>4</x:v>
      </x:c>
    </x:row>
    <x:row r="915">
      <x:c r="A915" s="4" t="inlineStr">
        <x:is>
          <x:t xml:space="preserve">proposal.armor.plasteel.legs</x:t>
        </x:is>
      </x:c>
      <x:c r="B915" s="4" t="inlineStr">
        <x:is>
          <x:t xml:space="preserve">Ancient plasteel leg guards</x:t>
        </x:is>
      </x:c>
      <x:c r="C915" s="4" t="inlineStr">
        <x:is>
          <x:t xml:space="preserve">T4</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Epic</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t4; t0; finished item</x:v>
      </x:c>
      <x:c r="AF915" s="4" t="inlineStr">
        <x:is>
          <x:t xml:space="preserve">One independently listed armor piece. Family membership is a design grouping, never another inventory item or a set bonus.</x:t>
        </x:is>
      </x:c>
      <x:c r="AG915"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status/completeness","No production route listed")</x:f>
        <x:v>No production route listed</x:v>
      </x:c>
      <x:c r="AN915" s="4">
        <x:f>IF(C915="T0",0,IF(C915="T1",1,IF(C915="T2",2,IF(C915="T3",3,IF(C915="T4",4,IF(C915="Unassigned",98,99))))))</x:f>
        <x:v>4</x:v>
      </x:c>
    </x:row>
    <x:row r="916">
      <x:c r="A916" s="4" t="inlineStr">
        <x:is>
          <x:t xml:space="preserve">proposal.armor.plasteel.boots</x:t>
        </x:is>
      </x:c>
      <x:c r="B916" s="4" t="inlineStr">
        <x:is>
          <x:t xml:space="preserve">Ancient plasteel armored boots</x:t>
        </x:is>
      </x:c>
      <x:c r="C916" s="4" t="inlineStr">
        <x:is>
          <x:t xml:space="preserve">T4</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Epic</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t4; t0; finished item</x:v>
      </x:c>
      <x:c r="AF916" s="4" t="inlineStr">
        <x:is>
          <x:t xml:space="preserve">One independently listed armor piece. Family membership is a design grouping, never another inventory item or a set bonus.</x:t>
        </x:is>
      </x:c>
      <x:c r="AG916"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status/completeness","No production route listed")</x:f>
        <x:v>No production route listed</x:v>
      </x:c>
      <x:c r="AN916" s="4">
        <x:f>IF(C916="T0",0,IF(C916="T1",1,IF(C916="T2",2,IF(C916="T3",3,IF(C916="T4",4,IF(C916="Unassigned",98,99))))))</x:f>
        <x:v>4</x:v>
      </x:c>
    </x:row>
    <x:row r="917">
      <x:c r="A917" s="4" t="inlineStr">
        <x:is>
          <x:t xml:space="preserve">proposal.armor.plasteel.arms</x:t>
        </x:is>
      </x:c>
      <x:c r="B917" s="4" t="inlineStr">
        <x:is>
          <x:t xml:space="preserve">Ancient plasteel arm guards</x:t>
        </x:is>
      </x:c>
      <x:c r="C917" s="4" t="inlineStr">
        <x:is>
          <x:t xml:space="preserve">T4</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Epic</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t4; t0; finished item</x:v>
      </x:c>
      <x:c r="AF917" s="4" t="inlineStr">
        <x:is>
          <x:t xml:space="preserve">One independently listed armor piece. Family membership is a design grouping, never another inventory item or a set bonus.</x:t>
        </x:is>
      </x:c>
      <x:c r="AG917"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status/completeness","No production route listed")</x:f>
        <x:v>No production route listed</x:v>
      </x:c>
      <x:c r="AN917" s="4">
        <x:f>IF(C917="T0",0,IF(C917="T1",1,IF(C917="T2",2,IF(C917="T3",3,IF(C917="T4",4,IF(C917="Unassigned",98,99))))))</x:f>
        <x:v>4</x:v>
      </x:c>
    </x:row>
    <x:row r="918">
      <x:c r="A918" s="4" t="inlineStr">
        <x:is>
          <x:t xml:space="preserve">proposal.armor.plasteel.helmet</x:t>
        </x:is>
      </x:c>
      <x:c r="B918" s="4" t="inlineStr">
        <x:is>
          <x:t xml:space="preserve">Ancient plasteel helmet</x:t>
        </x:is>
      </x:c>
      <x:c r="C918" s="4" t="inlineStr">
        <x:is>
          <x:t xml:space="preserve">T4</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Epic</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t4; t0; finished item</x:v>
      </x:c>
      <x:c r="AF918" s="4" t="inlineStr">
        <x:is>
          <x:t xml:space="preserve">One independently listed armor piece. Family membership is a design grouping, never another inventory item or a set bonus.</x:t>
        </x:is>
      </x:c>
      <x:c r="AG918"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status/completeness","No production route listed")</x:f>
        <x:v>No production route listed</x:v>
      </x:c>
      <x:c r="AN918" s="4">
        <x:f>IF(C918="T0",0,IF(C918="T1",1,IF(C918="T2",2,IF(C918="T3",3,IF(C918="T4",4,IF(C918="Unassigned",98,99))))))</x:f>
        <x:v>4</x:v>
      </x:c>
    </x:row>
    <x:row r="919">
      <x:c r="A919" s="4" t="inlineStr">
        <x:is>
          <x:t xml:space="preserve">proposal.culture.engraved_game_tiles</x:t>
        </x:is>
      </x:c>
      <x:c r="B919" s="4" t="inlineStr">
        <x:is>
          <x:t xml:space="preserve">Engraved shell game tiles</x:t>
        </x:is>
      </x:c>
      <x:c r="C919" s="4" t="inlineStr">
        <x:is>
          <x:t xml:space="preserve">T0</x:t>
        </x:is>
      </x:c>
      <x:c r="D919" s="4" t="inlineStr">
        <x:is>
          <x:t xml:space="preserve">Salvage</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t="inlineStr">
        <x:is>
          <x:t xml:space="preserve">Junk</x:t>
        </x:is>
      </x:c>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salvage; cultural life proposal; cultural object; finished item; manufactured / unresolved; culture support; shell / chitin; assembly; proposal; shell game tiles; portable strategy pieces; engraved play tiles; t0; t1; finished item</x:v>
      </x:c>
      <x:c r="AF919"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19" s="4" t="inlineStr">
        <x:is>
          <x:t xml:space="preserve">Salvage value audit October 16, 2026: T0. Small incised game pieces use abundant shell and simple marks, with no exceptional collector provenance assumed. Value tier is relative to this 200-item salvage roster; condition and crafting qualification remain separate.</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0</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Salvage</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t="inlineStr">
        <x:is>
          <x:t xml:space="preserve">Uncommon</x:t>
        </x:is>
      </x:c>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salvage;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0" s="4" t="inlineStr">
        <x:is>
          <x:t xml:space="preserve">Salvage value audit October 16, 2026: T2. A shaped expressive ceramic mask retains moderate performance-art craftsmanship without protective or sacred effects. Value tier is relative to this 200-item salvage roster; condition and crafting qualification remain separate.</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t="inlineStr">
        <x:is>
          <x:t xml:space="preserve">proposal.salvage.empty_algae_canister</x:t>
        </x:is>
      </x:c>
      <x:c r="B921" s="4" t="inlineStr">
        <x:is>
          <x:t xml:space="preserve">Empty algae canister</x:t>
        </x:is>
      </x:c>
      <x:c r="C921" s="4" t="inlineStr">
        <x:is>
          <x:t xml:space="preserve">T1</x:t>
        </x:is>
      </x:c>
      <x:c r="D921" s="4" t="inlineStr">
        <x:is>
          <x:t xml:space="preserve">Salvage</x:t>
        </x:is>
      </x:c>
      <x:c r="E921" s="4" t="inlineStr">
        <x:is>
          <x:t xml:space="preserve">Recovered canister salvage</x:t>
        </x:is>
      </x:c>
      <x:c r="F921" s="4" t="inlineStr">
        <x:is>
          <x:t xml:space="preserve">New proposal</x:t>
        </x:is>
      </x:c>
      <x:c r="G921" s="4" t="inlineStr">
        <x:is>
          <x:t xml:space="preserve">A recovered personal algae canister with a closed mouthpiece housing, worn carrying lugs and residue along its inner viewing strip. Its living reserve is gone, leaving only the vessel and surviving fittings for inspection. It may be worth servicing or reclaiming, but does not supply food, drink, healing material or a ready replacement for Booter's working Phagia canister.</x:t>
        </x:is>
      </x:c>
      <x:c r="H921" s="4" t="inlineStr">
        <x:is>
          <x:t xml:space="preserve">None; fit and condition unresolved</x:t>
        </x:is>
      </x:c>
      <x:c r="I921" s="4" t="inlineStr">
        <x:is>
          <x:t xml:space="preserve">Separate recovered cargo item; mass, packing and attachment compatibility unresolved.</x:t>
        </x:is>
      </x:c>
      <x:c r="J921" s="4"/>
      <x:c r="K921" s="4"/>
      <x:c r="L921" s="4" t="inlineStr">
        <x:is>
          <x:t xml:space="preserve">Recover from abandoned equipment, discarded canisters or workshop remnants. Locations, frequency and price remain proposals.</x:t>
        </x:is>
      </x:c>
      <x:c r="M921"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921" s="4" t="inlineStr">
        <x:is>
          <x:t xml:space="preserve">Not implemented</x:t>
        </x:is>
      </x:c>
      <x:c r="O921"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921" s="4" t="inlineStr">
        <x:is>
          <x:t xml:space="preserve">Common</x:t>
        </x:is>
      </x:c>
      <x:c r="Q921" s="4"/>
      <x:c r="R921" s="4"/>
      <x:c r="S921" s="4"/>
      <x:c r="T921" s="4"/>
      <x:c r="U921" s="4" t="inlineStr">
        <x:is>
          <x:t xml:space="preserve">Resolve contamination, retained fittings, viewing-strip condition, inspection and refilling requirements. This is a separate recovered empty vessel, not a change to Booter's existing working canister or reserve.</x:t>
        </x:is>
      </x:c>
      <x:c r="V921" s="4" t="inlineStr">
        <x:is>
          <x:t xml:space="preserve">canister salvage; empty algae canister; depleted phagia vessel; recovered canister</x:t>
        </x:is>
      </x:c>
      <x:c r="W921"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921" s="4" t="inlineStr">
        <x:is>
          <x:t xml:space="preserve">Container</x:t>
        </x:is>
      </x:c>
      <x:c r="Y921" s="4" t="inlineStr">
        <x:is>
          <x:t xml:space="preserve">Recovered part</x:t>
        </x:is>
      </x:c>
      <x:c r="Z921" s="4" t="inlineStr">
        <x:is>
          <x:t xml:space="preserve">Industrial salvage</x:t>
        </x:is>
      </x:c>
      <x:c r="AA921" s="4" t="inlineStr">
        <x:is>
          <x:t xml:space="preserve">Equipment repair</x:t>
        </x:is>
      </x:c>
      <x:c r="AB921" s="4" t="inlineStr">
        <x:is>
          <x:t xml:space="preserve">Mixed / unresolved</x:t>
        </x:is>
      </x:c>
      <x:c r="AC921" s="4" t="inlineStr">
        <x:is>
          <x:t xml:space="preserve">Assembly</x:t>
        </x:is>
      </x:c>
      <x:c r="AD921" s="4" t="inlineStr">
        <x:is>
          <x:t xml:space="preserve">Proposal</x:t>
        </x:is>
      </x:c>
      <x:c r="AE921" s="4" t="str">
        <x:f>LOWER(A921&amp;"; "&amp;B921&amp;"; "&amp;D921&amp;"; "&amp;E921&amp;"; "&amp;X921&amp;"; "&amp;Y921&amp;"; "&amp;Z921&amp;"; "&amp;AA921&amp;"; "&amp;AB921&amp;"; "&amp;AC921&amp;"; "&amp;AD921&amp;"; "&amp;V921&amp;"; "&amp;C921&amp;"; "&amp;AH921&amp;"; "&amp;AI921)</x:f>
        <x:v>proposal.salvage.empty_algae_canister; empty algae canister; salvage; recovered canister salvage; container; recovered part; industrial salvage; equipment repair; mixed / unresolved; assembly; proposal; canister salvage; empty algae canister; depleted phagia vessel; recovered canister; t1; unassigned; component</x:v>
      </x:c>
      <x:c r="AF921" s="4" t="inlineStr">
        <x:is>
          <x:t xml:space="preserve">Recovered canister-related salvage, separate from operating personal reserves, deployed dust collectors and newly fitted workshop components. High quality describes apparent retained workmanship, not qualified service condition.</x:t>
        </x:is>
      </x:c>
      <x:c r="AG921" s="4" t="inlineStr">
        <x:is>
          <x:t xml:space="preserve">Proposed T1 practical-worth band: an ordinary depleted vessel with potential reusable fittings, offset by unknown hygiene and condition. No living reserve or service-ready canister included.</x:t>
        </x:is>
      </x:c>
      <x:c r="AH921" s="4" t="inlineStr">
        <x:is>
          <x:t xml:space="preserve">Unassigned</x:t>
        </x:is>
      </x:c>
      <x:c r="AI921" s="4" t="inlineStr">
        <x:is>
          <x:t xml:space="preserve">Component</x:t>
        </x:is>
      </x:c>
      <x:c r="AJ921" s="4">
        <x:f>COUNTIFS('Material routes'!$D$6:$D$2205,A921,'Material routes'!$C$6:$C$2205,"Output")</x:f>
        <x:v>0</x:v>
      </x:c>
      <x:c r="AK921" s="4">
        <x:f>SUM(COUNTIFS('Material routes'!$D$6:$D$2205,A921,'Material routes'!$C$6:$C$2205,"Ingredient candidate"),COUNTIFS('Material routes'!$D$6:$D$2205,A921,'Material routes'!$C$6:$C$2205,"Consumed input"),COUNTIFS('Material routes'!$D$6:$D$2205,A921,'Material routes'!$C$6:$C$2205,"Contained input"),COUNTIFS('Material routes'!$D$6:$D$2205,A921,'Material routes'!$C$6:$C$2205,"Transform input"))</x:f>
        <x:v>0</x:v>
      </x:c>
      <x:c r="AL921" s="4">
        <x:f>COUNTIFS('Material routes'!$D$6:$D$2205,A921,'Material routes'!$C$6:$C$2205,"Tool candidate")</x:f>
        <x:v>0</x:v>
      </x:c>
      <x:c r="AM921" s="4" t="str">
        <x:f>IF(AJ921&gt;0,"Route listed; review status/completeness",IF(C921="T0","Raw entry feed; no production route","No production route listed"))</x:f>
        <x:v>No production route listed</x:v>
      </x:c>
      <x:c r="AN921" s="4">
        <x:f>IF(C921="T0",0,IF(C921="T1",1,IF(C921="T2",2,IF(C921="T3",3,IF(C921="T4",4,IF(C921="Unassigned",98,99))))))</x:f>
        <x:v>1</x:v>
      </x:c>
    </x:row>
    <x:row r="922">
      <x:c r="A922" s="4" t="inlineStr">
        <x:is>
          <x:t xml:space="preserve">proposal.culture.husk_paper_songbook</x:t>
        </x:is>
      </x:c>
      <x:c r="B922" s="4" t="inlineStr">
        <x:is>
          <x:t xml:space="preserve">Husk-paper songbook</x:t>
        </x:is>
      </x:c>
      <x:c r="C922" s="4" t="inlineStr">
        <x:is>
          <x:t xml:space="preserve">T4</x:t>
        </x:is>
      </x:c>
      <x:c r="D922" s="4" t="inlineStr">
        <x:is>
          <x:t xml:space="preserve">Salvage</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t="inlineStr">
        <x:is>
          <x:t xml:space="preserve">Uncommon</x:t>
        </x:is>
      </x:c>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salvage; cultural life proposal; document; finished item; manufactured / unresolved; writing and records; mixed / unresolved; folio; proposal; song folio; husk-paper songbook; travelers repertoire; t4; t2; finished item</x:v>
      </x:c>
      <x:c r="AF922"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2" s="4" t="inlineStr">
        <x:is>
          <x:t xml:space="preserve">Salvage value audit October 16, 2026: T4. Prepared paper leaves and preserved authored repertoire combine material processing, transcription and possible performer demand. Legibility and relevant buyers are required. Value tier is relative to this 200-item salvage roster; condition and crafting qualification remain separate.</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4</x:v>
      </x:c>
    </x:row>
    <x:row r="923">
      <x:c r="A923" s="4" t="inlineStr">
        <x:is>
          <x:t xml:space="preserve">proposal.salvage.empty_dust_farming_canister</x:t>
        </x:is>
      </x:c>
      <x:c r="B923" s="4" t="inlineStr">
        <x:is>
          <x:t xml:space="preserve">Empty dust farming canister</x:t>
        </x:is>
      </x:c>
      <x:c r="C923" s="4" t="inlineStr">
        <x:is>
          <x:t xml:space="preserve">T2</x:t>
        </x:is>
      </x:c>
      <x:c r="D923" s="4" t="inlineStr">
        <x:is>
          <x:t xml:space="preserve">Salvage</x:t>
        </x:is>
      </x:c>
      <x:c r="E923" s="4" t="inlineStr">
        <x:is>
          <x:t xml:space="preserve">Recovered canister salvage</x:t>
        </x:is>
      </x:c>
      <x:c r="F923" s="4" t="inlineStr">
        <x:is>
          <x:t xml:space="preserve">New proposal</x:t>
        </x:is>
      </x:c>
      <x:c r="G923" s="4" t="inlineStr">
        <x:is>
          <x:t xml:space="preserve">A recovered dust farming canister with a broad collection collar, grit-scored outer casing and a capped transfer opening. Its collection chamber has been emptied, though stray grit may remain in the seams. The surviving collector fittings make it a useful restoration or donor candidate; finding it grants neither Arc Dust nor a working automatic dust farm.</x:t>
        </x:is>
      </x:c>
      <x:c r="H923" s="4" t="inlineStr">
        <x:is>
          <x:t xml:space="preserve">None; fit and condition unresolved</x:t>
        </x:is>
      </x:c>
      <x:c r="I923" s="4" t="inlineStr">
        <x:is>
          <x:t xml:space="preserve">Separate recovered cargo item; mass, packing and attachment compatibility unresolved.</x:t>
        </x:is>
      </x:c>
      <x:c r="J923" s="4"/>
      <x:c r="K923" s="4"/>
      <x:c r="L923" s="4" t="inlineStr">
        <x:is>
          <x:t xml:space="preserve">Recover from abandoned equipment, discarded canisters or workshop remnants. Locations, frequency and price remain proposals.</x:t>
        </x:is>
      </x:c>
      <x:c r="M923"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923" s="4" t="inlineStr">
        <x:is>
          <x:t xml:space="preserve">Not implemented</x:t>
        </x:is>
      </x:c>
      <x:c r="O923"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923" s="4" t="inlineStr">
        <x:is>
          <x:t xml:space="preserve">Uncommon</x:t>
        </x:is>
      </x:c>
      <x:c r="Q923" s="4"/>
      <x:c r="R923" s="4"/>
      <x:c r="S923" s="4"/>
      <x:c r="T923" s="4"/>
      <x:c r="U923" s="4" t="inlineStr">
        <x:is>
          <x:t xml:space="preserve">Resolve collector condition, residue, closure integrity, service needs and compatibility. Any later collection or transfer retains the same physical canister and accounts for its actual contents.</x:t>
        </x:is>
      </x:c>
      <x:c r="V923" s="4" t="inlineStr">
        <x:is>
          <x:t xml:space="preserve">canister salvage; empty dust farming canister; depleted arc dust collector; recovered canister</x:t>
        </x:is>
      </x:c>
      <x:c r="W923"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923" s="4" t="inlineStr">
        <x:is>
          <x:t xml:space="preserve">Container</x:t>
        </x:is>
      </x:c>
      <x:c r="Y923" s="4" t="inlineStr">
        <x:is>
          <x:t xml:space="preserve">Recovered part</x:t>
        </x:is>
      </x:c>
      <x:c r="Z923" s="4" t="inlineStr">
        <x:is>
          <x:t xml:space="preserve">Industrial salvage</x:t>
        </x:is>
      </x:c>
      <x:c r="AA923" s="4" t="inlineStr">
        <x:is>
          <x:t xml:space="preserve">Equipment repair</x:t>
        </x:is>
      </x:c>
      <x:c r="AB923" s="4" t="inlineStr">
        <x:is>
          <x:t xml:space="preserve">Mixed / unresolved</x:t>
        </x:is>
      </x:c>
      <x:c r="AC923" s="4" t="inlineStr">
        <x:is>
          <x:t xml:space="preserve">Assembly</x:t>
        </x:is>
      </x:c>
      <x:c r="AD923" s="4" t="inlineStr">
        <x:is>
          <x:t xml:space="preserve">Proposal</x:t>
        </x:is>
      </x:c>
      <x:c r="AE923" s="4" t="str">
        <x:f>LOWER(A923&amp;"; "&amp;B923&amp;"; "&amp;D923&amp;"; "&amp;E923&amp;"; "&amp;X923&amp;"; "&amp;Y923&amp;"; "&amp;Z923&amp;"; "&amp;AA923&amp;"; "&amp;AB923&amp;"; "&amp;AC923&amp;"; "&amp;AD923&amp;"; "&amp;V923&amp;"; "&amp;C923&amp;"; "&amp;AH923&amp;"; "&amp;AI923)</x:f>
        <x:v>proposal.salvage.empty_dust_farming_canister; empty dust farming canister; salvage; recovered canister salvage; container; recovered part; industrial salvage; equipment repair; mixed / unresolved; assembly; proposal; canister salvage; empty dust farming canister; depleted arc dust collector; recovered canister; t2; unassigned; component</x:v>
      </x:c>
      <x:c r="AF923" s="4" t="inlineStr">
        <x:is>
          <x:t xml:space="preserve">Recovered canister-related salvage, separate from operating personal reserves, deployed dust collectors and newly fitted workshop components. High quality describes apparent retained workmanship, not qualified service condition.</x:t>
        </x:is>
      </x:c>
      <x:c r="AG923" s="4" t="inlineStr">
        <x:is>
          <x:t xml:space="preserve">Proposed T2 practical-worth band: surviving specialist collection and transfer fittings offer more potential reuse than a plain empty vessel. No stored Arc Dust or functioning collector is included.</x:t>
        </x:is>
      </x:c>
      <x:c r="AH923" s="4" t="inlineStr">
        <x:is>
          <x:t xml:space="preserve">Unassigned</x:t>
        </x:is>
      </x:c>
      <x:c r="AI923" s="4" t="inlineStr">
        <x:is>
          <x:t xml:space="preserve">Component</x:t>
        </x:is>
      </x:c>
      <x:c r="AJ923" s="4">
        <x:f>COUNTIFS('Material routes'!$D$6:$D$2205,A923,'Material routes'!$C$6:$C$2205,"Output")</x:f>
        <x:v>0</x:v>
      </x:c>
      <x:c r="AK923" s="4">
        <x:f>SUM(COUNTIFS('Material routes'!$D$6:$D$2205,A923,'Material routes'!$C$6:$C$2205,"Ingredient candidate"),COUNTIFS('Material routes'!$D$6:$D$2205,A923,'Material routes'!$C$6:$C$2205,"Consumed input"),COUNTIFS('Material routes'!$D$6:$D$2205,A923,'Material routes'!$C$6:$C$2205,"Contained input"),COUNTIFS('Material routes'!$D$6:$D$2205,A923,'Material routes'!$C$6:$C$2205,"Transform input"))</x:f>
        <x:v>0</x:v>
      </x:c>
      <x:c r="AL923" s="4">
        <x:f>COUNTIFS('Material routes'!$D$6:$D$2205,A923,'Material routes'!$C$6:$C$2205,"Tool candidate")</x:f>
        <x:v>0</x:v>
      </x:c>
      <x:c r="AM923" s="4" t="str">
        <x:f>IF(AJ923&gt;0,"Route listed; review status/completeness",IF(C923="T0","Raw entry feed; no production route","No production route listed"))</x:f>
        <x:v>No production route listed</x:v>
      </x:c>
      <x:c r="AN923" s="4">
        <x:f>IF(C923="T0",0,IF(C923="T1",1,IF(C923="T2",2,IF(C923="T3",3,IF(C923="T4",4,IF(C923="Unassigned",98,99))))))</x:f>
        <x:v>2</x:v>
      </x:c>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Salvage</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salvage;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4" s="4" t="inlineStr">
        <x:is>
          <x:t xml:space="preserve">Salvage value audit October 16, 2026: T2. An engraved cylinder and axle preserve repeat-pattern craft utility without official seal authority. Value tier is relative to this 200-item salvage roster; condition and crafting qualification remain separate.</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A925" s="4" t="inlineStr">
        <x:is>
          <x:t xml:space="preserve">proposal.armor.arc_power.chest</x:t>
        </x:is>
      </x:c>
      <x:c r="B925" s="4" t="inlineStr">
        <x:is>
          <x:t xml:space="preserve">Arc power chestplate</x:t>
        </x:is>
      </x:c>
      <x:c r="C925" s="4" t="inlineStr">
        <x:is>
          <x:t xml:space="preserve">T4</x:t>
        </x:is>
      </x:c>
      <x:c r="D925" s="4" t="inlineStr">
        <x:is>
          <x:t xml:space="preserve">Armor</x:t>
        </x:is>
      </x:c>
      <x:c r="E925" s="4" t="inlineStr">
        <x:is>
          <x:t xml:space="preserve">Arc power armor / chest</x:t>
        </x:is>
      </x:c>
      <x:c r="F925" s="4" t="inlineStr">
        <x:is>
          <x:t xml:space="preserve">New proposal</x:t>
        </x:is>
      </x:c>
      <x:c r="G925" s="4" t="inlineStr">
        <x:is>
          <x:t xml:space="preserve">Separate torso and upper-back piece for the Arc power armor family. A rigid metal chest frame carries overlapping plates and a proposed protected battery connection; power distribution and fitting remain design work. Does not include the other armor pieces or supply a battery.</x:t>
        </x:is>
      </x:c>
      <x:c r="H925" s="4" t="inlineStr">
        <x:is>
          <x:t xml:space="preserve">Unassigned; no new slot approved</x:t>
        </x:is>
      </x:c>
      <x:c r="I925" s="4" t="inlineStr">
        <x:is>
          <x:t xml:space="preserve">Booter-worn powered armor concept; fitting, canister clearance, packing and spare-cargo rules unresolved.</x:t>
        </x:is>
      </x:c>
      <x:c r="J925" s="4"/>
      <x:c r="K925" s="4"/>
      <x:c r="L925" s="4" t="inlineStr">
        <x:is>
          <x:t xml:space="preserve">Proposed specialist assembly or trade; no acquisition site, availability or complete-set grant established.</x:t>
        </x:is>
      </x:c>
      <x:c r="M925"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5" s="4" t="inlineStr">
        <x:is>
          <x:t xml:space="preserve">Not implemented</x:t>
        </x:is>
      </x:c>
      <x:c r="O925"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5" s="4" t="inlineStr">
        <x:is>
          <x:t xml:space="preserve">Epic</x:t>
        </x:is>
      </x:c>
      <x:c r="Q925" s="4"/>
      <x:c r="R925" s="4"/>
      <x:c r="S925" s="4"/>
      <x:c r="T925" s="4"/>
      <x:c r="U925" s="4" t="inlineStr">
        <x:is>
          <x:t xml:space="preserve">Torso coverage, battery mounting and access, electrical isolation, canister clearance, joint attachment and power distribution remain proposals. Battery is a separate existing item; no energy or duplicate holder is granted.</x:t>
        </x:is>
      </x:c>
      <x:c r="V925" s="4" t="inlineStr">
        <x:is>
          <x:t xml:space="preserve">arc power armor; arc powered armor; powered chest armor; torso; separate armor piece</x:t>
        </x:is>
      </x:c>
      <x:c r="W925"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5" s="4" t="inlineStr">
        <x:is>
          <x:t xml:space="preserve">Armor</x:t>
        </x:is>
      </x:c>
      <x:c r="Y925" s="4" t="inlineStr">
        <x:is>
          <x:t xml:space="preserve">Finished item</x:t>
        </x:is>
      </x:c>
      <x:c r="Z925" s="4" t="inlineStr">
        <x:is>
          <x:t xml:space="preserve">Manufactured / unresolved</x:t>
        </x:is>
      </x:c>
      <x:c r="AA925" s="4" t="inlineStr">
        <x:is>
          <x:t xml:space="preserve">Protection</x:t>
        </x:is>
      </x:c>
      <x:c r="AB925" s="4" t="inlineStr">
        <x:is>
          <x:t xml:space="preserve">Metal</x:t>
        </x:is>
      </x:c>
      <x:c r="AC925" s="4" t="inlineStr">
        <x:is>
          <x:t xml:space="preserve">Assembly</x:t>
        </x:is>
      </x:c>
      <x:c r="AD925" s="4" t="inlineStr">
        <x:is>
          <x:t xml:space="preserve">Proposal</x:t>
        </x:is>
      </x:c>
      <x:c r="AE925" s="4" t="str">
        <x:f>LOWER(A925&amp;"; "&amp;B925&amp;"; "&amp;D925&amp;"; "&amp;E925&amp;"; "&amp;X925&amp;"; "&amp;Y925&amp;"; "&amp;Z925&amp;"; "&amp;AA925&amp;"; "&amp;AB925&amp;"; "&amp;AC925&amp;"; "&amp;AD925&amp;"; "&amp;V925&amp;"; "&amp;C925&amp;"; "&amp;AH925&amp;"; "&amp;AI925)</x:f>
        <x:v>proposal.armor.arc_power.chest; arc power chestplate; armor; arc power armor / chest; armor; finished item; manufactured / unresolved; protection; metal; assembly; proposal; arc power armor; arc powered armor; powered chest armor; torso; separate armor piece; t4; t3; finished item</x:v>
      </x:c>
      <x:c r="AF925" s="4" t="inlineStr">
        <x:is>
          <x:t xml:space="preserve">Individually listed piece of the author-requested Arc power armor family. Family membership is a design grouping, not another inventory item or a set bonus.</x:t>
        </x:is>
      </x:c>
      <x:c r="AG925"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5" s="4" t="inlineStr">
        <x:is>
          <x:t xml:space="preserve">T3</x:t>
        </x:is>
      </x:c>
      <x:c r="AI925" s="4" t="inlineStr">
        <x:is>
          <x:t xml:space="preserve">Finished item</x:t>
        </x:is>
      </x:c>
      <x:c r="AJ925" s="4">
        <x:f>COUNTIFS('Material routes'!$D$6:$D$2205,A925,'Material routes'!$C$6:$C$2205,"Output")</x:f>
        <x:v>0</x:v>
      </x:c>
      <x:c r="AK925" s="4">
        <x:f>SUM(COUNTIFS('Material routes'!$D$6:$D$2205,A925,'Material routes'!$C$6:$C$2205,"Ingredient candidate"),COUNTIFS('Material routes'!$D$6:$D$2205,A925,'Material routes'!$C$6:$C$2205,"Consumed input"),COUNTIFS('Material routes'!$D$6:$D$2205,A925,'Material routes'!$C$6:$C$2205,"Contained input"),COUNTIFS('Material routes'!$D$6:$D$2205,A925,'Material routes'!$C$6:$C$2205,"Transform input"))</x:f>
        <x:v>0</x:v>
      </x:c>
      <x:c r="AL925" s="4">
        <x:f>COUNTIFS('Material routes'!$D$6:$D$2205,A925,'Material routes'!$C$6:$C$2205,"Tool candidate")</x:f>
        <x:v>0</x:v>
      </x:c>
      <x:c r="AM925" s="4" t="str">
        <x:f>IF(AJ925&gt;0,"Route listed; review status/completeness","No production route listed")</x:f>
        <x:v>No production route listed</x:v>
      </x:c>
      <x:c r="AN925" s="4">
        <x:f>IF(C925="T0",0,IF(C925="T1",1,IF(C925="T2",2,IF(C925="T3",3,IF(C925="T4",4,IF(C925="Unassigned",98,99))))))</x:f>
        <x:v>4</x:v>
      </x:c>
    </x:row>
    <x:row r="926">
      <x:c r="A926" s="4" t="inlineStr">
        <x:is>
          <x:t xml:space="preserve">proposal.armor.arc_power.legs</x:t>
        </x:is>
      </x:c>
      <x:c r="B926" s="4" t="inlineStr">
        <x:is>
          <x:t xml:space="preserve">Arc power leg guards</x:t>
        </x:is>
      </x:c>
      <x:c r="C926" s="4" t="inlineStr">
        <x:is>
          <x:t xml:space="preserve">T4</x:t>
        </x:is>
      </x:c>
      <x:c r="D926" s="4" t="inlineStr">
        <x:is>
          <x:t xml:space="preserve">Armor</x:t>
        </x:is>
      </x:c>
      <x:c r="E926" s="4" t="inlineStr">
        <x:is>
          <x:t xml:space="preserve">Arc power armor / legs</x:t>
        </x:is>
      </x:c>
      <x:c r="F926" s="4" t="inlineStr">
        <x:is>
          <x:t xml:space="preserve">New proposal</x:t>
        </x:is>
      </x:c>
      <x:c r="G926" s="4" t="inlineStr">
        <x:is>
          <x:t xml:space="preserve">One separately listed matched pair of thigh, knee and shin guards for the Arc power armor family. External articulated supports and guarded joint housings suggest powered movement assistance; performance is unresolved. Boots remain a separate item.</x:t>
        </x:is>
      </x:c>
      <x:c r="H926" s="4" t="inlineStr">
        <x:is>
          <x:t xml:space="preserve">Unassigned; no new slot approved</x:t>
        </x:is>
      </x:c>
      <x:c r="I926" s="4" t="inlineStr">
        <x:is>
          <x:t xml:space="preserve">Booter-worn powered armor concept; fitting, canister clearance, packing and spare-cargo rules unresolved.</x:t>
        </x:is>
      </x:c>
      <x:c r="J926" s="4"/>
      <x:c r="K926" s="4"/>
      <x:c r="L926" s="4" t="inlineStr">
        <x:is>
          <x:t xml:space="preserve">Proposed specialist assembly or trade; no acquisition site, availability or complete-set grant established.</x:t>
        </x:is>
      </x:c>
      <x:c r="M926"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6" s="4" t="inlineStr">
        <x:is>
          <x:t xml:space="preserve">Not implemented</x:t>
        </x:is>
      </x:c>
      <x:c r="O926"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6" s="4" t="inlineStr">
        <x:is>
          <x:t xml:space="preserve">Epic</x:t>
        </x:is>
      </x:c>
      <x:c r="Q926" s="4"/>
      <x:c r="R926" s="4"/>
      <x:c r="S926" s="4"/>
      <x:c r="T926" s="4"/>
      <x:c r="U926" s="4" t="inlineStr">
        <x:is>
          <x:t xml:space="preserve">Hip and knee articulation, load transfer, wearer fit, battery connection and behavior without power remain unresolved. No movement or carrying-capacity bonus assigned.</x:t>
        </x:is>
      </x:c>
      <x:c r="V926" s="4" t="inlineStr">
        <x:is>
          <x:t xml:space="preserve">arc power armor; arc powered armor; powered leg armor; thigh knee shin guards; separate armor piece</x:t>
        </x:is>
      </x:c>
      <x:c r="W926"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6" s="4" t="inlineStr">
        <x:is>
          <x:t xml:space="preserve">Armor</x:t>
        </x:is>
      </x:c>
      <x:c r="Y926" s="4" t="inlineStr">
        <x:is>
          <x:t xml:space="preserve">Finished item</x:t>
        </x:is>
      </x:c>
      <x:c r="Z926" s="4" t="inlineStr">
        <x:is>
          <x:t xml:space="preserve">Manufactured / unresolved</x:t>
        </x:is>
      </x:c>
      <x:c r="AA926" s="4" t="inlineStr">
        <x:is>
          <x:t xml:space="preserve">Protection</x:t>
        </x:is>
      </x:c>
      <x:c r="AB926" s="4" t="inlineStr">
        <x:is>
          <x:t xml:space="preserve">Metal</x:t>
        </x:is>
      </x:c>
      <x:c r="AC926" s="4" t="inlineStr">
        <x:is>
          <x:t xml:space="preserve">Assembly</x:t>
        </x:is>
      </x:c>
      <x:c r="AD926" s="4" t="inlineStr">
        <x:is>
          <x:t xml:space="preserve">Proposal</x:t>
        </x:is>
      </x:c>
      <x:c r="AE926" s="4" t="str">
        <x:f>LOWER(A926&amp;"; "&amp;B926&amp;"; "&amp;D926&amp;"; "&amp;E926&amp;"; "&amp;X926&amp;"; "&amp;Y926&amp;"; "&amp;Z926&amp;"; "&amp;AA926&amp;"; "&amp;AB926&amp;"; "&amp;AC926&amp;"; "&amp;AD926&amp;"; "&amp;V926&amp;"; "&amp;C926&amp;"; "&amp;AH926&amp;"; "&amp;AI926)</x:f>
        <x:v>proposal.armor.arc_power.legs; arc power leg guards; armor; arc power armor / legs; armor; finished item; manufactured / unresolved; protection; metal; assembly; proposal; arc power armor; arc powered armor; powered leg armor; thigh knee shin guards; separate armor piece; t4; t3; finished item</x:v>
      </x:c>
      <x:c r="AF926" s="4" t="inlineStr">
        <x:is>
          <x:t xml:space="preserve">Individually listed piece of the author-requested Arc power armor family. Family membership is a design grouping, not another inventory item or a set bonus.</x:t>
        </x:is>
      </x:c>
      <x:c r="AG926"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6" s="4" t="inlineStr">
        <x:is>
          <x:t xml:space="preserve">T3</x:t>
        </x:is>
      </x:c>
      <x:c r="AI926" s="4" t="inlineStr">
        <x:is>
          <x:t xml:space="preserve">Finished item</x:t>
        </x:is>
      </x:c>
      <x:c r="AJ926" s="4">
        <x:f>COUNTIFS('Material routes'!$D$6:$D$2205,A926,'Material routes'!$C$6:$C$2205,"Output")</x:f>
        <x:v>0</x:v>
      </x:c>
      <x:c r="AK926" s="4">
        <x:f>SUM(COUNTIFS('Material routes'!$D$6:$D$2205,A926,'Material routes'!$C$6:$C$2205,"Ingredient candidate"),COUNTIFS('Material routes'!$D$6:$D$2205,A926,'Material routes'!$C$6:$C$2205,"Consumed input"),COUNTIFS('Material routes'!$D$6:$D$2205,A926,'Material routes'!$C$6:$C$2205,"Contained input"),COUNTIFS('Material routes'!$D$6:$D$2205,A926,'Material routes'!$C$6:$C$2205,"Transform input"))</x:f>
        <x:v>0</x:v>
      </x:c>
      <x:c r="AL926" s="4">
        <x:f>COUNTIFS('Material routes'!$D$6:$D$2205,A926,'Material routes'!$C$6:$C$2205,"Tool candidate")</x:f>
        <x:v>0</x:v>
      </x:c>
      <x:c r="AM926" s="4" t="str">
        <x:f>IF(AJ926&gt;0,"Route listed; review status/completeness","No production route listed")</x:f>
        <x:v>No production route listed</x:v>
      </x:c>
      <x:c r="AN926" s="4">
        <x:f>IF(C926="T0",0,IF(C926="T1",1,IF(C926="T2",2,IF(C926="T3",3,IF(C926="T4",4,IF(C926="Unassigned",98,99))))))</x:f>
        <x:v>4</x:v>
      </x:c>
    </x:row>
    <x:row r="927">
      <x:c r="A927" s="4" t="inlineStr">
        <x:is>
          <x:t xml:space="preserve">proposal.armor.arc_power.boots</x:t>
        </x:is>
      </x:c>
      <x:c r="B927" s="4" t="inlineStr">
        <x:is>
          <x:t xml:space="preserve">Arc power armored boots</x:t>
        </x:is>
      </x:c>
      <x:c r="C927" s="4" t="inlineStr">
        <x:is>
          <x:t xml:space="preserve">T4</x:t>
        </x:is>
      </x:c>
      <x:c r="D927" s="4" t="inlineStr">
        <x:is>
          <x:t xml:space="preserve">Armor</x:t>
        </x:is>
      </x:c>
      <x:c r="E927" s="4" t="inlineStr">
        <x:is>
          <x:t xml:space="preserve">Arc power armor / boots</x:t>
        </x:is>
      </x:c>
      <x:c r="F927" s="4" t="inlineStr">
        <x:is>
          <x:t xml:space="preserve">New proposal</x:t>
        </x:is>
      </x:c>
      <x:c r="G927" s="4" t="inlineStr">
        <x:is>
          <x:t xml:space="preserve">One separately listed matched pair of armored boots for the Arc power armor family. Broad segmented soles and guarded ankle interfaces provide the visual foundation for the powered frame; grip, insulation and load support remain proposals.</x:t>
        </x:is>
      </x:c>
      <x:c r="H927" s="4" t="inlineStr">
        <x:is>
          <x:t xml:space="preserve">Unassigned; no new slot approved</x:t>
        </x:is>
      </x:c>
      <x:c r="I927" s="4" t="inlineStr">
        <x:is>
          <x:t xml:space="preserve">Booter-worn powered armor concept; fitting, canister clearance, packing and spare-cargo rules unresolved.</x:t>
        </x:is>
      </x:c>
      <x:c r="J927" s="4"/>
      <x:c r="K927" s="4"/>
      <x:c r="L927" s="4" t="inlineStr">
        <x:is>
          <x:t xml:space="preserve">Proposed specialist assembly or trade; no acquisition site, availability or complete-set grant established.</x:t>
        </x:is>
      </x:c>
      <x:c r="M927"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7" s="4" t="inlineStr">
        <x:is>
          <x:t xml:space="preserve">Not implemented</x:t>
        </x:is>
      </x:c>
      <x:c r="O927"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7" s="4" t="inlineStr">
        <x:is>
          <x:t xml:space="preserve">Epic</x:t>
        </x:is>
      </x:c>
      <x:c r="Q927" s="4"/>
      <x:c r="R927" s="4"/>
      <x:c r="S927" s="4"/>
      <x:c r="T927" s="4"/>
      <x:c r="U927" s="4" t="inlineStr">
        <x:is>
          <x:t xml:space="preserve">Sole construction, ankle range, traction, electrical isolation, leg-frame compatibility and unpowered walking remain unresolved. No storm grounding or electrical immunity established.</x:t>
        </x:is>
      </x:c>
      <x:c r="V927" s="4" t="inlineStr">
        <x:is>
          <x:t xml:space="preserve">arc power armor; arc powered armor; powered armored boots; feet; separate armor piece</x:t>
        </x:is>
      </x:c>
      <x:c r="W927"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7" s="4" t="inlineStr">
        <x:is>
          <x:t xml:space="preserve">Armor</x:t>
        </x:is>
      </x:c>
      <x:c r="Y927" s="4" t="inlineStr">
        <x:is>
          <x:t xml:space="preserve">Finished item</x:t>
        </x:is>
      </x:c>
      <x:c r="Z927" s="4" t="inlineStr">
        <x:is>
          <x:t xml:space="preserve">Manufactured / unresolved</x:t>
        </x:is>
      </x:c>
      <x:c r="AA927" s="4" t="inlineStr">
        <x:is>
          <x:t xml:space="preserve">Protection</x:t>
        </x:is>
      </x:c>
      <x:c r="AB927" s="4" t="inlineStr">
        <x:is>
          <x:t xml:space="preserve">Metal</x:t>
        </x:is>
      </x:c>
      <x:c r="AC927" s="4" t="inlineStr">
        <x:is>
          <x:t xml:space="preserve">Assembly</x:t>
        </x:is>
      </x:c>
      <x:c r="AD927" s="4" t="inlineStr">
        <x:is>
          <x:t xml:space="preserve">Proposal</x:t>
        </x:is>
      </x:c>
      <x:c r="AE927" s="4" t="str">
        <x:f>LOWER(A927&amp;"; "&amp;B927&amp;"; "&amp;D927&amp;"; "&amp;E927&amp;"; "&amp;X927&amp;"; "&amp;Y927&amp;"; "&amp;Z927&amp;"; "&amp;AA927&amp;"; "&amp;AB927&amp;"; "&amp;AC927&amp;"; "&amp;AD927&amp;"; "&amp;V927&amp;"; "&amp;C927&amp;"; "&amp;AH927&amp;"; "&amp;AI927)</x:f>
        <x:v>proposal.armor.arc_power.boots; arc power armored boots; armor; arc power armor / boots; armor; finished item; manufactured / unresolved; protection; metal; assembly; proposal; arc power armor; arc powered armor; powered armored boots; feet; separate armor piece; t4; t3; finished item</x:v>
      </x:c>
      <x:c r="AF927" s="4" t="inlineStr">
        <x:is>
          <x:t xml:space="preserve">Individually listed piece of the author-requested Arc power armor family. Family membership is a design grouping, not another inventory item or a set bonus.</x:t>
        </x:is>
      </x:c>
      <x:c r="AG927"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7" s="4" t="inlineStr">
        <x:is>
          <x:t xml:space="preserve">T3</x:t>
        </x:is>
      </x:c>
      <x:c r="AI927" s="4" t="inlineStr">
        <x:is>
          <x:t xml:space="preserve">Finished item</x:t>
        </x:is>
      </x:c>
      <x:c r="AJ927" s="4">
        <x:f>COUNTIFS('Material routes'!$D$6:$D$2205,A927,'Material routes'!$C$6:$C$2205,"Output")</x:f>
        <x:v>0</x:v>
      </x:c>
      <x:c r="AK927" s="4">
        <x:f>SUM(COUNTIFS('Material routes'!$D$6:$D$2205,A927,'Material routes'!$C$6:$C$2205,"Ingredient candidate"),COUNTIFS('Material routes'!$D$6:$D$2205,A927,'Material routes'!$C$6:$C$2205,"Consumed input"),COUNTIFS('Material routes'!$D$6:$D$2205,A927,'Material routes'!$C$6:$C$2205,"Contained input"),COUNTIFS('Material routes'!$D$6:$D$2205,A927,'Material routes'!$C$6:$C$2205,"Transform input"))</x:f>
        <x:v>0</x:v>
      </x:c>
      <x:c r="AL927" s="4">
        <x:f>COUNTIFS('Material routes'!$D$6:$D$2205,A927,'Material routes'!$C$6:$C$2205,"Tool candidate")</x:f>
        <x:v>0</x:v>
      </x:c>
      <x:c r="AM927" s="4" t="str">
        <x:f>IF(AJ927&gt;0,"Route listed; review status/completeness","No production route listed")</x:f>
        <x:v>No production route listed</x:v>
      </x:c>
      <x:c r="AN927" s="4">
        <x:f>IF(C927="T0",0,IF(C927="T1",1,IF(C927="T2",2,IF(C927="T3",3,IF(C927="T4",4,IF(C927="Unassigned",98,99))))))</x:f>
        <x:v>4</x:v>
      </x:c>
    </x:row>
    <x:row r="928">
      <x:c r="A928" s="4" t="inlineStr">
        <x:is>
          <x:t xml:space="preserve">proposal.armor.arc_power.arms</x:t>
        </x:is>
      </x:c>
      <x:c r="B928" s="4" t="inlineStr">
        <x:is>
          <x:t xml:space="preserve">Arc power arm guards</x:t>
        </x:is>
      </x:c>
      <x:c r="C928" s="4" t="inlineStr">
        <x:is>
          <x:t xml:space="preserve">T4</x:t>
        </x:is>
      </x:c>
      <x:c r="D928" s="4" t="inlineStr">
        <x:is>
          <x:t xml:space="preserve">Armor</x:t>
        </x:is>
      </x:c>
      <x:c r="E928" s="4" t="inlineStr">
        <x:is>
          <x:t xml:space="preserve">Arc power armor / arms</x:t>
        </x:is>
      </x:c>
      <x:c r="F928" s="4" t="inlineStr">
        <x:is>
          <x:t xml:space="preserve">New proposal</x:t>
        </x:is>
      </x:c>
      <x:c r="G928" s="4" t="inlineStr">
        <x:is>
          <x:t xml:space="preserve">One separately listed matched pair of upper-arm, elbow and forearm guards for the Arc power armor family. External support ribs and guarded powered-joint housings carry its industrial silhouette. Hands and gloves are outside this piece's defined coverage.</x:t>
        </x:is>
      </x:c>
      <x:c r="H928" s="4" t="inlineStr">
        <x:is>
          <x:t xml:space="preserve">Unassigned; no new slot approved</x:t>
        </x:is>
      </x:c>
      <x:c r="I928" s="4" t="inlineStr">
        <x:is>
          <x:t xml:space="preserve">Booter-worn powered armor concept; fitting, canister clearance, packing and spare-cargo rules unresolved.</x:t>
        </x:is>
      </x:c>
      <x:c r="J928" s="4"/>
      <x:c r="K928" s="4"/>
      <x:c r="L928" s="4" t="inlineStr">
        <x:is>
          <x:t xml:space="preserve">Proposed specialist assembly or trade; no acquisition site, availability or complete-set grant established.</x:t>
        </x:is>
      </x:c>
      <x:c r="M928"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8" s="4" t="inlineStr">
        <x:is>
          <x:t xml:space="preserve">Not implemented</x:t>
        </x:is>
      </x:c>
      <x:c r="O928"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8" s="4" t="inlineStr">
        <x:is>
          <x:t xml:space="preserve">Epic</x:t>
        </x:is>
      </x:c>
      <x:c r="Q928" s="4"/>
      <x:c r="R928" s="4"/>
      <x:c r="S928" s="4"/>
      <x:c r="T928" s="4"/>
      <x:c r="U928" s="4" t="inlineStr">
        <x:is>
          <x:t xml:space="preserve">Shoulder and elbow fit, controls, hand clearance, tool handling, joint power and safe unpowered movement remain proposals. No strength or attack bonus assigned.</x:t>
        </x:is>
      </x:c>
      <x:c r="V928" s="4" t="inlineStr">
        <x:is>
          <x:t xml:space="preserve">arc power armor; arc powered armor; powered arm armor; bracers; separate armor piece</x:t>
        </x:is>
      </x:c>
      <x:c r="W928"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8" s="4" t="inlineStr">
        <x:is>
          <x:t xml:space="preserve">Armor</x:t>
        </x:is>
      </x:c>
      <x:c r="Y928" s="4" t="inlineStr">
        <x:is>
          <x:t xml:space="preserve">Finished item</x:t>
        </x:is>
      </x:c>
      <x:c r="Z928" s="4" t="inlineStr">
        <x:is>
          <x:t xml:space="preserve">Manufactured / unresolved</x:t>
        </x:is>
      </x:c>
      <x:c r="AA928" s="4" t="inlineStr">
        <x:is>
          <x:t xml:space="preserve">Protection</x:t>
        </x:is>
      </x:c>
      <x:c r="AB928" s="4" t="inlineStr">
        <x:is>
          <x:t xml:space="preserve">Metal</x:t>
        </x:is>
      </x:c>
      <x:c r="AC928" s="4" t="inlineStr">
        <x:is>
          <x:t xml:space="preserve">Assembly</x:t>
        </x:is>
      </x:c>
      <x:c r="AD928" s="4" t="inlineStr">
        <x:is>
          <x:t xml:space="preserve">Proposal</x:t>
        </x:is>
      </x:c>
      <x:c r="AE928" s="4" t="str">
        <x:f>LOWER(A928&amp;"; "&amp;B928&amp;"; "&amp;D928&amp;"; "&amp;E928&amp;"; "&amp;X928&amp;"; "&amp;Y928&amp;"; "&amp;Z928&amp;"; "&amp;AA928&amp;"; "&amp;AB928&amp;"; "&amp;AC928&amp;"; "&amp;AD928&amp;"; "&amp;V928&amp;"; "&amp;C928&amp;"; "&amp;AH928&amp;"; "&amp;AI928)</x:f>
        <x:v>proposal.armor.arc_power.arms; arc power arm guards; armor; arc power armor / arms; armor; finished item; manufactured / unresolved; protection; metal; assembly; proposal; arc power armor; arc powered armor; powered arm armor; bracers; separate armor piece; t4; t3; finished item</x:v>
      </x:c>
      <x:c r="AF928" s="4" t="inlineStr">
        <x:is>
          <x:t xml:space="preserve">Individually listed piece of the author-requested Arc power armor family. Family membership is a design grouping, not another inventory item or a set bonus.</x:t>
        </x:is>
      </x:c>
      <x:c r="AG928"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8" s="4" t="inlineStr">
        <x:is>
          <x:t xml:space="preserve">T3</x:t>
        </x:is>
      </x:c>
      <x:c r="AI928" s="4" t="inlineStr">
        <x:is>
          <x:t xml:space="preserve">Finished item</x:t>
        </x:is>
      </x:c>
      <x:c r="AJ928" s="4">
        <x:f>COUNTIFS('Material routes'!$D$6:$D$2205,A928,'Material routes'!$C$6:$C$2205,"Output")</x:f>
        <x:v>0</x:v>
      </x:c>
      <x:c r="AK928" s="4">
        <x:f>SUM(COUNTIFS('Material routes'!$D$6:$D$2205,A928,'Material routes'!$C$6:$C$2205,"Ingredient candidate"),COUNTIFS('Material routes'!$D$6:$D$2205,A928,'Material routes'!$C$6:$C$2205,"Consumed input"),COUNTIFS('Material routes'!$D$6:$D$2205,A928,'Material routes'!$C$6:$C$2205,"Contained input"),COUNTIFS('Material routes'!$D$6:$D$2205,A928,'Material routes'!$C$6:$C$2205,"Transform input"))</x:f>
        <x:v>0</x:v>
      </x:c>
      <x:c r="AL928" s="4">
        <x:f>COUNTIFS('Material routes'!$D$6:$D$2205,A928,'Material routes'!$C$6:$C$2205,"Tool candidate")</x:f>
        <x:v>0</x:v>
      </x:c>
      <x:c r="AM928" s="4" t="str">
        <x:f>IF(AJ928&gt;0,"Route listed; review status/completeness","No production route listed")</x:f>
        <x:v>No production route listed</x:v>
      </x:c>
      <x:c r="AN928" s="4">
        <x:f>IF(C928="T0",0,IF(C928="T1",1,IF(C928="T2",2,IF(C928="T3",3,IF(C928="T4",4,IF(C928="Unassigned",98,99))))))</x:f>
        <x:v>4</x:v>
      </x:c>
    </x:row>
    <x:row r="929">
      <x:c r="A929" s="4" t="inlineStr">
        <x:is>
          <x:t xml:space="preserve">proposal.armor.arc_power.helmet</x:t>
        </x:is>
      </x:c>
      <x:c r="B929" s="4" t="inlineStr">
        <x:is>
          <x:t xml:space="preserve">Arc power helmet</x:t>
        </x:is>
      </x:c>
      <x:c r="C929" s="4" t="inlineStr">
        <x:is>
          <x:t xml:space="preserve">T4</x:t>
        </x:is>
      </x:c>
      <x:c r="D929" s="4" t="inlineStr">
        <x:is>
          <x:t xml:space="preserve">Armor</x:t>
        </x:is>
      </x:c>
      <x:c r="E929" s="4" t="inlineStr">
        <x:is>
          <x:t xml:space="preserve">Arc power armor / helmet</x:t>
        </x:is>
      </x:c>
      <x:c r="F929" s="4" t="inlineStr">
        <x:is>
          <x:t xml:space="preserve">New proposal</x:t>
        </x:is>
      </x:c>
      <x:c r="G929" s="4" t="inlineStr">
        <x:is>
          <x:t xml:space="preserve">Separate head piece for the Arc power armor family. An angular metal shell, recessed viewing opening and protected connection points match the powered frame. Vision, hearing, controls and life-support clearance remain unresolved; the helmet supplies no atmosphere.</x:t>
        </x:is>
      </x:c>
      <x:c r="H929" s="4" t="inlineStr">
        <x:is>
          <x:t xml:space="preserve">Unassigned; no new slot approved</x:t>
        </x:is>
      </x:c>
      <x:c r="I929" s="4" t="inlineStr">
        <x:is>
          <x:t xml:space="preserve">Booter-worn powered armor concept; fitting, canister clearance, packing and spare-cargo rules unresolved.</x:t>
        </x:is>
      </x:c>
      <x:c r="J929" s="4"/>
      <x:c r="K929" s="4"/>
      <x:c r="L929" s="4" t="inlineStr">
        <x:is>
          <x:t xml:space="preserve">Proposed specialist assembly or trade; no acquisition site, availability or complete-set grant established.</x:t>
        </x:is>
      </x:c>
      <x:c r="M929"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9" s="4" t="inlineStr">
        <x:is>
          <x:t xml:space="preserve">Not implemented</x:t>
        </x:is>
      </x:c>
      <x:c r="O929"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9" s="4" t="inlineStr">
        <x:is>
          <x:t xml:space="preserve">Epic</x:t>
        </x:is>
      </x:c>
      <x:c r="Q929" s="4"/>
      <x:c r="R929" s="4"/>
      <x:c r="S929" s="4"/>
      <x:c r="T929" s="4"/>
      <x:c r="U929" s="4" t="inlineStr">
        <x:is>
          <x:t xml:space="preserve">Viewing material, visibility, hearing, head fit, cabling, controls and canister interface remain open. No enhanced optics, sealed breathing system or automatic targeting established.</x:t>
        </x:is>
      </x:c>
      <x:c r="V929" s="4" t="inlineStr">
        <x:is>
          <x:t xml:space="preserve">arc power armor; arc powered armor; powered armor helmet; head; separate armor piece</x:t>
        </x:is>
      </x:c>
      <x:c r="W929"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9" s="4" t="inlineStr">
        <x:is>
          <x:t xml:space="preserve">Armor</x:t>
        </x:is>
      </x:c>
      <x:c r="Y929" s="4" t="inlineStr">
        <x:is>
          <x:t xml:space="preserve">Finished item</x:t>
        </x:is>
      </x:c>
      <x:c r="Z929" s="4" t="inlineStr">
        <x:is>
          <x:t xml:space="preserve">Manufactured / unresolved</x:t>
        </x:is>
      </x:c>
      <x:c r="AA929" s="4" t="inlineStr">
        <x:is>
          <x:t xml:space="preserve">Protection</x:t>
        </x:is>
      </x:c>
      <x:c r="AB929" s="4" t="inlineStr">
        <x:is>
          <x:t xml:space="preserve">Metal</x:t>
        </x:is>
      </x:c>
      <x:c r="AC929" s="4" t="inlineStr">
        <x:is>
          <x:t xml:space="preserve">Assembly</x:t>
        </x:is>
      </x:c>
      <x:c r="AD929" s="4" t="inlineStr">
        <x:is>
          <x:t xml:space="preserve">Proposal</x:t>
        </x:is>
      </x:c>
      <x:c r="AE929" s="4" t="str">
        <x:f>LOWER(A929&amp;"; "&amp;B929&amp;"; "&amp;D929&amp;"; "&amp;E929&amp;"; "&amp;X929&amp;"; "&amp;Y929&amp;"; "&amp;Z929&amp;"; "&amp;AA929&amp;"; "&amp;AB929&amp;"; "&amp;AC929&amp;"; "&amp;AD929&amp;"; "&amp;V929&amp;"; "&amp;C929&amp;"; "&amp;AH929&amp;"; "&amp;AI929)</x:f>
        <x:v>proposal.armor.arc_power.helmet; arc power helmet; armor; arc power armor / helmet; armor; finished item; manufactured / unresolved; protection; metal; assembly; proposal; arc power armor; arc powered armor; powered armor helmet; head; separate armor piece; t4; t3; finished item</x:v>
      </x:c>
      <x:c r="AF929" s="4" t="inlineStr">
        <x:is>
          <x:t xml:space="preserve">Individually listed piece of the author-requested Arc power armor family. Family membership is a design grouping, not another inventory item or a set bonus.</x:t>
        </x:is>
      </x:c>
      <x:c r="AG929"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9" s="4" t="inlineStr">
        <x:is>
          <x:t xml:space="preserve">T3</x:t>
        </x:is>
      </x:c>
      <x:c r="AI929" s="4" t="inlineStr">
        <x:is>
          <x:t xml:space="preserve">Finished item</x:t>
        </x:is>
      </x:c>
      <x:c r="AJ929" s="4">
        <x:f>COUNTIFS('Material routes'!$D$6:$D$2205,A929,'Material routes'!$C$6:$C$2205,"Output")</x:f>
        <x:v>0</x:v>
      </x:c>
      <x:c r="AK929" s="4">
        <x:f>SUM(COUNTIFS('Material routes'!$D$6:$D$2205,A929,'Material routes'!$C$6:$C$2205,"Ingredient candidate"),COUNTIFS('Material routes'!$D$6:$D$2205,A929,'Material routes'!$C$6:$C$2205,"Consumed input"),COUNTIFS('Material routes'!$D$6:$D$2205,A929,'Material routes'!$C$6:$C$2205,"Contained input"),COUNTIFS('Material routes'!$D$6:$D$2205,A929,'Material routes'!$C$6:$C$2205,"Transform input"))</x:f>
        <x:v>0</x:v>
      </x:c>
      <x:c r="AL929" s="4">
        <x:f>COUNTIFS('Material routes'!$D$6:$D$2205,A929,'Material routes'!$C$6:$C$2205,"Tool candidate")</x:f>
        <x:v>0</x:v>
      </x:c>
      <x:c r="AM929" s="4" t="str">
        <x:f>IF(AJ929&gt;0,"Route listed; review status/completeness","No production route listed")</x:f>
        <x:v>No production route listed</x:v>
      </x:c>
      <x:c r="AN929" s="4">
        <x:f>IF(C929="T0",0,IF(C929="T1",1,IF(C929="T2",2,IF(C929="T3",3,IF(C929="T4",4,IF(C929="Unassigned",98,99))))))</x:f>
        <x:v>4</x:v>
      </x:c>
    </x:row>
    <x:row r="930">
      <x:c r="A930" s="4" t="inlineStr">
        <x:is>
          <x:t xml:space="preserve">proposal.armor.fur.chest</x:t>
        </x:is>
      </x:c>
      <x:c r="B930" s="4" t="inlineStr">
        <x:is>
          <x:t xml:space="preserve">Fur chest armor</x:t>
        </x:is>
      </x:c>
      <x:c r="C930" s="4" t="inlineStr">
        <x:is>
          <x:t xml:space="preserve">T3</x:t>
        </x:is>
      </x:c>
      <x:c r="D930" s="4" t="inlineStr">
        <x:is>
          <x:t xml:space="preserve">Armor</x:t>
        </x:is>
      </x:c>
      <x:c r="E930" s="4" t="inlineStr">
        <x:is>
          <x:t xml:space="preserve">Fur armor / chest</x:t>
        </x:is>
      </x:c>
      <x:c r="F930" s="4" t="inlineStr">
        <x:is>
          <x:t xml:space="preserve">New proposal</x:t>
        </x:is>
      </x:c>
      <x:c r="G930" s="4" t="inlineStr">
        <x:is>
          <x:t xml:space="preserve">Fur armor family: independently listed protective piece. Torso and upper back; arm and leg protection remain separate. Uses prepared fur-bearing panels; construction and protection remain proposals. Does not include other family pieces.</x:t>
        </x:is>
      </x:c>
      <x:c r="H930" s="4" t="inlineStr">
        <x:is>
          <x:t xml:space="preserve">Unassigned; no new slot approved</x:t>
        </x:is>
      </x:c>
      <x:c r="I930" s="4" t="inlineStr">
        <x:is>
          <x:t xml:space="preserve">Booter-worn armor concept; fitting, packing and spare-cargo rules unresolved.</x:t>
        </x:is>
      </x:c>
      <x:c r="J930" s="4"/>
      <x:c r="K930" s="4"/>
      <x:c r="L930" s="4" t="inlineStr">
        <x:is>
          <x:t xml:space="preserve">Proposed furworking or specialist trade; sourcing, availability and recipe unresolved.</x:t>
        </x:is>
      </x:c>
      <x:c r="M930" s="4" t="inlineStr">
        <x:is>
          <x:t xml:space="preserve">One separately fitted piece made from prepared fur-bearing panels. Fur processing has extremely low usable yield; no ordinary cloth backing, preparation recipe, quantities, yield or production time established.</x:t>
        </x:is>
      </x:c>
      <x:c r="N930" s="4" t="inlineStr">
        <x:is>
          <x:t xml:space="preserve">Not implemented</x:t>
        </x:is>
      </x:c>
      <x:c r="O930"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0" s="4" t="inlineStr">
        <x:is>
          <x:t xml:space="preserve">Rare</x:t>
        </x:is>
      </x:c>
      <x:c r="Q930" s="4"/>
      <x:c r="R930" s="4"/>
      <x:c r="S930" s="4"/>
      <x:c r="T930" s="4"/>
      <x:c r="U930" s="4" t="inlineStr">
        <x:is>
          <x:t xml:space="preserve">Torso and upper back; arm and leg protection remain separate. Fur sourcing, extremely low processing yield, fastening, fit, wearability and protective performance require design.</x:t>
        </x:is>
      </x:c>
      <x:c r="V930" s="4" t="inlineStr">
        <x:is>
          <x:t xml:space="preserve">fur armor; fur armor set; fur armor family; chest; separate armor piece</x:t>
        </x:is>
      </x:c>
      <x:c r="W930" s="4" t="inlineStr">
        <x:is>
          <x:t xml:space="preserve">Author requested a fur armor family matching the existing separate-piece armor families, October 15, 2026. Docs/WORLD_BASIS.md controls fur scarcity and no-cloth construction. Setting constraints: Docs/WORLD_BASIS.md#material-culture.</x:t>
        </x:is>
      </x:c>
      <x:c r="X930" s="4" t="inlineStr">
        <x:is>
          <x:t xml:space="preserve">Armor</x:t>
        </x:is>
      </x:c>
      <x:c r="Y930" s="4" t="inlineStr">
        <x:is>
          <x:t xml:space="preserve">Finished item</x:t>
        </x:is>
      </x:c>
      <x:c r="Z930" s="4" t="inlineStr">
        <x:is>
          <x:t xml:space="preserve">Manufactured / unresolved</x:t>
        </x:is>
      </x:c>
      <x:c r="AA930" s="4" t="inlineStr">
        <x:is>
          <x:t xml:space="preserve">Protection</x:t>
        </x:is>
      </x:c>
      <x:c r="AB930" s="4" t="inlineStr">
        <x:is>
          <x:t xml:space="preserve">Fur</x:t>
        </x:is>
      </x:c>
      <x:c r="AC930" s="4" t="inlineStr">
        <x:is>
          <x:t xml:space="preserve">Assembly</x:t>
        </x:is>
      </x:c>
      <x:c r="AD930" s="4" t="inlineStr">
        <x:is>
          <x:t xml:space="preserve">Proposal</x:t>
        </x:is>
      </x:c>
      <x:c r="AE930" s="4" t="str">
        <x:f>LOWER(A930&amp;"; "&amp;B930&amp;"; "&amp;D930&amp;"; "&amp;E930&amp;"; "&amp;X930&amp;"; "&amp;Y930&amp;"; "&amp;Z930&amp;"; "&amp;AA930&amp;"; "&amp;AB930&amp;"; "&amp;AC930&amp;"; "&amp;AD930&amp;"; "&amp;V930&amp;"; "&amp;C930&amp;"; "&amp;AH930&amp;"; "&amp;AI930)</x:f>
        <x:v>proposal.armor.fur.chest; fur chest armor; armor; fur armor / chest; armor; finished item; manufactured / unresolved; protection; fur; assembly; proposal; fur armor; fur armor set; fur armor family; chest; separate armor piece; t3; t1; finished item</x:v>
      </x:c>
      <x:c r="AF930" s="4" t="inlineStr">
        <x:is>
          <x:t xml:space="preserve">One independently listed piece in the author-requested fur armor family. Paired guards and boots are one named catalog item per coverage group, matching the existing armor families. No whole-set inventory item.</x:t>
        </x:is>
      </x:c>
      <x:c r="AG930"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0" s="4" t="inlineStr">
        <x:is>
          <x:t xml:space="preserve">T1</x:t>
        </x:is>
      </x:c>
      <x:c r="AI930" s="4" t="inlineStr">
        <x:is>
          <x:t xml:space="preserve">Finished item</x:t>
        </x:is>
      </x:c>
      <x:c r="AJ930" s="4">
        <x:f>COUNTIFS('Material routes'!$D$6:$D$2205,A930,'Material routes'!$C$6:$C$2205,"Output")</x:f>
        <x:v>0</x:v>
      </x:c>
      <x:c r="AK930" s="4">
        <x:f>SUM(COUNTIFS('Material routes'!$D$6:$D$2205,A930,'Material routes'!$C$6:$C$2205,"Ingredient candidate"),COUNTIFS('Material routes'!$D$6:$D$2205,A930,'Material routes'!$C$6:$C$2205,"Consumed input"),COUNTIFS('Material routes'!$D$6:$D$2205,A930,'Material routes'!$C$6:$C$2205,"Contained input"),COUNTIFS('Material routes'!$D$6:$D$2205,A930,'Material routes'!$C$6:$C$2205,"Transform input"))</x:f>
        <x:v>0</x:v>
      </x:c>
      <x:c r="AL930" s="4">
        <x:f>COUNTIFS('Material routes'!$D$6:$D$2205,A930,'Material routes'!$C$6:$C$2205,"Tool candidate")</x:f>
        <x:v>0</x:v>
      </x:c>
      <x:c r="AM930" s="4" t="str">
        <x:f>IF(AJ930&gt;0,"Route listed; review status/completeness","No production route listed")</x:f>
        <x:v>No production route listed</x:v>
      </x:c>
      <x:c r="AN930" s="4">
        <x:f>IF(C930="T0",0,IF(C930="T1",1,IF(C930="T2",2,IF(C930="T3",3,IF(C930="T4",4,IF(C930="Unassigned",98,99))))))</x:f>
        <x:v>3</x:v>
      </x:c>
    </x:row>
    <x:row r="931">
      <x:c r="A931" s="4" t="inlineStr">
        <x:is>
          <x:t xml:space="preserve">proposal.armor.fur.legs</x:t>
        </x:is>
      </x:c>
      <x:c r="B931" s="4" t="inlineStr">
        <x:is>
          <x:t xml:space="preserve">Fur leg guards</x:t>
        </x:is>
      </x:c>
      <x:c r="C931" s="4" t="inlineStr">
        <x:is>
          <x:t xml:space="preserve">T3</x:t>
        </x:is>
      </x:c>
      <x:c r="D931" s="4" t="inlineStr">
        <x:is>
          <x:t xml:space="preserve">Armor</x:t>
        </x:is>
      </x:c>
      <x:c r="E931" s="4" t="inlineStr">
        <x:is>
          <x:t xml:space="preserve">Fur armor / legs</x:t>
        </x:is>
      </x:c>
      <x:c r="F931" s="4" t="inlineStr">
        <x:is>
          <x:t xml:space="preserve">New proposal</x:t>
        </x:is>
      </x:c>
      <x:c r="G931" s="4" t="inlineStr">
        <x:is>
          <x:t xml:space="preserve">Fur armor family: independently listed protective piece. A matched pair of thigh, knee and shin coverings listed as one item; boots remain separate. Uses prepared fur-bearing panels; construction and protection remain proposals. Does not include other family pieces.</x:t>
        </x:is>
      </x:c>
      <x:c r="H931" s="4" t="inlineStr">
        <x:is>
          <x:t xml:space="preserve">Unassigned; no new slot approved</x:t>
        </x:is>
      </x:c>
      <x:c r="I931" s="4" t="inlineStr">
        <x:is>
          <x:t xml:space="preserve">Booter-worn armor concept; fitting, packing and spare-cargo rules unresolved.</x:t>
        </x:is>
      </x:c>
      <x:c r="J931" s="4"/>
      <x:c r="K931" s="4"/>
      <x:c r="L931" s="4" t="inlineStr">
        <x:is>
          <x:t xml:space="preserve">Proposed furworking or specialist trade; sourcing, availability and recipe unresolved.</x:t>
        </x:is>
      </x:c>
      <x:c r="M931" s="4" t="inlineStr">
        <x:is>
          <x:t xml:space="preserve">One separately fitted piece made from prepared fur-bearing panels. Fur processing has extremely low usable yield; no ordinary cloth backing, preparation recipe, quantities, yield or production time established.</x:t>
        </x:is>
      </x:c>
      <x:c r="N931" s="4" t="inlineStr">
        <x:is>
          <x:t xml:space="preserve">Not implemented</x:t>
        </x:is>
      </x:c>
      <x:c r="O931"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1" s="4" t="inlineStr">
        <x:is>
          <x:t xml:space="preserve">Rare</x:t>
        </x:is>
      </x:c>
      <x:c r="Q931" s="4"/>
      <x:c r="R931" s="4"/>
      <x:c r="S931" s="4"/>
      <x:c r="T931" s="4"/>
      <x:c r="U931" s="4" t="inlineStr">
        <x:is>
          <x:t xml:space="preserve">A matched pair of thigh, knee and shin coverings listed as one item; boots remain separate. Fur sourcing, extremely low processing yield, fastening, fit, wearability and protective performance require design.</x:t>
        </x:is>
      </x:c>
      <x:c r="V931" s="4" t="inlineStr">
        <x:is>
          <x:t xml:space="preserve">fur armor; fur armor set; fur armor family; legs; separate armor piece</x:t>
        </x:is>
      </x:c>
      <x:c r="W931" s="4" t="inlineStr">
        <x:is>
          <x:t xml:space="preserve">Author requested a fur armor family matching the existing separate-piece armor families, October 15, 2026. Docs/WORLD_BASIS.md controls fur scarcity and no-cloth construction. Setting constraints: Docs/WORLD_BASIS.md#material-culture.</x:t>
        </x:is>
      </x:c>
      <x:c r="X931" s="4" t="inlineStr">
        <x:is>
          <x:t xml:space="preserve">Armor</x:t>
        </x:is>
      </x:c>
      <x:c r="Y931" s="4" t="inlineStr">
        <x:is>
          <x:t xml:space="preserve">Finished item</x:t>
        </x:is>
      </x:c>
      <x:c r="Z931" s="4" t="inlineStr">
        <x:is>
          <x:t xml:space="preserve">Manufactured / unresolved</x:t>
        </x:is>
      </x:c>
      <x:c r="AA931" s="4" t="inlineStr">
        <x:is>
          <x:t xml:space="preserve">Protection</x:t>
        </x:is>
      </x:c>
      <x:c r="AB931" s="4" t="inlineStr">
        <x:is>
          <x:t xml:space="preserve">Fur</x:t>
        </x:is>
      </x:c>
      <x:c r="AC931" s="4" t="inlineStr">
        <x:is>
          <x:t xml:space="preserve">Assembly</x:t>
        </x:is>
      </x:c>
      <x:c r="AD931" s="4" t="inlineStr">
        <x:is>
          <x:t xml:space="preserve">Proposal</x:t>
        </x:is>
      </x:c>
      <x:c r="AE931" s="4" t="str">
        <x:f>LOWER(A931&amp;"; "&amp;B931&amp;"; "&amp;D931&amp;"; "&amp;E931&amp;"; "&amp;X931&amp;"; "&amp;Y931&amp;"; "&amp;Z931&amp;"; "&amp;AA931&amp;"; "&amp;AB931&amp;"; "&amp;AC931&amp;"; "&amp;AD931&amp;"; "&amp;V931&amp;"; "&amp;C931&amp;"; "&amp;AH931&amp;"; "&amp;AI931)</x:f>
        <x:v>proposal.armor.fur.legs; fur leg guards; armor; fur armor / legs; armor; finished item; manufactured / unresolved; protection; fur; assembly; proposal; fur armor; fur armor set; fur armor family; legs; separate armor piece; t3; t1; finished item</x:v>
      </x:c>
      <x:c r="AF931" s="4" t="inlineStr">
        <x:is>
          <x:t xml:space="preserve">One independently listed piece in the author-requested fur armor family. Paired guards and boots are one named catalog item per coverage group, matching the existing armor families. No whole-set inventory item.</x:t>
        </x:is>
      </x:c>
      <x:c r="AG931"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1" s="4" t="inlineStr">
        <x:is>
          <x:t xml:space="preserve">T1</x:t>
        </x:is>
      </x:c>
      <x:c r="AI931" s="4" t="inlineStr">
        <x:is>
          <x:t xml:space="preserve">Finished item</x:t>
        </x:is>
      </x:c>
      <x:c r="AJ931" s="4">
        <x:f>COUNTIFS('Material routes'!$D$6:$D$2205,A931,'Material routes'!$C$6:$C$2205,"Output")</x:f>
        <x:v>0</x:v>
      </x:c>
      <x:c r="AK931" s="4">
        <x:f>SUM(COUNTIFS('Material routes'!$D$6:$D$2205,A931,'Material routes'!$C$6:$C$2205,"Ingredient candidate"),COUNTIFS('Material routes'!$D$6:$D$2205,A931,'Material routes'!$C$6:$C$2205,"Consumed input"),COUNTIFS('Material routes'!$D$6:$D$2205,A931,'Material routes'!$C$6:$C$2205,"Contained input"),COUNTIFS('Material routes'!$D$6:$D$2205,A931,'Material routes'!$C$6:$C$2205,"Transform input"))</x:f>
        <x:v>0</x:v>
      </x:c>
      <x:c r="AL931" s="4">
        <x:f>COUNTIFS('Material routes'!$D$6:$D$2205,A931,'Material routes'!$C$6:$C$2205,"Tool candidate")</x:f>
        <x:v>0</x:v>
      </x:c>
      <x:c r="AM931" s="4" t="str">
        <x:f>IF(AJ931&gt;0,"Route listed; review status/completeness","No production route listed")</x:f>
        <x:v>No production route listed</x:v>
      </x:c>
      <x:c r="AN931" s="4">
        <x:f>IF(C931="T0",0,IF(C931="T1",1,IF(C931="T2",2,IF(C931="T3",3,IF(C931="T4",4,IF(C931="Unassigned",98,99))))))</x:f>
        <x:v>3</x:v>
      </x:c>
    </x:row>
    <x:row r="932">
      <x:c r="A932" s="4" t="inlineStr">
        <x:is>
          <x:t xml:space="preserve">proposal.armor.fur.boots</x:t>
        </x:is>
      </x:c>
      <x:c r="B932" s="4" t="inlineStr">
        <x:is>
          <x:t xml:space="preserve">Fur armored boots</x:t>
        </x:is>
      </x:c>
      <x:c r="C932" s="4" t="inlineStr">
        <x:is>
          <x:t xml:space="preserve">T3</x:t>
        </x:is>
      </x:c>
      <x:c r="D932" s="4" t="inlineStr">
        <x:is>
          <x:t xml:space="preserve">Armor</x:t>
        </x:is>
      </x:c>
      <x:c r="E932" s="4" t="inlineStr">
        <x:is>
          <x:t xml:space="preserve">Fur armor / boots</x:t>
        </x:is>
      </x:c>
      <x:c r="F932" s="4" t="inlineStr">
        <x:is>
          <x:t xml:space="preserve">New proposal</x:t>
        </x:is>
      </x:c>
      <x:c r="G932" s="4" t="inlineStr">
        <x:is>
          <x:t xml:space="preserve">Fur armor family: independently listed protective piece. A matched pair of protective foot coverings listed as one item, separate from the leg guards. Uses prepared fur-bearing panels; construction and protection remain proposals. Does not include other family pieces.</x:t>
        </x:is>
      </x:c>
      <x:c r="H932" s="4" t="inlineStr">
        <x:is>
          <x:t xml:space="preserve">Unassigned; no new slot approved</x:t>
        </x:is>
      </x:c>
      <x:c r="I932" s="4" t="inlineStr">
        <x:is>
          <x:t xml:space="preserve">Booter-worn armor concept; fitting, packing and spare-cargo rules unresolved.</x:t>
        </x:is>
      </x:c>
      <x:c r="J932" s="4"/>
      <x:c r="K932" s="4"/>
      <x:c r="L932" s="4" t="inlineStr">
        <x:is>
          <x:t xml:space="preserve">Proposed furworking or specialist trade; sourcing, availability and recipe unresolved.</x:t>
        </x:is>
      </x:c>
      <x:c r="M932" s="4" t="inlineStr">
        <x:is>
          <x:t xml:space="preserve">One separately fitted piece made from prepared fur-bearing panels. Fur processing has extremely low usable yield; no ordinary cloth backing, preparation recipe, quantities, yield or production time established.</x:t>
        </x:is>
      </x:c>
      <x:c r="N932" s="4" t="inlineStr">
        <x:is>
          <x:t xml:space="preserve">Not implemented</x:t>
        </x:is>
      </x:c>
      <x:c r="O932"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2" s="4" t="inlineStr">
        <x:is>
          <x:t xml:space="preserve">Rare</x:t>
        </x:is>
      </x:c>
      <x:c r="Q932" s="4"/>
      <x:c r="R932" s="4"/>
      <x:c r="S932" s="4"/>
      <x:c r="T932" s="4"/>
      <x:c r="U932" s="4" t="inlineStr">
        <x:is>
          <x:t xml:space="preserve">A matched pair of protective foot coverings listed as one item, separate from the leg guards. Fur sourcing, extremely low processing yield, fastening, fit, wearability and protective performance require design.</x:t>
        </x:is>
      </x:c>
      <x:c r="V932" s="4" t="inlineStr">
        <x:is>
          <x:t xml:space="preserve">fur armor; fur armor set; fur armor family; boots; separate armor piece</x:t>
        </x:is>
      </x:c>
      <x:c r="W932" s="4" t="inlineStr">
        <x:is>
          <x:t xml:space="preserve">Author requested a fur armor family matching the existing separate-piece armor families, October 15, 2026. Docs/WORLD_BASIS.md controls fur scarcity and no-cloth construction. Setting constraints: Docs/WORLD_BASIS.md#material-culture.</x:t>
        </x:is>
      </x:c>
      <x:c r="X932" s="4" t="inlineStr">
        <x:is>
          <x:t xml:space="preserve">Armor</x:t>
        </x:is>
      </x:c>
      <x:c r="Y932" s="4" t="inlineStr">
        <x:is>
          <x:t xml:space="preserve">Finished item</x:t>
        </x:is>
      </x:c>
      <x:c r="Z932" s="4" t="inlineStr">
        <x:is>
          <x:t xml:space="preserve">Manufactured / unresolved</x:t>
        </x:is>
      </x:c>
      <x:c r="AA932" s="4" t="inlineStr">
        <x:is>
          <x:t xml:space="preserve">Protection</x:t>
        </x:is>
      </x:c>
      <x:c r="AB932" s="4" t="inlineStr">
        <x:is>
          <x:t xml:space="preserve">Fur</x:t>
        </x:is>
      </x:c>
      <x:c r="AC932" s="4" t="inlineStr">
        <x:is>
          <x:t xml:space="preserve">Assembly</x:t>
        </x:is>
      </x:c>
      <x:c r="AD932" s="4" t="inlineStr">
        <x:is>
          <x:t xml:space="preserve">Proposal</x:t>
        </x:is>
      </x:c>
      <x:c r="AE932" s="4" t="str">
        <x:f>LOWER(A932&amp;"; "&amp;B932&amp;"; "&amp;D932&amp;"; "&amp;E932&amp;"; "&amp;X932&amp;"; "&amp;Y932&amp;"; "&amp;Z932&amp;"; "&amp;AA932&amp;"; "&amp;AB932&amp;"; "&amp;AC932&amp;"; "&amp;AD932&amp;"; "&amp;V932&amp;"; "&amp;C932&amp;"; "&amp;AH932&amp;"; "&amp;AI932)</x:f>
        <x:v>proposal.armor.fur.boots; fur armored boots; armor; fur armor / boots; armor; finished item; manufactured / unresolved; protection; fur; assembly; proposal; fur armor; fur armor set; fur armor family; boots; separate armor piece; t3; t1; finished item</x:v>
      </x:c>
      <x:c r="AF932" s="4" t="inlineStr">
        <x:is>
          <x:t xml:space="preserve">One independently listed piece in the author-requested fur armor family. Paired guards and boots are one named catalog item per coverage group, matching the existing armor families. No whole-set inventory item.</x:t>
        </x:is>
      </x:c>
      <x:c r="AG932"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2" s="4" t="inlineStr">
        <x:is>
          <x:t xml:space="preserve">T1</x:t>
        </x:is>
      </x:c>
      <x:c r="AI932" s="4" t="inlineStr">
        <x:is>
          <x:t xml:space="preserve">Finished item</x:t>
        </x:is>
      </x:c>
      <x:c r="AJ932" s="4">
        <x:f>COUNTIFS('Material routes'!$D$6:$D$2205,A932,'Material routes'!$C$6:$C$2205,"Output")</x:f>
        <x:v>0</x:v>
      </x:c>
      <x:c r="AK932" s="4">
        <x:f>SUM(COUNTIFS('Material routes'!$D$6:$D$2205,A932,'Material routes'!$C$6:$C$2205,"Ingredient candidate"),COUNTIFS('Material routes'!$D$6:$D$2205,A932,'Material routes'!$C$6:$C$2205,"Consumed input"),COUNTIFS('Material routes'!$D$6:$D$2205,A932,'Material routes'!$C$6:$C$2205,"Contained input"),COUNTIFS('Material routes'!$D$6:$D$2205,A932,'Material routes'!$C$6:$C$2205,"Transform input"))</x:f>
        <x:v>0</x:v>
      </x:c>
      <x:c r="AL932" s="4">
        <x:f>COUNTIFS('Material routes'!$D$6:$D$2205,A932,'Material routes'!$C$6:$C$2205,"Tool candidate")</x:f>
        <x:v>0</x:v>
      </x:c>
      <x:c r="AM932" s="4" t="str">
        <x:f>IF(AJ932&gt;0,"Route listed; review status/completeness","No production route listed")</x:f>
        <x:v>No production route listed</x:v>
      </x:c>
      <x:c r="AN932" s="4">
        <x:f>IF(C932="T0",0,IF(C932="T1",1,IF(C932="T2",2,IF(C932="T3",3,IF(C932="T4",4,IF(C932="Unassigned",98,99))))))</x:f>
        <x:v>3</x:v>
      </x:c>
    </x:row>
    <x:row r="933">
      <x:c r="A933" s="4" t="inlineStr">
        <x:is>
          <x:t xml:space="preserve">proposal.armor.fur.arms</x:t>
        </x:is>
      </x:c>
      <x:c r="B933" s="4" t="inlineStr">
        <x:is>
          <x:t xml:space="preserve">Fur arm guards</x:t>
        </x:is>
      </x:c>
      <x:c r="C933" s="4" t="inlineStr">
        <x:is>
          <x:t xml:space="preserve">T3</x:t>
        </x:is>
      </x:c>
      <x:c r="D933" s="4" t="inlineStr">
        <x:is>
          <x:t xml:space="preserve">Armor</x:t>
        </x:is>
      </x:c>
      <x:c r="E933" s="4" t="inlineStr">
        <x:is>
          <x:t xml:space="preserve">Fur armor / arms</x:t>
        </x:is>
      </x:c>
      <x:c r="F933" s="4" t="inlineStr">
        <x:is>
          <x:t xml:space="preserve">New proposal</x:t>
        </x:is>
      </x:c>
      <x:c r="G933" s="4" t="inlineStr">
        <x:is>
          <x:t xml:space="preserve">Fur armor family: independently listed protective piece. A matched pair of upper-arm, elbow and forearm coverings listed as one item; chest armor remains separate. Uses prepared fur-bearing panels; construction and protection remain proposals. Does not include other family pieces.</x:t>
        </x:is>
      </x:c>
      <x:c r="H933" s="4" t="inlineStr">
        <x:is>
          <x:t xml:space="preserve">Unassigned; no new slot approved</x:t>
        </x:is>
      </x:c>
      <x:c r="I933" s="4" t="inlineStr">
        <x:is>
          <x:t xml:space="preserve">Booter-worn armor concept; fitting, packing and spare-cargo rules unresolved.</x:t>
        </x:is>
      </x:c>
      <x:c r="J933" s="4"/>
      <x:c r="K933" s="4"/>
      <x:c r="L933" s="4" t="inlineStr">
        <x:is>
          <x:t xml:space="preserve">Proposed furworking or specialist trade; sourcing, availability and recipe unresolved.</x:t>
        </x:is>
      </x:c>
      <x:c r="M933" s="4" t="inlineStr">
        <x:is>
          <x:t xml:space="preserve">One separately fitted piece made from prepared fur-bearing panels. Fur processing has extremely low usable yield; no ordinary cloth backing, preparation recipe, quantities, yield or production time established.</x:t>
        </x:is>
      </x:c>
      <x:c r="N933" s="4" t="inlineStr">
        <x:is>
          <x:t xml:space="preserve">Not implemented</x:t>
        </x:is>
      </x:c>
      <x:c r="O933"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3" s="4" t="inlineStr">
        <x:is>
          <x:t xml:space="preserve">Rare</x:t>
        </x:is>
      </x:c>
      <x:c r="Q933" s="4"/>
      <x:c r="R933" s="4"/>
      <x:c r="S933" s="4"/>
      <x:c r="T933" s="4"/>
      <x:c r="U933" s="4" t="inlineStr">
        <x:is>
          <x:t xml:space="preserve">A matched pair of upper-arm, elbow and forearm coverings listed as one item; chest armor remains separate. Fur sourcing, extremely low processing yield, fastening, fit, wearability and protective performance require design.</x:t>
        </x:is>
      </x:c>
      <x:c r="V933" s="4" t="inlineStr">
        <x:is>
          <x:t xml:space="preserve">fur armor; fur armor set; fur armor family; arms; separate armor piece</x:t>
        </x:is>
      </x:c>
      <x:c r="W933" s="4" t="inlineStr">
        <x:is>
          <x:t xml:space="preserve">Author requested a fur armor family matching the existing separate-piece armor families, October 15, 2026. Docs/WORLD_BASIS.md controls fur scarcity and no-cloth construction. Setting constraints: Docs/WORLD_BASIS.md#material-culture.</x:t>
        </x:is>
      </x:c>
      <x:c r="X933" s="4" t="inlineStr">
        <x:is>
          <x:t xml:space="preserve">Armor</x:t>
        </x:is>
      </x:c>
      <x:c r="Y933" s="4" t="inlineStr">
        <x:is>
          <x:t xml:space="preserve">Finished item</x:t>
        </x:is>
      </x:c>
      <x:c r="Z933" s="4" t="inlineStr">
        <x:is>
          <x:t xml:space="preserve">Manufactured / unresolved</x:t>
        </x:is>
      </x:c>
      <x:c r="AA933" s="4" t="inlineStr">
        <x:is>
          <x:t xml:space="preserve">Protection</x:t>
        </x:is>
      </x:c>
      <x:c r="AB933" s="4" t="inlineStr">
        <x:is>
          <x:t xml:space="preserve">Fur</x:t>
        </x:is>
      </x:c>
      <x:c r="AC933" s="4" t="inlineStr">
        <x:is>
          <x:t xml:space="preserve">Assembly</x:t>
        </x:is>
      </x:c>
      <x:c r="AD933" s="4" t="inlineStr">
        <x:is>
          <x:t xml:space="preserve">Proposal</x:t>
        </x:is>
      </x:c>
      <x:c r="AE933" s="4" t="str">
        <x:f>LOWER(A933&amp;"; "&amp;B933&amp;"; "&amp;D933&amp;"; "&amp;E933&amp;"; "&amp;X933&amp;"; "&amp;Y933&amp;"; "&amp;Z933&amp;"; "&amp;AA933&amp;"; "&amp;AB933&amp;"; "&amp;AC933&amp;"; "&amp;AD933&amp;"; "&amp;V933&amp;"; "&amp;C933&amp;"; "&amp;AH933&amp;"; "&amp;AI933)</x:f>
        <x:v>proposal.armor.fur.arms; fur arm guards; armor; fur armor / arms; armor; finished item; manufactured / unresolved; protection; fur; assembly; proposal; fur armor; fur armor set; fur armor family; arms; separate armor piece; t3; t1; finished item</x:v>
      </x:c>
      <x:c r="AF933" s="4" t="inlineStr">
        <x:is>
          <x:t xml:space="preserve">One independently listed piece in the author-requested fur armor family. Paired guards and boots are one named catalog item per coverage group, matching the existing armor families. No whole-set inventory item.</x:t>
        </x:is>
      </x:c>
      <x:c r="AG933"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3" s="4" t="inlineStr">
        <x:is>
          <x:t xml:space="preserve">T1</x:t>
        </x:is>
      </x:c>
      <x:c r="AI933" s="4" t="inlineStr">
        <x:is>
          <x:t xml:space="preserve">Finished item</x:t>
        </x:is>
      </x:c>
      <x:c r="AJ933" s="4">
        <x:f>COUNTIFS('Material routes'!$D$6:$D$2205,A933,'Material routes'!$C$6:$C$2205,"Output")</x:f>
        <x:v>0</x:v>
      </x:c>
      <x:c r="AK933" s="4">
        <x:f>SUM(COUNTIFS('Material routes'!$D$6:$D$2205,A933,'Material routes'!$C$6:$C$2205,"Ingredient candidate"),COUNTIFS('Material routes'!$D$6:$D$2205,A933,'Material routes'!$C$6:$C$2205,"Consumed input"),COUNTIFS('Material routes'!$D$6:$D$2205,A933,'Material routes'!$C$6:$C$2205,"Contained input"),COUNTIFS('Material routes'!$D$6:$D$2205,A933,'Material routes'!$C$6:$C$2205,"Transform input"))</x:f>
        <x:v>0</x:v>
      </x:c>
      <x:c r="AL933" s="4">
        <x:f>COUNTIFS('Material routes'!$D$6:$D$2205,A933,'Material routes'!$C$6:$C$2205,"Tool candidate")</x:f>
        <x:v>0</x:v>
      </x:c>
      <x:c r="AM933" s="4" t="str">
        <x:f>IF(AJ933&gt;0,"Route listed; review status/completeness","No production route listed")</x:f>
        <x:v>No production route listed</x:v>
      </x:c>
      <x:c r="AN933" s="4">
        <x:f>IF(C933="T0",0,IF(C933="T1",1,IF(C933="T2",2,IF(C933="T3",3,IF(C933="T4",4,IF(C933="Unassigned",98,99))))))</x:f>
        <x:v>3</x:v>
      </x:c>
    </x:row>
    <x:row r="934">
      <x:c r="A934" s="4" t="inlineStr">
        <x:is>
          <x:t xml:space="preserve">proposal.armor.fur.helmet</x:t>
        </x:is>
      </x:c>
      <x:c r="B934" s="4" t="inlineStr">
        <x:is>
          <x:t xml:space="preserve">Fur helmet</x:t>
        </x:is>
      </x:c>
      <x:c r="C934" s="4" t="inlineStr">
        <x:is>
          <x:t xml:space="preserve">T3</x:t>
        </x:is>
      </x:c>
      <x:c r="D934" s="4" t="inlineStr">
        <x:is>
          <x:t xml:space="preserve">Armor</x:t>
        </x:is>
      </x:c>
      <x:c r="E934" s="4" t="inlineStr">
        <x:is>
          <x:t xml:space="preserve">Fur armor / helmet</x:t>
        </x:is>
      </x:c>
      <x:c r="F934" s="4" t="inlineStr">
        <x:is>
          <x:t xml:space="preserve">New proposal</x:t>
        </x:is>
      </x:c>
      <x:c r="G934" s="4" t="inlineStr">
        <x:is>
          <x:t xml:space="preserve">Fur armor family: independently listed protective piece. Head covering with an open face; neck coverage, hearing and fit remain unresolved. Uses prepared fur-bearing panels; construction and protection remain proposals. Does not include other family pieces.</x:t>
        </x:is>
      </x:c>
      <x:c r="H934" s="4" t="inlineStr">
        <x:is>
          <x:t xml:space="preserve">Unassigned; no new slot approved</x:t>
        </x:is>
      </x:c>
      <x:c r="I934" s="4" t="inlineStr">
        <x:is>
          <x:t xml:space="preserve">Booter-worn armor concept; fitting, packing and spare-cargo rules unresolved.</x:t>
        </x:is>
      </x:c>
      <x:c r="J934" s="4"/>
      <x:c r="K934" s="4"/>
      <x:c r="L934" s="4" t="inlineStr">
        <x:is>
          <x:t xml:space="preserve">Proposed furworking or specialist trade; sourcing, availability and recipe unresolved.</x:t>
        </x:is>
      </x:c>
      <x:c r="M934" s="4" t="inlineStr">
        <x:is>
          <x:t xml:space="preserve">One separately fitted piece made from prepared fur-bearing panels. Fur processing has extremely low usable yield; no ordinary cloth backing, preparation recipe, quantities, yield or production time established.</x:t>
        </x:is>
      </x:c>
      <x:c r="N934" s="4" t="inlineStr">
        <x:is>
          <x:t xml:space="preserve">Not implemented</x:t>
        </x:is>
      </x:c>
      <x:c r="O934"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4" s="4" t="inlineStr">
        <x:is>
          <x:t xml:space="preserve">Rare</x:t>
        </x:is>
      </x:c>
      <x:c r="Q934" s="4"/>
      <x:c r="R934" s="4"/>
      <x:c r="S934" s="4"/>
      <x:c r="T934" s="4"/>
      <x:c r="U934" s="4" t="inlineStr">
        <x:is>
          <x:t xml:space="preserve">Head covering with an open face; neck coverage, hearing and fit remain unresolved. Fur sourcing, extremely low processing yield, fastening, fit, wearability and protective performance require design.</x:t>
        </x:is>
      </x:c>
      <x:c r="V934" s="4" t="inlineStr">
        <x:is>
          <x:t xml:space="preserve">fur armor; fur armor set; fur armor family; helmet; separate armor piece</x:t>
        </x:is>
      </x:c>
      <x:c r="W934" s="4" t="inlineStr">
        <x:is>
          <x:t xml:space="preserve">Author requested a fur armor family matching the existing separate-piece armor families, October 15, 2026. Docs/WORLD_BASIS.md controls fur scarcity and no-cloth construction. Setting constraints: Docs/WORLD_BASIS.md#material-culture.</x:t>
        </x:is>
      </x:c>
      <x:c r="X934" s="4" t="inlineStr">
        <x:is>
          <x:t xml:space="preserve">Armor</x:t>
        </x:is>
      </x:c>
      <x:c r="Y934" s="4" t="inlineStr">
        <x:is>
          <x:t xml:space="preserve">Finished item</x:t>
        </x:is>
      </x:c>
      <x:c r="Z934" s="4" t="inlineStr">
        <x:is>
          <x:t xml:space="preserve">Manufactured / unresolved</x:t>
        </x:is>
      </x:c>
      <x:c r="AA934" s="4" t="inlineStr">
        <x:is>
          <x:t xml:space="preserve">Protection</x:t>
        </x:is>
      </x:c>
      <x:c r="AB934" s="4" t="inlineStr">
        <x:is>
          <x:t xml:space="preserve">Fur</x:t>
        </x:is>
      </x:c>
      <x:c r="AC934" s="4" t="inlineStr">
        <x:is>
          <x:t xml:space="preserve">Assembly</x:t>
        </x:is>
      </x:c>
      <x:c r="AD934" s="4" t="inlineStr">
        <x:is>
          <x:t xml:space="preserve">Proposal</x:t>
        </x:is>
      </x:c>
      <x:c r="AE934" s="4" t="str">
        <x:f>LOWER(A934&amp;"; "&amp;B934&amp;"; "&amp;D934&amp;"; "&amp;E934&amp;"; "&amp;X934&amp;"; "&amp;Y934&amp;"; "&amp;Z934&amp;"; "&amp;AA934&amp;"; "&amp;AB934&amp;"; "&amp;AC934&amp;"; "&amp;AD934&amp;"; "&amp;V934&amp;"; "&amp;C934&amp;"; "&amp;AH934&amp;"; "&amp;AI934)</x:f>
        <x:v>proposal.armor.fur.helmet; fur helmet; armor; fur armor / helmet; armor; finished item; manufactured / unresolved; protection; fur; assembly; proposal; fur armor; fur armor set; fur armor family; helmet; separate armor piece; t3; t1; finished item</x:v>
      </x:c>
      <x:c r="AF934" s="4" t="inlineStr">
        <x:is>
          <x:t xml:space="preserve">One independently listed piece in the author-requested fur armor family. Paired guards and boots are one named catalog item per coverage group, matching the existing armor families. No whole-set inventory item.</x:t>
        </x:is>
      </x:c>
      <x:c r="AG934"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4" s="4" t="inlineStr">
        <x:is>
          <x:t xml:space="preserve">T1</x:t>
        </x:is>
      </x:c>
      <x:c r="AI934" s="4" t="inlineStr">
        <x:is>
          <x:t xml:space="preserve">Finished item</x:t>
        </x:is>
      </x:c>
      <x:c r="AJ934" s="4">
        <x:f>COUNTIFS('Material routes'!$D$6:$D$2205,A934,'Material routes'!$C$6:$C$2205,"Output")</x:f>
        <x:v>0</x:v>
      </x:c>
      <x:c r="AK934" s="4">
        <x:f>SUM(COUNTIFS('Material routes'!$D$6:$D$2205,A934,'Material routes'!$C$6:$C$2205,"Ingredient candidate"),COUNTIFS('Material routes'!$D$6:$D$2205,A934,'Material routes'!$C$6:$C$2205,"Consumed input"),COUNTIFS('Material routes'!$D$6:$D$2205,A934,'Material routes'!$C$6:$C$2205,"Contained input"),COUNTIFS('Material routes'!$D$6:$D$2205,A934,'Material routes'!$C$6:$C$2205,"Transform input"))</x:f>
        <x:v>0</x:v>
      </x:c>
      <x:c r="AL934" s="4">
        <x:f>COUNTIFS('Material routes'!$D$6:$D$2205,A934,'Material routes'!$C$6:$C$2205,"Tool candidate")</x:f>
        <x:v>0</x:v>
      </x:c>
      <x:c r="AM934" s="4" t="str">
        <x:f>IF(AJ934&gt;0,"Route listed; review status/completeness","No production route listed")</x:f>
        <x:v>No production route listed</x:v>
      </x:c>
      <x:c r="AN934" s="4">
        <x:f>IF(C934="T0",0,IF(C934="T1",1,IF(C934="T2",2,IF(C934="T3",3,IF(C934="T4",4,IF(C934="Unassigned",98,99))))))</x:f>
        <x:v>3</x:v>
      </x:c>
    </x:row>
    <x:row r="935">
      <x:c r="A935" s="4" t="inlineStr">
        <x:is>
          <x:t xml:space="preserve">proposal.clothing.hide.top</x:t>
        </x:is>
      </x:c>
      <x:c r="B935" s="4" t="inlineStr">
        <x:is>
          <x:t xml:space="preserve">Hide jacket</x:t>
        </x:is>
      </x:c>
      <x:c r="C935" s="4" t="inlineStr">
        <x:is>
          <x:t xml:space="preserve">T3</x:t>
        </x:is>
      </x:c>
      <x:c r="D935" s="4" t="inlineStr">
        <x:is>
          <x:t xml:space="preserve">Clothing</x:t>
        </x:is>
      </x:c>
      <x:c r="E935" s="4" t="inlineStr">
        <x:is>
          <x:t xml:space="preserve">Hide clothing / top</x:t>
        </x:is>
      </x:c>
      <x:c r="F935" s="4" t="inlineStr">
        <x:is>
          <x:t xml:space="preserve">New proposal</x:t>
        </x:is>
      </x:c>
      <x:c r="G935" s="4" t="inlineStr">
        <x:is>
          <x:t xml:space="preserve">Hide clothing family: one separately listed jacket. One upper-body garment; no trousers, gloves, footwear or headwear included. Small fitted hide panels, overlapped seams and simple metal closures. Usable hide yields are extremely low. Functions and performance remain proposals.</x:t>
        </x:is>
      </x:c>
      <x:c r="H935" s="4" t="inlineStr">
        <x:is>
          <x:t xml:space="preserve">Unassigned; no new slot approved</x:t>
        </x:is>
      </x:c>
      <x:c r="I935" s="4" t="inlineStr">
        <x:is>
          <x:t xml:space="preserve">Booter-worn garment concept; fit, packing and canister clearance unresolved.</x:t>
        </x:is>
      </x:c>
      <x:c r="J935" s="4"/>
      <x:c r="K935" s="4"/>
      <x:c r="L935" s="4" t="inlineStr">
        <x:is>
          <x:t xml:space="preserve">Proposed garment craft or trade; availability and price unresolved.</x:t>
        </x:is>
      </x:c>
      <x:c r="M935" s="4" t="inlineStr">
        <x:is>
          <x:t xml:space="preserve">Candidate construction from qualified stock and compatible joining parts. No full-set recipe, quantities, yield or crafting time assigned.</x:t>
        </x:is>
      </x:c>
      <x:c r="N935" s="4" t="inlineStr">
        <x:is>
          <x:t xml:space="preserve">Not implemented</x:t>
        </x:is>
      </x:c>
      <x:c r="O935" s="4" t="inlineStr">
        <x:is>
          <x:t xml:space="preserve">Fit, comfort, flexibility, mass, wear and protective performance require design. No wood, ordinary cloth, conventional abundant hide/fur supply, free-water treatment, set bonus or new equipment slots.</x:t>
        </x:is>
      </x:c>
      <x:c r="P935" s="4" t="inlineStr">
        <x:is>
          <x:t xml:space="preserve">Rare</x:t>
        </x:is>
      </x:c>
      <x:c r="Q935" s="4"/>
      <x:c r="R935" s="4"/>
      <x:c r="S935" s="4"/>
      <x:c r="T935" s="4"/>
      <x:c r="U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c r="V935" s="4" t="inlineStr">
        <x:is>
          <x:t xml:space="preserve">hide clothing; hide clothing family; top; separate garment</x:t>
        </x:is>
      </x:c>
      <x:c r="W93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5" s="4" t="inlineStr">
        <x:is>
          <x:t xml:space="preserve">Wearable</x:t>
        </x:is>
      </x:c>
      <x:c r="Y935" s="4" t="inlineStr">
        <x:is>
          <x:t xml:space="preserve">Finished item</x:t>
        </x:is>
      </x:c>
      <x:c r="Z935" s="4" t="inlineStr">
        <x:is>
          <x:t xml:space="preserve">Manufactured / unresolved</x:t>
        </x:is>
      </x:c>
      <x:c r="AA935" s="4" t="inlineStr">
        <x:is>
          <x:t xml:space="preserve">Clothing</x:t>
        </x:is>
      </x:c>
      <x:c r="AB935" s="4" t="inlineStr">
        <x:is>
          <x:t xml:space="preserve">Hide</x:t>
        </x:is>
      </x:c>
      <x:c r="AC935" s="4" t="inlineStr">
        <x:is>
          <x:t xml:space="preserve">Assembly</x:t>
        </x:is>
      </x:c>
      <x:c r="AD935" s="4" t="inlineStr">
        <x:is>
          <x:t xml:space="preserve">Proposal</x:t>
        </x:is>
      </x:c>
      <x:c r="AE935" s="4" t="str">
        <x:f>LOWER(A935&amp;"; "&amp;B935&amp;"; "&amp;D935&amp;"; "&amp;E935&amp;"; "&amp;X935&amp;"; "&amp;Y935&amp;"; "&amp;Z935&amp;"; "&amp;AA935&amp;"; "&amp;AB935&amp;"; "&amp;AC935&amp;"; "&amp;AD935&amp;"; "&amp;V935&amp;"; "&amp;C935&amp;"; "&amp;AH935&amp;"; "&amp;AI935)</x:f>
        <x:v>proposal.clothing.hide.top; hide jacket; clothing; hide clothing / top; wearable; finished item; manufactured / unresolved; clothing; hide; assembly; proposal; hide clothing; hide clothing family; top; separate garment; t3; t1; finished item</x:v>
      </x:c>
      <x:c r="AF935" s="4" t="inlineStr">
        <x:is>
          <x:t xml:space="preserve">Independently listed clothing piece. Family membership is an organizational grouping, not another counted inventory item or a set bonus.</x:t>
        </x:is>
      </x:c>
      <x:c r="AG935"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5" s="4" t="inlineStr">
        <x:is>
          <x:t xml:space="preserve">T1</x:t>
        </x:is>
      </x:c>
      <x:c r="AI935" s="4" t="inlineStr">
        <x:is>
          <x:t xml:space="preserve">Finished item</x:t>
        </x:is>
      </x:c>
      <x:c r="AJ935" s="4">
        <x:f>COUNTIFS('Material routes'!$D$6:$D$2205,A935,'Material routes'!$C$6:$C$2205,"Output")</x:f>
        <x:v>0</x:v>
      </x:c>
      <x:c r="AK935" s="4">
        <x:f>SUM(COUNTIFS('Material routes'!$D$6:$D$2205,A935,'Material routes'!$C$6:$C$2205,"Ingredient candidate"),COUNTIFS('Material routes'!$D$6:$D$2205,A935,'Material routes'!$C$6:$C$2205,"Consumed input"),COUNTIFS('Material routes'!$D$6:$D$2205,A935,'Material routes'!$C$6:$C$2205,"Contained input"),COUNTIFS('Material routes'!$D$6:$D$2205,A935,'Material routes'!$C$6:$C$2205,"Transform input"))</x:f>
        <x:v>0</x:v>
      </x:c>
      <x:c r="AL935" s="4">
        <x:f>COUNTIFS('Material routes'!$D$6:$D$2205,A935,'Material routes'!$C$6:$C$2205,"Tool candidate")</x:f>
        <x:v>0</x:v>
      </x:c>
      <x:c r="AM935" s="4" t="str">
        <x:f>IF(AJ935&gt;0,"Route listed; review status/completeness","No production route listed")</x:f>
        <x:v>No production route listed</x:v>
      </x:c>
      <x:c r="AN935" s="4">
        <x:f>IF(C935="T0",0,IF(C935="T1",1,IF(C935="T2",2,IF(C935="T3",3,IF(C935="T4",4,IF(C935="Unassigned",98,99))))))</x:f>
        <x:v>3</x:v>
      </x:c>
    </x:row>
    <x:row r="936">
      <x:c r="A936" s="4" t="inlineStr">
        <x:is>
          <x:t xml:space="preserve">proposal.clothing.hide.legs</x:t>
        </x:is>
      </x:c>
      <x:c r="B936" s="4" t="inlineStr">
        <x:is>
          <x:t xml:space="preserve">Hide trousers</x:t>
        </x:is>
      </x:c>
      <x:c r="C936" s="4" t="inlineStr">
        <x:is>
          <x:t xml:space="preserve">T3</x:t>
        </x:is>
      </x:c>
      <x:c r="D936" s="4" t="inlineStr">
        <x:is>
          <x:t xml:space="preserve">Clothing</x:t>
        </x:is>
      </x:c>
      <x:c r="E936" s="4" t="inlineStr">
        <x:is>
          <x:t xml:space="preserve">Hide clothing / legs</x:t>
        </x:is>
      </x:c>
      <x:c r="F936" s="4" t="inlineStr">
        <x:is>
          <x:t xml:space="preserve">New proposal</x:t>
        </x:is>
      </x:c>
      <x:c r="G936" s="4" t="inlineStr">
        <x:is>
          <x:t xml:space="preserve">Hide clothing family: one separately listed trousers. One lower-body garment; footwear remains separate. Small fitted hide panels, overlapped seams and simple metal closures. Usable hide yields are extremely low. Functions and performance remain proposals.</x:t>
        </x:is>
      </x:c>
      <x:c r="H936" s="4" t="inlineStr">
        <x:is>
          <x:t xml:space="preserve">Unassigned; no new slot approved</x:t>
        </x:is>
      </x:c>
      <x:c r="I936" s="4" t="inlineStr">
        <x:is>
          <x:t xml:space="preserve">Booter-worn garment concept; fit, packing and canister clearance unresolved.</x:t>
        </x:is>
      </x:c>
      <x:c r="J936" s="4"/>
      <x:c r="K936" s="4"/>
      <x:c r="L936" s="4" t="inlineStr">
        <x:is>
          <x:t xml:space="preserve">Proposed garment craft or trade; availability and price unresolved.</x:t>
        </x:is>
      </x:c>
      <x:c r="M936" s="4" t="inlineStr">
        <x:is>
          <x:t xml:space="preserve">Candidate construction from qualified stock and compatible joining parts. No full-set recipe, quantities, yield or crafting time assigned.</x:t>
        </x:is>
      </x:c>
      <x:c r="N936" s="4" t="inlineStr">
        <x:is>
          <x:t xml:space="preserve">Not implemented</x:t>
        </x:is>
      </x:c>
      <x:c r="O936" s="4" t="inlineStr">
        <x:is>
          <x:t xml:space="preserve">Fit, comfort, flexibility, mass, wear and protective performance require design. No wood, ordinary cloth, conventional abundant hide/fur supply, free-water treatment, set bonus or new equipment slots.</x:t>
        </x:is>
      </x:c>
      <x:c r="P936" s="4" t="inlineStr">
        <x:is>
          <x:t xml:space="preserve">Rare</x:t>
        </x:is>
      </x:c>
      <x:c r="Q936" s="4"/>
      <x:c r="R936" s="4"/>
      <x:c r="S936" s="4"/>
      <x:c r="T936" s="4"/>
      <x:c r="U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c r="V936" s="4" t="inlineStr">
        <x:is>
          <x:t xml:space="preserve">hide clothing; hide clothing family; legs; separate garment</x:t>
        </x:is>
      </x:c>
      <x:c r="W93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6" s="4" t="inlineStr">
        <x:is>
          <x:t xml:space="preserve">Wearable</x:t>
        </x:is>
      </x:c>
      <x:c r="Y936" s="4" t="inlineStr">
        <x:is>
          <x:t xml:space="preserve">Finished item</x:t>
        </x:is>
      </x:c>
      <x:c r="Z936" s="4" t="inlineStr">
        <x:is>
          <x:t xml:space="preserve">Manufactured / unresolved</x:t>
        </x:is>
      </x:c>
      <x:c r="AA936" s="4" t="inlineStr">
        <x:is>
          <x:t xml:space="preserve">Clothing</x:t>
        </x:is>
      </x:c>
      <x:c r="AB936" s="4" t="inlineStr">
        <x:is>
          <x:t xml:space="preserve">Hide</x:t>
        </x:is>
      </x:c>
      <x:c r="AC936" s="4" t="inlineStr">
        <x:is>
          <x:t xml:space="preserve">Assembly</x:t>
        </x:is>
      </x:c>
      <x:c r="AD936" s="4" t="inlineStr">
        <x:is>
          <x:t xml:space="preserve">Proposal</x:t>
        </x:is>
      </x:c>
      <x:c r="AE936" s="4" t="str">
        <x:f>LOWER(A936&amp;"; "&amp;B936&amp;"; "&amp;D936&amp;"; "&amp;E936&amp;"; "&amp;X936&amp;"; "&amp;Y936&amp;"; "&amp;Z936&amp;"; "&amp;AA936&amp;"; "&amp;AB936&amp;"; "&amp;AC936&amp;"; "&amp;AD936&amp;"; "&amp;V936&amp;"; "&amp;C936&amp;"; "&amp;AH936&amp;"; "&amp;AI936)</x:f>
        <x:v>proposal.clothing.hide.legs; hide trousers; clothing; hide clothing / legs; wearable; finished item; manufactured / unresolved; clothing; hide; assembly; proposal; hide clothing; hide clothing family; legs; separate garment; t3; t1; finished item</x:v>
      </x:c>
      <x:c r="AF936" s="4" t="inlineStr">
        <x:is>
          <x:t xml:space="preserve">Independently listed clothing piece. Family membership is an organizational grouping, not another counted inventory item or a set bonus.</x:t>
        </x:is>
      </x:c>
      <x:c r="AG936"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6" s="4" t="inlineStr">
        <x:is>
          <x:t xml:space="preserve">T1</x:t>
        </x:is>
      </x:c>
      <x:c r="AI936" s="4" t="inlineStr">
        <x:is>
          <x:t xml:space="preserve">Finished item</x:t>
        </x:is>
      </x:c>
      <x:c r="AJ936" s="4">
        <x:f>COUNTIFS('Material routes'!$D$6:$D$2205,A936,'Material routes'!$C$6:$C$2205,"Output")</x:f>
        <x:v>0</x:v>
      </x:c>
      <x:c r="AK936" s="4">
        <x:f>SUM(COUNTIFS('Material routes'!$D$6:$D$2205,A936,'Material routes'!$C$6:$C$2205,"Ingredient candidate"),COUNTIFS('Material routes'!$D$6:$D$2205,A936,'Material routes'!$C$6:$C$2205,"Consumed input"),COUNTIFS('Material routes'!$D$6:$D$2205,A936,'Material routes'!$C$6:$C$2205,"Contained input"),COUNTIFS('Material routes'!$D$6:$D$2205,A936,'Material routes'!$C$6:$C$2205,"Transform input"))</x:f>
        <x:v>0</x:v>
      </x:c>
      <x:c r="AL936" s="4">
        <x:f>COUNTIFS('Material routes'!$D$6:$D$2205,A936,'Material routes'!$C$6:$C$2205,"Tool candidate")</x:f>
        <x:v>0</x:v>
      </x:c>
      <x:c r="AM936" s="4" t="str">
        <x:f>IF(AJ936&gt;0,"Route listed; review status/completeness","No production route listed")</x:f>
        <x:v>No production route listed</x:v>
      </x:c>
      <x:c r="AN936" s="4">
        <x:f>IF(C936="T0",0,IF(C936="T1",1,IF(C936="T2",2,IF(C936="T3",3,IF(C936="T4",4,IF(C936="Unassigned",98,99))))))</x:f>
        <x:v>3</x:v>
      </x:c>
    </x:row>
    <x:row r="937">
      <x:c r="A937" s="4" t="inlineStr">
        <x:is>
          <x:t xml:space="preserve">proposal.clothing.hide.boots</x:t>
        </x:is>
      </x:c>
      <x:c r="B937" s="4" t="inlineStr">
        <x:is>
          <x:t xml:space="preserve">Hide boots</x:t>
        </x:is>
      </x:c>
      <x:c r="C937" s="4" t="inlineStr">
        <x:is>
          <x:t xml:space="preserve">T3</x:t>
        </x:is>
      </x:c>
      <x:c r="D937" s="4" t="inlineStr">
        <x:is>
          <x:t xml:space="preserve">Clothing</x:t>
        </x:is>
      </x:c>
      <x:c r="E937" s="4" t="inlineStr">
        <x:is>
          <x:t xml:space="preserve">Hide clothing / boots</x:t>
        </x:is>
      </x:c>
      <x:c r="F937" s="4" t="inlineStr">
        <x:is>
          <x:t xml:space="preserve">New proposal</x:t>
        </x:is>
      </x:c>
      <x:c r="G937" s="4" t="inlineStr">
        <x:is>
          <x:t xml:space="preserve">Hide clothing family: one separately listed boots. One matched pair of footwear; no leggings or trousers included. Small fitted hide panels, overlapped seams and simple metal closures. Usable hide yields are extremely low. Functions and performance remain proposals.</x:t>
        </x:is>
      </x:c>
      <x:c r="H937" s="4" t="inlineStr">
        <x:is>
          <x:t xml:space="preserve">Unassigned; no new slot approved</x:t>
        </x:is>
      </x:c>
      <x:c r="I937" s="4" t="inlineStr">
        <x:is>
          <x:t xml:space="preserve">Booter-worn garment concept; fit, packing and canister clearance unresolved.</x:t>
        </x:is>
      </x:c>
      <x:c r="J937" s="4"/>
      <x:c r="K937" s="4"/>
      <x:c r="L937" s="4" t="inlineStr">
        <x:is>
          <x:t xml:space="preserve">Proposed garment craft or trade; availability and price unresolved.</x:t>
        </x:is>
      </x:c>
      <x:c r="M937" s="4" t="inlineStr">
        <x:is>
          <x:t xml:space="preserve">Candidate construction from qualified stock and compatible joining parts. No full-set recipe, quantities, yield or crafting time assigned.</x:t>
        </x:is>
      </x:c>
      <x:c r="N937" s="4" t="inlineStr">
        <x:is>
          <x:t xml:space="preserve">Not implemented</x:t>
        </x:is>
      </x:c>
      <x:c r="O937" s="4" t="inlineStr">
        <x:is>
          <x:t xml:space="preserve">Fit, comfort, flexibility, mass, wear and protective performance require design. No wood, ordinary cloth, conventional abundant hide/fur supply, free-water treatment, set bonus or new equipment slots.</x:t>
        </x:is>
      </x:c>
      <x:c r="P937" s="4" t="inlineStr">
        <x:is>
          <x:t xml:space="preserve">Rare</x:t>
        </x:is>
      </x:c>
      <x:c r="Q937" s="4"/>
      <x:c r="R937" s="4"/>
      <x:c r="S937" s="4"/>
      <x:c r="T937" s="4"/>
      <x:c r="U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c r="V937" s="4" t="inlineStr">
        <x:is>
          <x:t xml:space="preserve">hide clothing; hide clothing family; boots; separate garment</x:t>
        </x:is>
      </x:c>
      <x:c r="W93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7" s="4" t="inlineStr">
        <x:is>
          <x:t xml:space="preserve">Wearable</x:t>
        </x:is>
      </x:c>
      <x:c r="Y937" s="4" t="inlineStr">
        <x:is>
          <x:t xml:space="preserve">Finished item</x:t>
        </x:is>
      </x:c>
      <x:c r="Z937" s="4" t="inlineStr">
        <x:is>
          <x:t xml:space="preserve">Manufactured / unresolved</x:t>
        </x:is>
      </x:c>
      <x:c r="AA937" s="4" t="inlineStr">
        <x:is>
          <x:t xml:space="preserve">Clothing</x:t>
        </x:is>
      </x:c>
      <x:c r="AB937" s="4" t="inlineStr">
        <x:is>
          <x:t xml:space="preserve">Hide</x:t>
        </x:is>
      </x:c>
      <x:c r="AC937" s="4" t="inlineStr">
        <x:is>
          <x:t xml:space="preserve">Assembly</x:t>
        </x:is>
      </x:c>
      <x:c r="AD937" s="4" t="inlineStr">
        <x:is>
          <x:t xml:space="preserve">Proposal</x:t>
        </x:is>
      </x:c>
      <x:c r="AE937" s="4" t="str">
        <x:f>LOWER(A937&amp;"; "&amp;B937&amp;"; "&amp;D937&amp;"; "&amp;E937&amp;"; "&amp;X937&amp;"; "&amp;Y937&amp;"; "&amp;Z937&amp;"; "&amp;AA937&amp;"; "&amp;AB937&amp;"; "&amp;AC937&amp;"; "&amp;AD937&amp;"; "&amp;V937&amp;"; "&amp;C937&amp;"; "&amp;AH937&amp;"; "&amp;AI937)</x:f>
        <x:v>proposal.clothing.hide.boots; hide boots; clothing; hide clothing / boots; wearable; finished item; manufactured / unresolved; clothing; hide; assembly; proposal; hide clothing; hide clothing family; boots; separate garment; t3; t1; finished item</x:v>
      </x:c>
      <x:c r="AF937" s="4" t="inlineStr">
        <x:is>
          <x:t xml:space="preserve">Independently listed clothing piece. Family membership is an organizational grouping, not another counted inventory item or a set bonus.</x:t>
        </x:is>
      </x:c>
      <x:c r="AG937"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7" s="4" t="inlineStr">
        <x:is>
          <x:t xml:space="preserve">T1</x:t>
        </x:is>
      </x:c>
      <x:c r="AI937" s="4" t="inlineStr">
        <x:is>
          <x:t xml:space="preserve">Finished item</x:t>
        </x:is>
      </x:c>
      <x:c r="AJ937" s="4">
        <x:f>COUNTIFS('Material routes'!$D$6:$D$2205,A937,'Material routes'!$C$6:$C$2205,"Output")</x:f>
        <x:v>0</x:v>
      </x:c>
      <x:c r="AK937" s="4">
        <x:f>SUM(COUNTIFS('Material routes'!$D$6:$D$2205,A937,'Material routes'!$C$6:$C$2205,"Ingredient candidate"),COUNTIFS('Material routes'!$D$6:$D$2205,A937,'Material routes'!$C$6:$C$2205,"Consumed input"),COUNTIFS('Material routes'!$D$6:$D$2205,A937,'Material routes'!$C$6:$C$2205,"Contained input"),COUNTIFS('Material routes'!$D$6:$D$2205,A937,'Material routes'!$C$6:$C$2205,"Transform input"))</x:f>
        <x:v>0</x:v>
      </x:c>
      <x:c r="AL937" s="4">
        <x:f>COUNTIFS('Material routes'!$D$6:$D$2205,A937,'Material routes'!$C$6:$C$2205,"Tool candidate")</x:f>
        <x:v>0</x:v>
      </x:c>
      <x:c r="AM937" s="4" t="str">
        <x:f>IF(AJ937&gt;0,"Route listed; review status/completeness","No production route listed")</x:f>
        <x:v>No production route listed</x:v>
      </x:c>
      <x:c r="AN937" s="4">
        <x:f>IF(C937="T0",0,IF(C937="T1",1,IF(C937="T2",2,IF(C937="T3",3,IF(C937="T4",4,IF(C937="Unassigned",98,99))))))</x:f>
        <x:v>3</x:v>
      </x:c>
    </x:row>
    <x:row r="938">
      <x:c r="A938" s="4" t="inlineStr">
        <x:is>
          <x:t xml:space="preserve">proposal.clothing.hide.gloves</x:t>
        </x:is>
      </x:c>
      <x:c r="B938" s="4" t="inlineStr">
        <x:is>
          <x:t xml:space="preserve">Hide gloves</x:t>
        </x:is>
      </x:c>
      <x:c r="C938" s="4" t="inlineStr">
        <x:is>
          <x:t xml:space="preserve">T3</x:t>
        </x:is>
      </x:c>
      <x:c r="D938" s="4" t="inlineStr">
        <x:is>
          <x:t xml:space="preserve">Clothing</x:t>
        </x:is>
      </x:c>
      <x:c r="E938" s="4" t="inlineStr">
        <x:is>
          <x:t xml:space="preserve">Hide clothing / gloves</x:t>
        </x:is>
      </x:c>
      <x:c r="F938" s="4" t="inlineStr">
        <x:is>
          <x:t xml:space="preserve">New proposal</x:t>
        </x:is>
      </x:c>
      <x:c r="G938" s="4" t="inlineStr">
        <x:is>
          <x:t xml:space="preserve">Hide clothing family: one separately listed gloves. One matched pair of hand coverings; sleeves and upper-body garment remain separate. Small fitted hide panels, overlapped seams and simple metal closures. Usable hide yields are extremely low. Functions and performance remain proposals.</x:t>
        </x:is>
      </x:c>
      <x:c r="H938" s="4" t="inlineStr">
        <x:is>
          <x:t xml:space="preserve">Unassigned; no new slot approved</x:t>
        </x:is>
      </x:c>
      <x:c r="I938" s="4" t="inlineStr">
        <x:is>
          <x:t xml:space="preserve">Booter-worn garment concept; fit, packing and canister clearance unresolved.</x:t>
        </x:is>
      </x:c>
      <x:c r="J938" s="4"/>
      <x:c r="K938" s="4"/>
      <x:c r="L938" s="4" t="inlineStr">
        <x:is>
          <x:t xml:space="preserve">Proposed garment craft or trade; availability and price unresolved.</x:t>
        </x:is>
      </x:c>
      <x:c r="M938" s="4" t="inlineStr">
        <x:is>
          <x:t xml:space="preserve">Candidate construction from qualified stock and compatible joining parts. No full-set recipe, quantities, yield or crafting time assigned.</x:t>
        </x:is>
      </x:c>
      <x:c r="N938" s="4" t="inlineStr">
        <x:is>
          <x:t xml:space="preserve">Not implemented</x:t>
        </x:is>
      </x:c>
      <x:c r="O938" s="4" t="inlineStr">
        <x:is>
          <x:t xml:space="preserve">Fit, comfort, flexibility, mass, wear and protective performance require design. No wood, ordinary cloth, conventional abundant hide/fur supply, free-water treatment, set bonus or new equipment slots.</x:t>
        </x:is>
      </x:c>
      <x:c r="P938" s="4" t="inlineStr">
        <x:is>
          <x:t xml:space="preserve">Rare</x:t>
        </x:is>
      </x:c>
      <x:c r="Q938" s="4"/>
      <x:c r="R938" s="4"/>
      <x:c r="S938" s="4"/>
      <x:c r="T938" s="4"/>
      <x:c r="U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c r="V938" s="4" t="inlineStr">
        <x:is>
          <x:t xml:space="preserve">hide clothing; hide clothing family; gloves; separate garment</x:t>
        </x:is>
      </x:c>
      <x:c r="W93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8" s="4" t="inlineStr">
        <x:is>
          <x:t xml:space="preserve">Wearable</x:t>
        </x:is>
      </x:c>
      <x:c r="Y938" s="4" t="inlineStr">
        <x:is>
          <x:t xml:space="preserve">Finished item</x:t>
        </x:is>
      </x:c>
      <x:c r="Z938" s="4" t="inlineStr">
        <x:is>
          <x:t xml:space="preserve">Manufactured / unresolved</x:t>
        </x:is>
      </x:c>
      <x:c r="AA938" s="4" t="inlineStr">
        <x:is>
          <x:t xml:space="preserve">Clothing</x:t>
        </x:is>
      </x:c>
      <x:c r="AB938" s="4" t="inlineStr">
        <x:is>
          <x:t xml:space="preserve">Hide</x:t>
        </x:is>
      </x:c>
      <x:c r="AC938" s="4" t="inlineStr">
        <x:is>
          <x:t xml:space="preserve">Assembly</x:t>
        </x:is>
      </x:c>
      <x:c r="AD938" s="4" t="inlineStr">
        <x:is>
          <x:t xml:space="preserve">Proposal</x:t>
        </x:is>
      </x:c>
      <x:c r="AE938" s="4" t="str">
        <x:f>LOWER(A938&amp;"; "&amp;B938&amp;"; "&amp;D938&amp;"; "&amp;E938&amp;"; "&amp;X938&amp;"; "&amp;Y938&amp;"; "&amp;Z938&amp;"; "&amp;AA938&amp;"; "&amp;AB938&amp;"; "&amp;AC938&amp;"; "&amp;AD938&amp;"; "&amp;V938&amp;"; "&amp;C938&amp;"; "&amp;AH938&amp;"; "&amp;AI938)</x:f>
        <x:v>proposal.clothing.hide.gloves; hide gloves; clothing; hide clothing / gloves; wearable; finished item; manufactured / unresolved; clothing; hide; assembly; proposal; hide clothing; hide clothing family; gloves; separate garment; t3; t1; finished item</x:v>
      </x:c>
      <x:c r="AF938" s="4" t="inlineStr">
        <x:is>
          <x:t xml:space="preserve">Independently listed clothing piece. Family membership is an organizational grouping, not another counted inventory item or a set bonus.</x:t>
        </x:is>
      </x:c>
      <x:c r="AG938"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8" s="4" t="inlineStr">
        <x:is>
          <x:t xml:space="preserve">T1</x:t>
        </x:is>
      </x:c>
      <x:c r="AI938" s="4" t="inlineStr">
        <x:is>
          <x:t xml:space="preserve">Finished item</x:t>
        </x:is>
      </x:c>
      <x:c r="AJ938" s="4">
        <x:f>COUNTIFS('Material routes'!$D$6:$D$2205,A938,'Material routes'!$C$6:$C$2205,"Output")</x:f>
        <x:v>0</x:v>
      </x:c>
      <x:c r="AK938" s="4">
        <x:f>SUM(COUNTIFS('Material routes'!$D$6:$D$2205,A938,'Material routes'!$C$6:$C$2205,"Ingredient candidate"),COUNTIFS('Material routes'!$D$6:$D$2205,A938,'Material routes'!$C$6:$C$2205,"Consumed input"),COUNTIFS('Material routes'!$D$6:$D$2205,A938,'Material routes'!$C$6:$C$2205,"Contained input"),COUNTIFS('Material routes'!$D$6:$D$2205,A938,'Material routes'!$C$6:$C$2205,"Transform input"))</x:f>
        <x:v>0</x:v>
      </x:c>
      <x:c r="AL938" s="4">
        <x:f>COUNTIFS('Material routes'!$D$6:$D$2205,A938,'Material routes'!$C$6:$C$2205,"Tool candidate")</x:f>
        <x:v>0</x:v>
      </x:c>
      <x:c r="AM938" s="4" t="str">
        <x:f>IF(AJ938&gt;0,"Route listed; review status/completeness","No production route listed")</x:f>
        <x:v>No production route listed</x:v>
      </x:c>
      <x:c r="AN938" s="4">
        <x:f>IF(C938="T0",0,IF(C938="T1",1,IF(C938="T2",2,IF(C938="T3",3,IF(C938="T4",4,IF(C938="Unassigned",98,99))))))</x:f>
        <x:v>3</x:v>
      </x:c>
    </x:row>
    <x:row r="939">
      <x:c r="A939" s="4" t="inlineStr">
        <x:is>
          <x:t xml:space="preserve">proposal.clothing.hide.head</x:t>
        </x:is>
      </x:c>
      <x:c r="B939" s="4" t="inlineStr">
        <x:is>
          <x:t xml:space="preserve">Hide hood</x:t>
        </x:is>
      </x:c>
      <x:c r="C939" s="4" t="inlineStr">
        <x:is>
          <x:t xml:space="preserve">T3</x:t>
        </x:is>
      </x:c>
      <x:c r="D939" s="4" t="inlineStr">
        <x:is>
          <x:t xml:space="preserve">Clothing</x:t>
        </x:is>
      </x:c>
      <x:c r="E939" s="4" t="inlineStr">
        <x:is>
          <x:t xml:space="preserve">Hide clothing / head</x:t>
        </x:is>
      </x:c>
      <x:c r="F939" s="4" t="inlineStr">
        <x:is>
          <x:t xml:space="preserve">New proposal</x:t>
        </x:is>
      </x:c>
      <x:c r="G939" s="4" t="inlineStr">
        <x:is>
          <x:t xml:space="preserve">Hide clothing family: one separately listed hood. One head covering; face, sight, hearing and personal canister clearance require design. Small fitted hide panels, overlapped seams and simple metal closures. Usable hide yields are extremely low. Functions and performance remain proposals.</x:t>
        </x:is>
      </x:c>
      <x:c r="H939" s="4" t="inlineStr">
        <x:is>
          <x:t xml:space="preserve">Unassigned; no new slot approved</x:t>
        </x:is>
      </x:c>
      <x:c r="I939" s="4" t="inlineStr">
        <x:is>
          <x:t xml:space="preserve">Booter-worn garment concept; fit, packing and canister clearance unresolved.</x:t>
        </x:is>
      </x:c>
      <x:c r="J939" s="4"/>
      <x:c r="K939" s="4"/>
      <x:c r="L939" s="4" t="inlineStr">
        <x:is>
          <x:t xml:space="preserve">Proposed garment craft or trade; availability and price unresolved.</x:t>
        </x:is>
      </x:c>
      <x:c r="M939" s="4" t="inlineStr">
        <x:is>
          <x:t xml:space="preserve">Candidate construction from qualified stock and compatible joining parts. No full-set recipe, quantities, yield or crafting time assigned.</x:t>
        </x:is>
      </x:c>
      <x:c r="N939" s="4" t="inlineStr">
        <x:is>
          <x:t xml:space="preserve">Not implemented</x:t>
        </x:is>
      </x:c>
      <x:c r="O939" s="4" t="inlineStr">
        <x:is>
          <x:t xml:space="preserve">Fit, comfort, flexibility, mass, wear and protective performance require design. No wood, ordinary cloth, conventional abundant hide/fur supply, free-water treatment, set bonus or new equipment slots.</x:t>
        </x:is>
      </x:c>
      <x:c r="P939" s="4" t="inlineStr">
        <x:is>
          <x:t xml:space="preserve">Rare</x:t>
        </x:is>
      </x:c>
      <x:c r="Q939" s="4"/>
      <x:c r="R939" s="4"/>
      <x:c r="S939" s="4"/>
      <x:c r="T939" s="4"/>
      <x:c r="U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c r="V939" s="4" t="inlineStr">
        <x:is>
          <x:t xml:space="preserve">hide clothing; hide clothing family; head; separate garment</x:t>
        </x:is>
      </x:c>
      <x:c r="W93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9" s="4" t="inlineStr">
        <x:is>
          <x:t xml:space="preserve">Wearable</x:t>
        </x:is>
      </x:c>
      <x:c r="Y939" s="4" t="inlineStr">
        <x:is>
          <x:t xml:space="preserve">Finished item</x:t>
        </x:is>
      </x:c>
      <x:c r="Z939" s="4" t="inlineStr">
        <x:is>
          <x:t xml:space="preserve">Manufactured / unresolved</x:t>
        </x:is>
      </x:c>
      <x:c r="AA939" s="4" t="inlineStr">
        <x:is>
          <x:t xml:space="preserve">Clothing</x:t>
        </x:is>
      </x:c>
      <x:c r="AB939" s="4" t="inlineStr">
        <x:is>
          <x:t xml:space="preserve">Hide</x:t>
        </x:is>
      </x:c>
      <x:c r="AC939" s="4" t="inlineStr">
        <x:is>
          <x:t xml:space="preserve">Assembly</x:t>
        </x:is>
      </x:c>
      <x:c r="AD939" s="4" t="inlineStr">
        <x:is>
          <x:t xml:space="preserve">Proposal</x:t>
        </x:is>
      </x:c>
      <x:c r="AE939" s="4" t="str">
        <x:f>LOWER(A939&amp;"; "&amp;B939&amp;"; "&amp;D939&amp;"; "&amp;E939&amp;"; "&amp;X939&amp;"; "&amp;Y939&amp;"; "&amp;Z939&amp;"; "&amp;AA939&amp;"; "&amp;AB939&amp;"; "&amp;AC939&amp;"; "&amp;AD939&amp;"; "&amp;V939&amp;"; "&amp;C939&amp;"; "&amp;AH939&amp;"; "&amp;AI939)</x:f>
        <x:v>proposal.clothing.hide.head; hide hood; clothing; hide clothing / head; wearable; finished item; manufactured / unresolved; clothing; hide; assembly; proposal; hide clothing; hide clothing family; head; separate garment; t3; t1; finished item</x:v>
      </x:c>
      <x:c r="AF939" s="4" t="inlineStr">
        <x:is>
          <x:t xml:space="preserve">Independently listed clothing piece. Family membership is an organizational grouping, not another counted inventory item or a set bonus.</x:t>
        </x:is>
      </x:c>
      <x:c r="AG939"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9" s="4" t="inlineStr">
        <x:is>
          <x:t xml:space="preserve">T1</x:t>
        </x:is>
      </x:c>
      <x:c r="AI939" s="4" t="inlineStr">
        <x:is>
          <x:t xml:space="preserve">Finished item</x:t>
        </x:is>
      </x:c>
      <x:c r="AJ939" s="4">
        <x:f>COUNTIFS('Material routes'!$D$6:$D$2205,A939,'Material routes'!$C$6:$C$2205,"Output")</x:f>
        <x:v>0</x:v>
      </x:c>
      <x:c r="AK939" s="4">
        <x:f>SUM(COUNTIFS('Material routes'!$D$6:$D$2205,A939,'Material routes'!$C$6:$C$2205,"Ingredient candidate"),COUNTIFS('Material routes'!$D$6:$D$2205,A939,'Material routes'!$C$6:$C$2205,"Consumed input"),COUNTIFS('Material routes'!$D$6:$D$2205,A939,'Material routes'!$C$6:$C$2205,"Contained input"),COUNTIFS('Material routes'!$D$6:$D$2205,A939,'Material routes'!$C$6:$C$2205,"Transform input"))</x:f>
        <x:v>0</x:v>
      </x:c>
      <x:c r="AL939" s="4">
        <x:f>COUNTIFS('Material routes'!$D$6:$D$2205,A939,'Material routes'!$C$6:$C$2205,"Tool candidate")</x:f>
        <x:v>0</x:v>
      </x:c>
      <x:c r="AM939" s="4" t="str">
        <x:f>IF(AJ939&gt;0,"Route listed; review status/completeness","No production route listed")</x:f>
        <x:v>No production route listed</x:v>
      </x:c>
      <x:c r="AN939" s="4">
        <x:f>IF(C939="T0",0,IF(C939="T1",1,IF(C939="T2",2,IF(C939="T3",3,IF(C939="T4",4,IF(C939="Unassigned",98,99))))))</x:f>
        <x:v>3</x:v>
      </x:c>
    </x:row>
    <x:row r="940">
      <x:c r="A940" s="4" t="inlineStr">
        <x:is>
          <x:t xml:space="preserve">proposal.clothing.fur.top</x:t>
        </x:is>
      </x:c>
      <x:c r="B940" s="4" t="inlineStr">
        <x:is>
          <x:t xml:space="preserve">Fur jacket</x:t>
        </x:is>
      </x:c>
      <x:c r="C940" s="4" t="inlineStr">
        <x:is>
          <x:t xml:space="preserve">T3</x:t>
        </x:is>
      </x:c>
      <x:c r="D940" s="4" t="inlineStr">
        <x:is>
          <x:t xml:space="preserve">Clothing</x:t>
        </x:is>
      </x:c>
      <x:c r="E940" s="4" t="inlineStr">
        <x:is>
          <x:t xml:space="preserve">Fur clothing / top</x:t>
        </x:is>
      </x:c>
      <x:c r="F940" s="4" t="inlineStr">
        <x:is>
          <x:t xml:space="preserve">New proposal</x:t>
        </x:is>
      </x:c>
      <x:c r="G940" s="4" t="inlineStr">
        <x:is>
          <x:t xml:space="preserve">Fur clothing family: one separately listed jacket. One upper-body garment; no trousers, gloves, footwear or headwear included. Carefully joined fur-bearing hide patches with restrained trim. Usable fur yields are extremely low; no abundant fur supply assumed. Functions and performance remain proposals.</x:t>
        </x:is>
      </x:c>
      <x:c r="H940" s="4" t="inlineStr">
        <x:is>
          <x:t xml:space="preserve">Unassigned; no new slot approved</x:t>
        </x:is>
      </x:c>
      <x:c r="I940" s="4" t="inlineStr">
        <x:is>
          <x:t xml:space="preserve">Booter-worn garment concept; fit, packing and canister clearance unresolved.</x:t>
        </x:is>
      </x:c>
      <x:c r="J940" s="4"/>
      <x:c r="K940" s="4"/>
      <x:c r="L940" s="4" t="inlineStr">
        <x:is>
          <x:t xml:space="preserve">Proposed garment craft or trade; availability and price unresolved.</x:t>
        </x:is>
      </x:c>
      <x:c r="M940" s="4" t="inlineStr">
        <x:is>
          <x:t xml:space="preserve">Candidate construction from qualified stock and compatible joining parts. No full-set recipe, quantities, yield or crafting time assigned.</x:t>
        </x:is>
      </x:c>
      <x:c r="N940" s="4" t="inlineStr">
        <x:is>
          <x:t xml:space="preserve">Not implemented</x:t>
        </x:is>
      </x:c>
      <x:c r="O940" s="4" t="inlineStr">
        <x:is>
          <x:t xml:space="preserve">Fit, comfort, flexibility, mass, wear and protective performance require design. No wood, ordinary cloth, conventional abundant hide/fur supply, free-water treatment, set bonus or new equipment slots.</x:t>
        </x:is>
      </x:c>
      <x:c r="P940" s="4" t="inlineStr">
        <x:is>
          <x:t xml:space="preserve">Rare</x:t>
        </x:is>
      </x:c>
      <x:c r="Q940" s="4"/>
      <x:c r="R940" s="4"/>
      <x:c r="S940" s="4"/>
      <x:c r="T940" s="4"/>
      <x:c r="U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c r="V940" s="4" t="inlineStr">
        <x:is>
          <x:t xml:space="preserve">fur clothing; fur clothing family; top; separate garment</x:t>
        </x:is>
      </x:c>
      <x:c r="W94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0" s="4" t="inlineStr">
        <x:is>
          <x:t xml:space="preserve">Wearable</x:t>
        </x:is>
      </x:c>
      <x:c r="Y940" s="4" t="inlineStr">
        <x:is>
          <x:t xml:space="preserve">Finished item</x:t>
        </x:is>
      </x:c>
      <x:c r="Z940" s="4" t="inlineStr">
        <x:is>
          <x:t xml:space="preserve">Manufactured / unresolved</x:t>
        </x:is>
      </x:c>
      <x:c r="AA940" s="4" t="inlineStr">
        <x:is>
          <x:t xml:space="preserve">Clothing</x:t>
        </x:is>
      </x:c>
      <x:c r="AB940" s="4" t="inlineStr">
        <x:is>
          <x:t xml:space="preserve">Fur</x:t>
        </x:is>
      </x:c>
      <x:c r="AC940" s="4" t="inlineStr">
        <x:is>
          <x:t xml:space="preserve">Assembly</x:t>
        </x:is>
      </x:c>
      <x:c r="AD940" s="4" t="inlineStr">
        <x:is>
          <x:t xml:space="preserve">Proposal</x:t>
        </x:is>
      </x:c>
      <x:c r="AE940" s="4" t="str">
        <x:f>LOWER(A940&amp;"; "&amp;B940&amp;"; "&amp;D940&amp;"; "&amp;E940&amp;"; "&amp;X940&amp;"; "&amp;Y940&amp;"; "&amp;Z940&amp;"; "&amp;AA940&amp;"; "&amp;AB940&amp;"; "&amp;AC940&amp;"; "&amp;AD940&amp;"; "&amp;V940&amp;"; "&amp;C940&amp;"; "&amp;AH940&amp;"; "&amp;AI940)</x:f>
        <x:v>proposal.clothing.fur.top; fur jacket; clothing; fur clothing / top; wearable; finished item; manufactured / unresolved; clothing; fur; assembly; proposal; fur clothing; fur clothing family; top; separate garment; t3; t1; finished item</x:v>
      </x:c>
      <x:c r="AF940" s="4" t="inlineStr">
        <x:is>
          <x:t xml:space="preserve">Independently listed clothing piece. Family membership is an organizational grouping, not another counted inventory item or a set bonus.</x:t>
        </x:is>
      </x:c>
      <x:c r="AG940"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0" s="4" t="inlineStr">
        <x:is>
          <x:t xml:space="preserve">T1</x:t>
        </x:is>
      </x:c>
      <x:c r="AI940" s="4" t="inlineStr">
        <x:is>
          <x:t xml:space="preserve">Finished item</x:t>
        </x:is>
      </x:c>
      <x:c r="AJ940" s="4">
        <x:f>COUNTIFS('Material routes'!$D$6:$D$2205,A940,'Material routes'!$C$6:$C$2205,"Output")</x:f>
        <x:v>0</x:v>
      </x:c>
      <x:c r="AK940" s="4">
        <x:f>SUM(COUNTIFS('Material routes'!$D$6:$D$2205,A940,'Material routes'!$C$6:$C$2205,"Ingredient candidate"),COUNTIFS('Material routes'!$D$6:$D$2205,A940,'Material routes'!$C$6:$C$2205,"Consumed input"),COUNTIFS('Material routes'!$D$6:$D$2205,A940,'Material routes'!$C$6:$C$2205,"Contained input"),COUNTIFS('Material routes'!$D$6:$D$2205,A940,'Material routes'!$C$6:$C$2205,"Transform input"))</x:f>
        <x:v>0</x:v>
      </x:c>
      <x:c r="AL940" s="4">
        <x:f>COUNTIFS('Material routes'!$D$6:$D$2205,A940,'Material routes'!$C$6:$C$2205,"Tool candidate")</x:f>
        <x:v>0</x:v>
      </x:c>
      <x:c r="AM940" s="4" t="str">
        <x:f>IF(AJ940&gt;0,"Route listed; review status/completeness","No production route listed")</x:f>
        <x:v>No production route listed</x:v>
      </x:c>
      <x:c r="AN940" s="4">
        <x:f>IF(C940="T0",0,IF(C940="T1",1,IF(C940="T2",2,IF(C940="T3",3,IF(C940="T4",4,IF(C940="Unassigned",98,99))))))</x:f>
        <x:v>3</x:v>
      </x:c>
    </x:row>
    <x:row r="941">
      <x:c r="A941" s="4" t="inlineStr">
        <x:is>
          <x:t xml:space="preserve">proposal.clothing.fur.legs</x:t>
        </x:is>
      </x:c>
      <x:c r="B941" s="4" t="inlineStr">
        <x:is>
          <x:t xml:space="preserve">Fur trousers</x:t>
        </x:is>
      </x:c>
      <x:c r="C941" s="4" t="inlineStr">
        <x:is>
          <x:t xml:space="preserve">T3</x:t>
        </x:is>
      </x:c>
      <x:c r="D941" s="4" t="inlineStr">
        <x:is>
          <x:t xml:space="preserve">Clothing</x:t>
        </x:is>
      </x:c>
      <x:c r="E941" s="4" t="inlineStr">
        <x:is>
          <x:t xml:space="preserve">Fur clothing / legs</x:t>
        </x:is>
      </x:c>
      <x:c r="F941" s="4" t="inlineStr">
        <x:is>
          <x:t xml:space="preserve">New proposal</x:t>
        </x:is>
      </x:c>
      <x:c r="G941" s="4" t="inlineStr">
        <x:is>
          <x:t xml:space="preserve">Fur clothing family: one separately listed trousers. One lower-body garment; footwear remains separate. Carefully joined fur-bearing hide patches with restrained trim. Usable fur yields are extremely low; no abundant fur supply assumed. Functions and performance remain proposals.</x:t>
        </x:is>
      </x:c>
      <x:c r="H941" s="4" t="inlineStr">
        <x:is>
          <x:t xml:space="preserve">Unassigned; no new slot approved</x:t>
        </x:is>
      </x:c>
      <x:c r="I941" s="4" t="inlineStr">
        <x:is>
          <x:t xml:space="preserve">Booter-worn garment concept; fit, packing and canister clearance unresolved.</x:t>
        </x:is>
      </x:c>
      <x:c r="J941" s="4"/>
      <x:c r="K941" s="4"/>
      <x:c r="L941" s="4" t="inlineStr">
        <x:is>
          <x:t xml:space="preserve">Proposed garment craft or trade; availability and price unresolved.</x:t>
        </x:is>
      </x:c>
      <x:c r="M941" s="4" t="inlineStr">
        <x:is>
          <x:t xml:space="preserve">Candidate construction from qualified stock and compatible joining parts. No full-set recipe, quantities, yield or crafting time assigned.</x:t>
        </x:is>
      </x:c>
      <x:c r="N941" s="4" t="inlineStr">
        <x:is>
          <x:t xml:space="preserve">Not implemented</x:t>
        </x:is>
      </x:c>
      <x:c r="O941" s="4" t="inlineStr">
        <x:is>
          <x:t xml:space="preserve">Fit, comfort, flexibility, mass, wear and protective performance require design. No wood, ordinary cloth, conventional abundant hide/fur supply, free-water treatment, set bonus or new equipment slots.</x:t>
        </x:is>
      </x:c>
      <x:c r="P941" s="4" t="inlineStr">
        <x:is>
          <x:t xml:space="preserve">Rare</x:t>
        </x:is>
      </x:c>
      <x:c r="Q941" s="4"/>
      <x:c r="R941" s="4"/>
      <x:c r="S941" s="4"/>
      <x:c r="T941" s="4"/>
      <x:c r="U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c r="V941" s="4" t="inlineStr">
        <x:is>
          <x:t xml:space="preserve">fur clothing; fur clothing family; legs; separate garment</x:t>
        </x:is>
      </x:c>
      <x:c r="W94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1" s="4" t="inlineStr">
        <x:is>
          <x:t xml:space="preserve">Wearable</x:t>
        </x:is>
      </x:c>
      <x:c r="Y941" s="4" t="inlineStr">
        <x:is>
          <x:t xml:space="preserve">Finished item</x:t>
        </x:is>
      </x:c>
      <x:c r="Z941" s="4" t="inlineStr">
        <x:is>
          <x:t xml:space="preserve">Manufactured / unresolved</x:t>
        </x:is>
      </x:c>
      <x:c r="AA941" s="4" t="inlineStr">
        <x:is>
          <x:t xml:space="preserve">Clothing</x:t>
        </x:is>
      </x:c>
      <x:c r="AB941" s="4" t="inlineStr">
        <x:is>
          <x:t xml:space="preserve">Fur</x:t>
        </x:is>
      </x:c>
      <x:c r="AC941" s="4" t="inlineStr">
        <x:is>
          <x:t xml:space="preserve">Assembly</x:t>
        </x:is>
      </x:c>
      <x:c r="AD941" s="4" t="inlineStr">
        <x:is>
          <x:t xml:space="preserve">Proposal</x:t>
        </x:is>
      </x:c>
      <x:c r="AE941" s="4" t="str">
        <x:f>LOWER(A941&amp;"; "&amp;B941&amp;"; "&amp;D941&amp;"; "&amp;E941&amp;"; "&amp;X941&amp;"; "&amp;Y941&amp;"; "&amp;Z941&amp;"; "&amp;AA941&amp;"; "&amp;AB941&amp;"; "&amp;AC941&amp;"; "&amp;AD941&amp;"; "&amp;V941&amp;"; "&amp;C941&amp;"; "&amp;AH941&amp;"; "&amp;AI941)</x:f>
        <x:v>proposal.clothing.fur.legs; fur trousers; clothing; fur clothing / legs; wearable; finished item; manufactured / unresolved; clothing; fur; assembly; proposal; fur clothing; fur clothing family; legs; separate garment; t3; t1; finished item</x:v>
      </x:c>
      <x:c r="AF941" s="4" t="inlineStr">
        <x:is>
          <x:t xml:space="preserve">Independently listed clothing piece. Family membership is an organizational grouping, not another counted inventory item or a set bonus.</x:t>
        </x:is>
      </x:c>
      <x:c r="AG94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1" s="4" t="inlineStr">
        <x:is>
          <x:t xml:space="preserve">T1</x:t>
        </x:is>
      </x:c>
      <x:c r="AI941" s="4" t="inlineStr">
        <x:is>
          <x:t xml:space="preserve">Finished item</x:t>
        </x:is>
      </x:c>
      <x:c r="AJ941" s="4">
        <x:f>COUNTIFS('Material routes'!$D$6:$D$2205,A941,'Material routes'!$C$6:$C$2205,"Output")</x:f>
        <x:v>0</x:v>
      </x:c>
      <x:c r="AK941" s="4">
        <x:f>SUM(COUNTIFS('Material routes'!$D$6:$D$2205,A941,'Material routes'!$C$6:$C$2205,"Ingredient candidate"),COUNTIFS('Material routes'!$D$6:$D$2205,A941,'Material routes'!$C$6:$C$2205,"Consumed input"),COUNTIFS('Material routes'!$D$6:$D$2205,A941,'Material routes'!$C$6:$C$2205,"Contained input"),COUNTIFS('Material routes'!$D$6:$D$2205,A941,'Material routes'!$C$6:$C$2205,"Transform input"))</x:f>
        <x:v>0</x:v>
      </x:c>
      <x:c r="AL941" s="4">
        <x:f>COUNTIFS('Material routes'!$D$6:$D$2205,A941,'Material routes'!$C$6:$C$2205,"Tool candidate")</x:f>
        <x:v>0</x:v>
      </x:c>
      <x:c r="AM941" s="4" t="str">
        <x:f>IF(AJ941&gt;0,"Route listed; review status/completeness","No production route listed")</x:f>
        <x:v>No production route listed</x:v>
      </x:c>
      <x:c r="AN941" s="4">
        <x:f>IF(C941="T0",0,IF(C941="T1",1,IF(C941="T2",2,IF(C941="T3",3,IF(C941="T4",4,IF(C941="Unassigned",98,99))))))</x:f>
        <x:v>3</x:v>
      </x:c>
    </x:row>
    <x:row r="942">
      <x:c r="A942" s="4" t="inlineStr">
        <x:is>
          <x:t xml:space="preserve">proposal.clothing.fur.boots</x:t>
        </x:is>
      </x:c>
      <x:c r="B942" s="4" t="inlineStr">
        <x:is>
          <x:t xml:space="preserve">Fur boots</x:t>
        </x:is>
      </x:c>
      <x:c r="C942" s="4" t="inlineStr">
        <x:is>
          <x:t xml:space="preserve">T3</x:t>
        </x:is>
      </x:c>
      <x:c r="D942" s="4" t="inlineStr">
        <x:is>
          <x:t xml:space="preserve">Clothing</x:t>
        </x:is>
      </x:c>
      <x:c r="E942" s="4" t="inlineStr">
        <x:is>
          <x:t xml:space="preserve">Fur clothing / boots</x:t>
        </x:is>
      </x:c>
      <x:c r="F942" s="4" t="inlineStr">
        <x:is>
          <x:t xml:space="preserve">New proposal</x:t>
        </x:is>
      </x:c>
      <x:c r="G942" s="4" t="inlineStr">
        <x:is>
          <x:t xml:space="preserve">Fur clothing family: one separately listed boots. One matched pair of footwear; no leggings or trousers included. Carefully joined fur-bearing hide patches with restrained trim. Usable fur yields are extremely low; no abundant fur supply assumed. Functions and performance remain proposals.</x:t>
        </x:is>
      </x:c>
      <x:c r="H942" s="4" t="inlineStr">
        <x:is>
          <x:t xml:space="preserve">Unassigned; no new slot approved</x:t>
        </x:is>
      </x:c>
      <x:c r="I942" s="4" t="inlineStr">
        <x:is>
          <x:t xml:space="preserve">Booter-worn garment concept; fit, packing and canister clearance unresolved.</x:t>
        </x:is>
      </x:c>
      <x:c r="J942" s="4"/>
      <x:c r="K942" s="4"/>
      <x:c r="L942" s="4" t="inlineStr">
        <x:is>
          <x:t xml:space="preserve">Proposed garment craft or trade; availability and price unresolved.</x:t>
        </x:is>
      </x:c>
      <x:c r="M942" s="4" t="inlineStr">
        <x:is>
          <x:t xml:space="preserve">Candidate construction from qualified stock and compatible joining parts. No full-set recipe, quantities, yield or crafting time assigned.</x:t>
        </x:is>
      </x:c>
      <x:c r="N942" s="4" t="inlineStr">
        <x:is>
          <x:t xml:space="preserve">Not implemented</x:t>
        </x:is>
      </x:c>
      <x:c r="O942" s="4" t="inlineStr">
        <x:is>
          <x:t xml:space="preserve">Fit, comfort, flexibility, mass, wear and protective performance require design. No wood, ordinary cloth, conventional abundant hide/fur supply, free-water treatment, set bonus or new equipment slots.</x:t>
        </x:is>
      </x:c>
      <x:c r="P942" s="4" t="inlineStr">
        <x:is>
          <x:t xml:space="preserve">Rare</x:t>
        </x:is>
      </x:c>
      <x:c r="Q942" s="4"/>
      <x:c r="R942" s="4"/>
      <x:c r="S942" s="4"/>
      <x:c r="T942" s="4"/>
      <x:c r="U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c r="V942" s="4" t="inlineStr">
        <x:is>
          <x:t xml:space="preserve">fur clothing; fur clothing family; boots; separate garment</x:t>
        </x:is>
      </x:c>
      <x:c r="W94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2" s="4" t="inlineStr">
        <x:is>
          <x:t xml:space="preserve">Wearable</x:t>
        </x:is>
      </x:c>
      <x:c r="Y942" s="4" t="inlineStr">
        <x:is>
          <x:t xml:space="preserve">Finished item</x:t>
        </x:is>
      </x:c>
      <x:c r="Z942" s="4" t="inlineStr">
        <x:is>
          <x:t xml:space="preserve">Manufactured / unresolved</x:t>
        </x:is>
      </x:c>
      <x:c r="AA942" s="4" t="inlineStr">
        <x:is>
          <x:t xml:space="preserve">Clothing</x:t>
        </x:is>
      </x:c>
      <x:c r="AB942" s="4" t="inlineStr">
        <x:is>
          <x:t xml:space="preserve">Fur</x:t>
        </x:is>
      </x:c>
      <x:c r="AC942" s="4" t="inlineStr">
        <x:is>
          <x:t xml:space="preserve">Assembly</x:t>
        </x:is>
      </x:c>
      <x:c r="AD942" s="4" t="inlineStr">
        <x:is>
          <x:t xml:space="preserve">Proposal</x:t>
        </x:is>
      </x:c>
      <x:c r="AE942" s="4" t="str">
        <x:f>LOWER(A942&amp;"; "&amp;B942&amp;"; "&amp;D942&amp;"; "&amp;E942&amp;"; "&amp;X942&amp;"; "&amp;Y942&amp;"; "&amp;Z942&amp;"; "&amp;AA942&amp;"; "&amp;AB942&amp;"; "&amp;AC942&amp;"; "&amp;AD942&amp;"; "&amp;V942&amp;"; "&amp;C942&amp;"; "&amp;AH942&amp;"; "&amp;AI942)</x:f>
        <x:v>proposal.clothing.fur.boots; fur boots; clothing; fur clothing / boots; wearable; finished item; manufactured / unresolved; clothing; fur; assembly; proposal; fur clothing; fur clothing family; boots; separate garment; t3; t1; finished item</x:v>
      </x:c>
      <x:c r="AF942" s="4" t="inlineStr">
        <x:is>
          <x:t xml:space="preserve">Independently listed clothing piece. Family membership is an organizational grouping, not another counted inventory item or a set bonus.</x:t>
        </x:is>
      </x:c>
      <x:c r="AG942"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2" s="4" t="inlineStr">
        <x:is>
          <x:t xml:space="preserve">T1</x:t>
        </x:is>
      </x:c>
      <x:c r="AI942" s="4" t="inlineStr">
        <x:is>
          <x:t xml:space="preserve">Finished item</x:t>
        </x:is>
      </x:c>
      <x:c r="AJ942" s="4">
        <x:f>COUNTIFS('Material routes'!$D$6:$D$2205,A942,'Material routes'!$C$6:$C$2205,"Output")</x:f>
        <x:v>0</x:v>
      </x:c>
      <x:c r="AK942" s="4">
        <x:f>SUM(COUNTIFS('Material routes'!$D$6:$D$2205,A942,'Material routes'!$C$6:$C$2205,"Ingredient candidate"),COUNTIFS('Material routes'!$D$6:$D$2205,A942,'Material routes'!$C$6:$C$2205,"Consumed input"),COUNTIFS('Material routes'!$D$6:$D$2205,A942,'Material routes'!$C$6:$C$2205,"Contained input"),COUNTIFS('Material routes'!$D$6:$D$2205,A942,'Material routes'!$C$6:$C$2205,"Transform input"))</x:f>
        <x:v>0</x:v>
      </x:c>
      <x:c r="AL942" s="4">
        <x:f>COUNTIFS('Material routes'!$D$6:$D$2205,A942,'Material routes'!$C$6:$C$2205,"Tool candidate")</x:f>
        <x:v>0</x:v>
      </x:c>
      <x:c r="AM942" s="4" t="str">
        <x:f>IF(AJ942&gt;0,"Route listed; review status/completeness","No production route listed")</x:f>
        <x:v>No production route listed</x:v>
      </x:c>
      <x:c r="AN942" s="4">
        <x:f>IF(C942="T0",0,IF(C942="T1",1,IF(C942="T2",2,IF(C942="T3",3,IF(C942="T4",4,IF(C942="Unassigned",98,99))))))</x:f>
        <x:v>3</x:v>
      </x:c>
    </x:row>
    <x:row r="943">
      <x:c r="A943" s="4" t="inlineStr">
        <x:is>
          <x:t xml:space="preserve">proposal.clothing.fur.gloves</x:t>
        </x:is>
      </x:c>
      <x:c r="B943" s="4" t="inlineStr">
        <x:is>
          <x:t xml:space="preserve">Fur gloves</x:t>
        </x:is>
      </x:c>
      <x:c r="C943" s="4" t="inlineStr">
        <x:is>
          <x:t xml:space="preserve">T3</x:t>
        </x:is>
      </x:c>
      <x:c r="D943" s="4" t="inlineStr">
        <x:is>
          <x:t xml:space="preserve">Clothing</x:t>
        </x:is>
      </x:c>
      <x:c r="E943" s="4" t="inlineStr">
        <x:is>
          <x:t xml:space="preserve">Fur clothing / gloves</x:t>
        </x:is>
      </x:c>
      <x:c r="F943" s="4" t="inlineStr">
        <x:is>
          <x:t xml:space="preserve">New proposal</x:t>
        </x:is>
      </x:c>
      <x:c r="G943" s="4" t="inlineStr">
        <x:is>
          <x:t xml:space="preserve">Fur clothing family: one separately listed gloves. One matched pair of hand coverings; sleeves and upper-body garment remain separate. Carefully joined fur-bearing hide patches with restrained trim. Usable fur yields are extremely low; no abundant fur supply assumed. Functions and performance remain proposals.</x:t>
        </x:is>
      </x:c>
      <x:c r="H943" s="4" t="inlineStr">
        <x:is>
          <x:t xml:space="preserve">Unassigned; no new slot approved</x:t>
        </x:is>
      </x:c>
      <x:c r="I943" s="4" t="inlineStr">
        <x:is>
          <x:t xml:space="preserve">Booter-worn garment concept; fit, packing and canister clearance unresolved.</x:t>
        </x:is>
      </x:c>
      <x:c r="J943" s="4"/>
      <x:c r="K943" s="4"/>
      <x:c r="L943" s="4" t="inlineStr">
        <x:is>
          <x:t xml:space="preserve">Proposed garment craft or trade; availability and price unresolved.</x:t>
        </x:is>
      </x:c>
      <x:c r="M943" s="4" t="inlineStr">
        <x:is>
          <x:t xml:space="preserve">Candidate construction from qualified stock and compatible joining parts. No full-set recipe, quantities, yield or crafting time assigned.</x:t>
        </x:is>
      </x:c>
      <x:c r="N943" s="4" t="inlineStr">
        <x:is>
          <x:t xml:space="preserve">Not implemented</x:t>
        </x:is>
      </x:c>
      <x:c r="O943" s="4" t="inlineStr">
        <x:is>
          <x:t xml:space="preserve">Fit, comfort, flexibility, mass, wear and protective performance require design. No wood, ordinary cloth, conventional abundant hide/fur supply, free-water treatment, set bonus or new equipment slots.</x:t>
        </x:is>
      </x:c>
      <x:c r="P943" s="4" t="inlineStr">
        <x:is>
          <x:t xml:space="preserve">Rare</x:t>
        </x:is>
      </x:c>
      <x:c r="Q943" s="4"/>
      <x:c r="R943" s="4"/>
      <x:c r="S943" s="4"/>
      <x:c r="T943" s="4"/>
      <x:c r="U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c r="V943" s="4" t="inlineStr">
        <x:is>
          <x:t xml:space="preserve">fur clothing; fur clothing family; gloves; separate garment</x:t>
        </x:is>
      </x:c>
      <x:c r="W94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3" s="4" t="inlineStr">
        <x:is>
          <x:t xml:space="preserve">Wearable</x:t>
        </x:is>
      </x:c>
      <x:c r="Y943" s="4" t="inlineStr">
        <x:is>
          <x:t xml:space="preserve">Finished item</x:t>
        </x:is>
      </x:c>
      <x:c r="Z943" s="4" t="inlineStr">
        <x:is>
          <x:t xml:space="preserve">Manufactured / unresolved</x:t>
        </x:is>
      </x:c>
      <x:c r="AA943" s="4" t="inlineStr">
        <x:is>
          <x:t xml:space="preserve">Clothing</x:t>
        </x:is>
      </x:c>
      <x:c r="AB943" s="4" t="inlineStr">
        <x:is>
          <x:t xml:space="preserve">Fur</x:t>
        </x:is>
      </x:c>
      <x:c r="AC943" s="4" t="inlineStr">
        <x:is>
          <x:t xml:space="preserve">Assembly</x:t>
        </x:is>
      </x:c>
      <x:c r="AD943" s="4" t="inlineStr">
        <x:is>
          <x:t xml:space="preserve">Proposal</x:t>
        </x:is>
      </x:c>
      <x:c r="AE943" s="4" t="str">
        <x:f>LOWER(A943&amp;"; "&amp;B943&amp;"; "&amp;D943&amp;"; "&amp;E943&amp;"; "&amp;X943&amp;"; "&amp;Y943&amp;"; "&amp;Z943&amp;"; "&amp;AA943&amp;"; "&amp;AB943&amp;"; "&amp;AC943&amp;"; "&amp;AD943&amp;"; "&amp;V943&amp;"; "&amp;C943&amp;"; "&amp;AH943&amp;"; "&amp;AI943)</x:f>
        <x:v>proposal.clothing.fur.gloves; fur gloves; clothing; fur clothing / gloves; wearable; finished item; manufactured / unresolved; clothing; fur; assembly; proposal; fur clothing; fur clothing family; gloves; separate garment; t3; t1; finished item</x:v>
      </x:c>
      <x:c r="AF943" s="4" t="inlineStr">
        <x:is>
          <x:t xml:space="preserve">Independently listed clothing piece. Family membership is an organizational grouping, not another counted inventory item or a set bonus.</x:t>
        </x:is>
      </x:c>
      <x:c r="AG943"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3" s="4" t="inlineStr">
        <x:is>
          <x:t xml:space="preserve">T1</x:t>
        </x:is>
      </x:c>
      <x:c r="AI943" s="4" t="inlineStr">
        <x:is>
          <x:t xml:space="preserve">Finished item</x:t>
        </x:is>
      </x:c>
      <x:c r="AJ943" s="4">
        <x:f>COUNTIFS('Material routes'!$D$6:$D$2205,A943,'Material routes'!$C$6:$C$2205,"Output")</x:f>
        <x:v>0</x:v>
      </x:c>
      <x:c r="AK943" s="4">
        <x:f>SUM(COUNTIFS('Material routes'!$D$6:$D$2205,A943,'Material routes'!$C$6:$C$2205,"Ingredient candidate"),COUNTIFS('Material routes'!$D$6:$D$2205,A943,'Material routes'!$C$6:$C$2205,"Consumed input"),COUNTIFS('Material routes'!$D$6:$D$2205,A943,'Material routes'!$C$6:$C$2205,"Contained input"),COUNTIFS('Material routes'!$D$6:$D$2205,A943,'Material routes'!$C$6:$C$2205,"Transform input"))</x:f>
        <x:v>0</x:v>
      </x:c>
      <x:c r="AL943" s="4">
        <x:f>COUNTIFS('Material routes'!$D$6:$D$2205,A943,'Material routes'!$C$6:$C$2205,"Tool candidate")</x:f>
        <x:v>0</x:v>
      </x:c>
      <x:c r="AM943" s="4" t="str">
        <x:f>IF(AJ943&gt;0,"Route listed; review status/completeness","No production route listed")</x:f>
        <x:v>No production route listed</x:v>
      </x:c>
      <x:c r="AN943" s="4">
        <x:f>IF(C943="T0",0,IF(C943="T1",1,IF(C943="T2",2,IF(C943="T3",3,IF(C943="T4",4,IF(C943="Unassigned",98,99))))))</x:f>
        <x:v>3</x:v>
      </x:c>
    </x:row>
    <x:row r="944">
      <x:c r="A944" s="4" t="inlineStr">
        <x:is>
          <x:t xml:space="preserve">proposal.clothing.fur.head</x:t>
        </x:is>
      </x:c>
      <x:c r="B944" s="4" t="inlineStr">
        <x:is>
          <x:t xml:space="preserve">Fur hood</x:t>
        </x:is>
      </x:c>
      <x:c r="C944" s="4" t="inlineStr">
        <x:is>
          <x:t xml:space="preserve">T3</x:t>
        </x:is>
      </x:c>
      <x:c r="D944" s="4" t="inlineStr">
        <x:is>
          <x:t xml:space="preserve">Clothing</x:t>
        </x:is>
      </x:c>
      <x:c r="E944" s="4" t="inlineStr">
        <x:is>
          <x:t xml:space="preserve">Fur clothing / head</x:t>
        </x:is>
      </x:c>
      <x:c r="F944" s="4" t="inlineStr">
        <x:is>
          <x:t xml:space="preserve">New proposal</x:t>
        </x:is>
      </x:c>
      <x:c r="G944" s="4" t="inlineStr">
        <x:is>
          <x:t xml:space="preserve">Fur clothing family: one separately listed hood. One head covering; face, sight, hearing and personal canister clearance require design. Carefully joined fur-bearing hide patches with restrained trim. Usable fur yields are extremely low; no abundant fur supply assumed. Functions and performance remain proposals.</x:t>
        </x:is>
      </x:c>
      <x:c r="H944" s="4" t="inlineStr">
        <x:is>
          <x:t xml:space="preserve">Unassigned; no new slot approved</x:t>
        </x:is>
      </x:c>
      <x:c r="I944" s="4" t="inlineStr">
        <x:is>
          <x:t xml:space="preserve">Booter-worn garment concept; fit, packing and canister clearance unresolved.</x:t>
        </x:is>
      </x:c>
      <x:c r="J944" s="4"/>
      <x:c r="K944" s="4"/>
      <x:c r="L944" s="4" t="inlineStr">
        <x:is>
          <x:t xml:space="preserve">Proposed garment craft or trade; availability and price unresolved.</x:t>
        </x:is>
      </x:c>
      <x:c r="M944" s="4" t="inlineStr">
        <x:is>
          <x:t xml:space="preserve">Candidate construction from qualified stock and compatible joining parts. No full-set recipe, quantities, yield or crafting time assigned.</x:t>
        </x:is>
      </x:c>
      <x:c r="N944" s="4" t="inlineStr">
        <x:is>
          <x:t xml:space="preserve">Not implemented</x:t>
        </x:is>
      </x:c>
      <x:c r="O944" s="4" t="inlineStr">
        <x:is>
          <x:t xml:space="preserve">Fit, comfort, flexibility, mass, wear and protective performance require design. No wood, ordinary cloth, conventional abundant hide/fur supply, free-water treatment, set bonus or new equipment slots.</x:t>
        </x:is>
      </x:c>
      <x:c r="P944" s="4" t="inlineStr">
        <x:is>
          <x:t xml:space="preserve">Rare</x:t>
        </x:is>
      </x:c>
      <x:c r="Q944" s="4"/>
      <x:c r="R944" s="4"/>
      <x:c r="S944" s="4"/>
      <x:c r="T944" s="4"/>
      <x:c r="U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c r="V944" s="4" t="inlineStr">
        <x:is>
          <x:t xml:space="preserve">fur clothing; fur clothing family; head; separate garment</x:t>
        </x:is>
      </x:c>
      <x:c r="W94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4" s="4" t="inlineStr">
        <x:is>
          <x:t xml:space="preserve">Wearable</x:t>
        </x:is>
      </x:c>
      <x:c r="Y944" s="4" t="inlineStr">
        <x:is>
          <x:t xml:space="preserve">Finished item</x:t>
        </x:is>
      </x:c>
      <x:c r="Z944" s="4" t="inlineStr">
        <x:is>
          <x:t xml:space="preserve">Manufactured / unresolved</x:t>
        </x:is>
      </x:c>
      <x:c r="AA944" s="4" t="inlineStr">
        <x:is>
          <x:t xml:space="preserve">Clothing</x:t>
        </x:is>
      </x:c>
      <x:c r="AB944" s="4" t="inlineStr">
        <x:is>
          <x:t xml:space="preserve">Fur</x:t>
        </x:is>
      </x:c>
      <x:c r="AC944" s="4" t="inlineStr">
        <x:is>
          <x:t xml:space="preserve">Assembly</x:t>
        </x:is>
      </x:c>
      <x:c r="AD944" s="4" t="inlineStr">
        <x:is>
          <x:t xml:space="preserve">Proposal</x:t>
        </x:is>
      </x:c>
      <x:c r="AE944" s="4" t="str">
        <x:f>LOWER(A944&amp;"; "&amp;B944&amp;"; "&amp;D944&amp;"; "&amp;E944&amp;"; "&amp;X944&amp;"; "&amp;Y944&amp;"; "&amp;Z944&amp;"; "&amp;AA944&amp;"; "&amp;AB944&amp;"; "&amp;AC944&amp;"; "&amp;AD944&amp;"; "&amp;V944&amp;"; "&amp;C944&amp;"; "&amp;AH944&amp;"; "&amp;AI944)</x:f>
        <x:v>proposal.clothing.fur.head; fur hood; clothing; fur clothing / head; wearable; finished item; manufactured / unresolved; clothing; fur; assembly; proposal; fur clothing; fur clothing family; head; separate garment; t3; t1; finished item</x:v>
      </x:c>
      <x:c r="AF944" s="4" t="inlineStr">
        <x:is>
          <x:t xml:space="preserve">Independently listed clothing piece. Family membership is an organizational grouping, not another counted inventory item or a set bonus.</x:t>
        </x:is>
      </x:c>
      <x:c r="AG944"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4" s="4" t="inlineStr">
        <x:is>
          <x:t xml:space="preserve">T1</x:t>
        </x:is>
      </x:c>
      <x:c r="AI944" s="4" t="inlineStr">
        <x:is>
          <x:t xml:space="preserve">Finished item</x:t>
        </x:is>
      </x:c>
      <x:c r="AJ944" s="4">
        <x:f>COUNTIFS('Material routes'!$D$6:$D$2205,A944,'Material routes'!$C$6:$C$2205,"Output")</x:f>
        <x:v>0</x:v>
      </x:c>
      <x:c r="AK944" s="4">
        <x:f>SUM(COUNTIFS('Material routes'!$D$6:$D$2205,A944,'Material routes'!$C$6:$C$2205,"Ingredient candidate"),COUNTIFS('Material routes'!$D$6:$D$2205,A944,'Material routes'!$C$6:$C$2205,"Consumed input"),COUNTIFS('Material routes'!$D$6:$D$2205,A944,'Material routes'!$C$6:$C$2205,"Contained input"),COUNTIFS('Material routes'!$D$6:$D$2205,A944,'Material routes'!$C$6:$C$2205,"Transform input"))</x:f>
        <x:v>0</x:v>
      </x:c>
      <x:c r="AL944" s="4">
        <x:f>COUNTIFS('Material routes'!$D$6:$D$2205,A944,'Material routes'!$C$6:$C$2205,"Tool candidate")</x:f>
        <x:v>0</x:v>
      </x:c>
      <x:c r="AM944" s="4" t="str">
        <x:f>IF(AJ944&gt;0,"Route listed; review status/completeness","No production route listed")</x:f>
        <x:v>No production route listed</x:v>
      </x:c>
      <x:c r="AN944" s="4">
        <x:f>IF(C944="T0",0,IF(C944="T1",1,IF(C944="T2",2,IF(C944="T3",3,IF(C944="T4",4,IF(C944="Unassigned",98,99))))))</x:f>
        <x:v>3</x:v>
      </x:c>
    </x:row>
    <x:row r="945">
      <x:c r="A945" s="4" t="inlineStr">
        <x:is>
          <x:t xml:space="preserve">proposal.clothing.fine_chainmail.top</x:t>
        </x:is>
      </x:c>
      <x:c r="B945" s="4" t="inlineStr">
        <x:is>
          <x:t xml:space="preserve">Delicate chainmail jacket</x:t>
        </x:is>
      </x:c>
      <x:c r="C945" s="4" t="inlineStr">
        <x:is>
          <x:t xml:space="preserve">T2</x:t>
        </x:is>
      </x:c>
      <x:c r="D945" s="4" t="inlineStr">
        <x:is>
          <x:t xml:space="preserve">Clothing</x:t>
        </x:is>
      </x:c>
      <x:c r="E945" s="4" t="inlineStr">
        <x:is>
          <x:t xml:space="preserve">Delicate chainmail clothing / top</x:t>
        </x:is>
      </x:c>
      <x:c r="F945" s="4" t="inlineStr">
        <x:is>
          <x:t xml:space="preserve">New proposal</x:t>
        </x:is>
      </x:c>
      <x:c r="G945" s="4" t="inlineStr">
        <x:is>
          <x:t xml:space="preserve">Delicate chainmail clothing family: one separately listed jacket. One upper-body garment; no trousers, gloves, footwear or headwear included. Fine small metal rings with a light drape and narrow rolled edges; no textile backing. Fine-ring work is a labor-intensive proposal. Functions and performance remain proposals.</x:t>
        </x:is>
      </x:c>
      <x:c r="H945" s="4" t="inlineStr">
        <x:is>
          <x:t xml:space="preserve">Unassigned; no new slot approved</x:t>
        </x:is>
      </x:c>
      <x:c r="I945" s="4" t="inlineStr">
        <x:is>
          <x:t xml:space="preserve">Booter-worn garment concept; fit, packing and canister clearance unresolved.</x:t>
        </x:is>
      </x:c>
      <x:c r="J945" s="4"/>
      <x:c r="K945" s="4"/>
      <x:c r="L945" s="4" t="inlineStr">
        <x:is>
          <x:t xml:space="preserve">Proposed garment craft or trade; availability and price unresolved.</x:t>
        </x:is>
      </x:c>
      <x:c r="M945" s="4" t="inlineStr">
        <x:is>
          <x:t xml:space="preserve">Candidate construction from qualified stock and compatible joining parts. No full-set recipe, quantities, yield or crafting time assigned.</x:t>
        </x:is>
      </x:c>
      <x:c r="N945" s="4" t="inlineStr">
        <x:is>
          <x:t xml:space="preserve">Not implemented</x:t>
        </x:is>
      </x:c>
      <x:c r="O945" s="4" t="inlineStr">
        <x:is>
          <x:t xml:space="preserve">Fit, comfort, flexibility, mass, wear and protective performance require design. No wood, ordinary cloth, conventional abundant hide/fur supply, free-water treatment, set bonus or new equipment slots.</x:t>
        </x:is>
      </x:c>
      <x:c r="P945" s="4" t="inlineStr">
        <x:is>
          <x:t xml:space="preserve">Uncommon</x:t>
        </x:is>
      </x:c>
      <x:c r="Q945" s="4"/>
      <x:c r="R945" s="4"/>
      <x:c r="S945" s="4"/>
      <x:c r="T945" s="4"/>
      <x:c r="U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c r="V945" s="4" t="inlineStr">
        <x:is>
          <x:t xml:space="preserve">fine chainmail clothing; delicate chainmail clothing family; top; separate garment</x:t>
        </x:is>
      </x:c>
      <x:c r="W94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5" s="4" t="inlineStr">
        <x:is>
          <x:t xml:space="preserve">Wearable</x:t>
        </x:is>
      </x:c>
      <x:c r="Y945" s="4" t="inlineStr">
        <x:is>
          <x:t xml:space="preserve">Finished item</x:t>
        </x:is>
      </x:c>
      <x:c r="Z945" s="4" t="inlineStr">
        <x:is>
          <x:t xml:space="preserve">Manufactured / unresolved</x:t>
        </x:is>
      </x:c>
      <x:c r="AA945" s="4" t="inlineStr">
        <x:is>
          <x:t xml:space="preserve">Clothing</x:t>
        </x:is>
      </x:c>
      <x:c r="AB945" s="4" t="inlineStr">
        <x:is>
          <x:t xml:space="preserve">Metal</x:t>
        </x:is>
      </x:c>
      <x:c r="AC945" s="4" t="inlineStr">
        <x:is>
          <x:t xml:space="preserve">Assembly</x:t>
        </x:is>
      </x:c>
      <x:c r="AD945" s="4" t="inlineStr">
        <x:is>
          <x:t xml:space="preserve">Proposal</x:t>
        </x:is>
      </x:c>
      <x:c r="AE945" s="4" t="str">
        <x:f>LOWER(A945&amp;"; "&amp;B945&amp;"; "&amp;D945&amp;"; "&amp;E945&amp;"; "&amp;X945&amp;"; "&amp;Y945&amp;"; "&amp;Z945&amp;"; "&amp;AA945&amp;"; "&amp;AB945&amp;"; "&amp;AC945&amp;"; "&amp;AD945&amp;"; "&amp;V945&amp;"; "&amp;C945&amp;"; "&amp;AH945&amp;"; "&amp;AI945)</x:f>
        <x:v>proposal.clothing.fine_chainmail.top; delicate chainmail jacket; clothing; delicate chainmail clothing / top; wearable; finished item; manufactured / unresolved; clothing; metal; assembly; proposal; fine chainmail clothing; delicate chainmail clothing family; top; separate garment; t2; t2; finished item</x:v>
      </x:c>
      <x:c r="AF945" s="4" t="inlineStr">
        <x:is>
          <x:t xml:space="preserve">Independently listed clothing piece. Family membership is an organizational grouping, not another counted inventory item or a set bonus.</x:t>
        </x:is>
      </x:c>
      <x:c r="AG945"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945" s="4" t="inlineStr">
        <x:is>
          <x:t xml:space="preserve">T2</x:t>
        </x:is>
      </x:c>
      <x:c r="AI945" s="4" t="inlineStr">
        <x:is>
          <x:t xml:space="preserve">Finished item</x:t>
        </x:is>
      </x:c>
      <x:c r="AJ945" s="4">
        <x:f>COUNTIFS('Material routes'!$D$6:$D$2205,A945,'Material routes'!$C$6:$C$2205,"Output")</x:f>
        <x:v>0</x:v>
      </x:c>
      <x:c r="AK945" s="4">
        <x:f>SUM(COUNTIFS('Material routes'!$D$6:$D$2205,A945,'Material routes'!$C$6:$C$2205,"Ingredient candidate"),COUNTIFS('Material routes'!$D$6:$D$2205,A945,'Material routes'!$C$6:$C$2205,"Consumed input"),COUNTIFS('Material routes'!$D$6:$D$2205,A945,'Material routes'!$C$6:$C$2205,"Contained input"),COUNTIFS('Material routes'!$D$6:$D$2205,A945,'Material routes'!$C$6:$C$2205,"Transform input"))</x:f>
        <x:v>0</x:v>
      </x:c>
      <x:c r="AL945" s="4">
        <x:f>COUNTIFS('Material routes'!$D$6:$D$2205,A945,'Material routes'!$C$6:$C$2205,"Tool candidate")</x:f>
        <x:v>0</x:v>
      </x:c>
      <x:c r="AM945" s="4" t="str">
        <x:f>IF(AJ945&gt;0,"Route listed; review status/completeness","No production route listed")</x:f>
        <x:v>No production route listed</x:v>
      </x:c>
      <x:c r="AN945" s="4">
        <x:f>IF(C945="T0",0,IF(C945="T1",1,IF(C945="T2",2,IF(C945="T3",3,IF(C945="T4",4,IF(C945="Unassigned",98,99))))))</x:f>
        <x:v>2</x:v>
      </x:c>
    </x:row>
    <x:row r="946">
      <x:c r="A946" s="4" t="inlineStr">
        <x:is>
          <x:t xml:space="preserve">proposal.clothing.fine_chainmail.legs</x:t>
        </x:is>
      </x:c>
      <x:c r="B946" s="4" t="inlineStr">
        <x:is>
          <x:t xml:space="preserve">Delicate chainmail trousers</x:t>
        </x:is>
      </x:c>
      <x:c r="C946" s="4" t="inlineStr">
        <x:is>
          <x:t xml:space="preserve">T2</x:t>
        </x:is>
      </x:c>
      <x:c r="D946" s="4" t="inlineStr">
        <x:is>
          <x:t xml:space="preserve">Clothing</x:t>
        </x:is>
      </x:c>
      <x:c r="E946" s="4" t="inlineStr">
        <x:is>
          <x:t xml:space="preserve">Delicate chainmail clothing / legs</x:t>
        </x:is>
      </x:c>
      <x:c r="F946" s="4" t="inlineStr">
        <x:is>
          <x:t xml:space="preserve">New proposal</x:t>
        </x:is>
      </x:c>
      <x:c r="G946" s="4" t="inlineStr">
        <x:is>
          <x:t xml:space="preserve">Delicate chainmail clothing family: one separately listed trousers. One lower-body garment; footwear remains separate. Fine small metal rings with a light drape and narrow rolled edges; no textile backing. Fine-ring work is a labor-intensive proposal. Functions and performance remain proposals.</x:t>
        </x:is>
      </x:c>
      <x:c r="H946" s="4" t="inlineStr">
        <x:is>
          <x:t xml:space="preserve">Unassigned; no new slot approved</x:t>
        </x:is>
      </x:c>
      <x:c r="I946" s="4" t="inlineStr">
        <x:is>
          <x:t xml:space="preserve">Booter-worn garment concept; fit, packing and canister clearance unresolved.</x:t>
        </x:is>
      </x:c>
      <x:c r="J946" s="4"/>
      <x:c r="K946" s="4"/>
      <x:c r="L946" s="4" t="inlineStr">
        <x:is>
          <x:t xml:space="preserve">Proposed garment craft or trade; availability and price unresolved.</x:t>
        </x:is>
      </x:c>
      <x:c r="M946" s="4" t="inlineStr">
        <x:is>
          <x:t xml:space="preserve">Candidate construction from qualified stock and compatible joining parts. No full-set recipe, quantities, yield or crafting time assigned.</x:t>
        </x:is>
      </x:c>
      <x:c r="N946" s="4" t="inlineStr">
        <x:is>
          <x:t xml:space="preserve">Not implemented</x:t>
        </x:is>
      </x:c>
      <x:c r="O946" s="4" t="inlineStr">
        <x:is>
          <x:t xml:space="preserve">Fit, comfort, flexibility, mass, wear and protective performance require design. No wood, ordinary cloth, conventional abundant hide/fur supply, free-water treatment, set bonus or new equipment slots.</x:t>
        </x:is>
      </x:c>
      <x:c r="P946" s="4" t="inlineStr">
        <x:is>
          <x:t xml:space="preserve">Uncommon</x:t>
        </x:is>
      </x:c>
      <x:c r="Q946" s="4"/>
      <x:c r="R946" s="4"/>
      <x:c r="S946" s="4"/>
      <x:c r="T946" s="4"/>
      <x:c r="U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c r="V946" s="4" t="inlineStr">
        <x:is>
          <x:t xml:space="preserve">fine chainmail clothing; delicate chainmail clothing family; legs; separate garment</x:t>
        </x:is>
      </x:c>
      <x:c r="W94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6" s="4" t="inlineStr">
        <x:is>
          <x:t xml:space="preserve">Wearable</x:t>
        </x:is>
      </x:c>
      <x:c r="Y946" s="4" t="inlineStr">
        <x:is>
          <x:t xml:space="preserve">Finished item</x:t>
        </x:is>
      </x:c>
      <x:c r="Z946" s="4" t="inlineStr">
        <x:is>
          <x:t xml:space="preserve">Manufactured / unresolved</x:t>
        </x:is>
      </x:c>
      <x:c r="AA946" s="4" t="inlineStr">
        <x:is>
          <x:t xml:space="preserve">Clothing</x:t>
        </x:is>
      </x:c>
      <x:c r="AB946" s="4" t="inlineStr">
        <x:is>
          <x:t xml:space="preserve">Metal</x:t>
        </x:is>
      </x:c>
      <x:c r="AC946" s="4" t="inlineStr">
        <x:is>
          <x:t xml:space="preserve">Assembly</x:t>
        </x:is>
      </x:c>
      <x:c r="AD946" s="4" t="inlineStr">
        <x:is>
          <x:t xml:space="preserve">Proposal</x:t>
        </x:is>
      </x:c>
      <x:c r="AE946" s="4" t="str">
        <x:f>LOWER(A946&amp;"; "&amp;B946&amp;"; "&amp;D946&amp;"; "&amp;E946&amp;"; "&amp;X946&amp;"; "&amp;Y946&amp;"; "&amp;Z946&amp;"; "&amp;AA946&amp;"; "&amp;AB946&amp;"; "&amp;AC946&amp;"; "&amp;AD946&amp;"; "&amp;V946&amp;"; "&amp;C946&amp;"; "&amp;AH946&amp;"; "&amp;AI946)</x:f>
        <x:v>proposal.clothing.fine_chainmail.legs; delicate chainmail trousers; clothing; delicate chainmail clothing / legs; wearable; finished item; manufactured / unresolved; clothing; metal; assembly; proposal; fine chainmail clothing; delicate chainmail clothing family; legs; separate garment; t2; t2; finished item</x:v>
      </x:c>
      <x:c r="AF946" s="4" t="inlineStr">
        <x:is>
          <x:t xml:space="preserve">Independently listed clothing piece. Family membership is an organizational grouping, not another counted inventory item or a set bonus.</x:t>
        </x:is>
      </x:c>
      <x:c r="AG94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946" s="4" t="inlineStr">
        <x:is>
          <x:t xml:space="preserve">T2</x:t>
        </x:is>
      </x:c>
      <x:c r="AI946" s="4" t="inlineStr">
        <x:is>
          <x:t xml:space="preserve">Finished item</x:t>
        </x:is>
      </x:c>
      <x:c r="AJ946" s="4">
        <x:f>COUNTIFS('Material routes'!$D$6:$D$2205,A946,'Material routes'!$C$6:$C$2205,"Output")</x:f>
        <x:v>0</x:v>
      </x:c>
      <x:c r="AK946" s="4">
        <x:f>SUM(COUNTIFS('Material routes'!$D$6:$D$2205,A946,'Material routes'!$C$6:$C$2205,"Ingredient candidate"),COUNTIFS('Material routes'!$D$6:$D$2205,A946,'Material routes'!$C$6:$C$2205,"Consumed input"),COUNTIFS('Material routes'!$D$6:$D$2205,A946,'Material routes'!$C$6:$C$2205,"Contained input"),COUNTIFS('Material routes'!$D$6:$D$2205,A946,'Material routes'!$C$6:$C$2205,"Transform input"))</x:f>
        <x:v>0</x:v>
      </x:c>
      <x:c r="AL946" s="4">
        <x:f>COUNTIFS('Material routes'!$D$6:$D$2205,A946,'Material routes'!$C$6:$C$2205,"Tool candidate")</x:f>
        <x:v>0</x:v>
      </x:c>
      <x:c r="AM946" s="4" t="str">
        <x:f>IF(AJ946&gt;0,"Route listed; review status/completeness","No production route listed")</x:f>
        <x:v>No production route listed</x:v>
      </x:c>
      <x:c r="AN946" s="4">
        <x:f>IF(C946="T0",0,IF(C946="T1",1,IF(C946="T2",2,IF(C946="T3",3,IF(C946="T4",4,IF(C946="Unassigned",98,99))))))</x:f>
        <x:v>2</x:v>
      </x:c>
    </x:row>
    <x:row r="947">
      <x:c r="A947" s="4" t="inlineStr">
        <x:is>
          <x:t xml:space="preserve">proposal.clothing.fine_chainmail.boots</x:t>
        </x:is>
      </x:c>
      <x:c r="B947" s="4" t="inlineStr">
        <x:is>
          <x:t xml:space="preserve">Delicate chainmail boots</x:t>
        </x:is>
      </x:c>
      <x:c r="C947" s="4" t="inlineStr">
        <x:is>
          <x:t xml:space="preserve">T1</x:t>
        </x:is>
      </x:c>
      <x:c r="D947" s="4" t="inlineStr">
        <x:is>
          <x:t xml:space="preserve">Clothing</x:t>
        </x:is>
      </x:c>
      <x:c r="E947" s="4" t="inlineStr">
        <x:is>
          <x:t xml:space="preserve">Delicate chainmail clothing / boots</x:t>
        </x:is>
      </x:c>
      <x:c r="F947" s="4" t="inlineStr">
        <x:is>
          <x:t xml:space="preserve">New proposal</x:t>
        </x:is>
      </x:c>
      <x:c r="G947" s="4" t="inlineStr">
        <x:is>
          <x:t xml:space="preserve">Delicate chainmail clothing family: one separately listed boots. One matched pair of footwear; no leggings or trousers included. Fine small metal rings with a light drape and narrow rolled edges; no textile backing. Fine-ring work is a labor-intensive proposal. Functions and performance remain proposals.</x:t>
        </x:is>
      </x:c>
      <x:c r="H947" s="4" t="inlineStr">
        <x:is>
          <x:t xml:space="preserve">Unassigned; no new slot approved</x:t>
        </x:is>
      </x:c>
      <x:c r="I947" s="4" t="inlineStr">
        <x:is>
          <x:t xml:space="preserve">Booter-worn garment concept; fit, packing and canister clearance unresolved.</x:t>
        </x:is>
      </x:c>
      <x:c r="J947" s="4"/>
      <x:c r="K947" s="4"/>
      <x:c r="L947" s="4" t="inlineStr">
        <x:is>
          <x:t xml:space="preserve">Proposed garment craft or trade; availability and price unresolved.</x:t>
        </x:is>
      </x:c>
      <x:c r="M947" s="4" t="inlineStr">
        <x:is>
          <x:t xml:space="preserve">Candidate construction from qualified stock and compatible joining parts. No full-set recipe, quantities, yield or crafting time assigned.</x:t>
        </x:is>
      </x:c>
      <x:c r="N947" s="4" t="inlineStr">
        <x:is>
          <x:t xml:space="preserve">Not implemented</x:t>
        </x:is>
      </x:c>
      <x:c r="O947" s="4" t="inlineStr">
        <x:is>
          <x:t xml:space="preserve">Fit, comfort, flexibility, mass, wear and protective performance require design. No wood, ordinary cloth, conventional abundant hide/fur supply, free-water treatment, set bonus or new equipment slots.</x:t>
        </x:is>
      </x:c>
      <x:c r="P947" s="4" t="inlineStr">
        <x:is>
          <x:t xml:space="preserve">Common</x:t>
        </x:is>
      </x:c>
      <x:c r="Q947" s="4"/>
      <x:c r="R947" s="4"/>
      <x:c r="S947" s="4"/>
      <x:c r="T947" s="4"/>
      <x:c r="U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c r="V947" s="4" t="inlineStr">
        <x:is>
          <x:t xml:space="preserve">fine chainmail clothing; delicate chainmail clothing family; boots; separate garment</x:t>
        </x:is>
      </x:c>
      <x:c r="W94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7" s="4" t="inlineStr">
        <x:is>
          <x:t xml:space="preserve">Wearable</x:t>
        </x:is>
      </x:c>
      <x:c r="Y947" s="4" t="inlineStr">
        <x:is>
          <x:t xml:space="preserve">Finished item</x:t>
        </x:is>
      </x:c>
      <x:c r="Z947" s="4" t="inlineStr">
        <x:is>
          <x:t xml:space="preserve">Manufactured / unresolved</x:t>
        </x:is>
      </x:c>
      <x:c r="AA947" s="4" t="inlineStr">
        <x:is>
          <x:t xml:space="preserve">Clothing</x:t>
        </x:is>
      </x:c>
      <x:c r="AB947" s="4" t="inlineStr">
        <x:is>
          <x:t xml:space="preserve">Metal</x:t>
        </x:is>
      </x:c>
      <x:c r="AC947" s="4" t="inlineStr">
        <x:is>
          <x:t xml:space="preserve">Assembly</x:t>
        </x:is>
      </x:c>
      <x:c r="AD947" s="4" t="inlineStr">
        <x:is>
          <x:t xml:space="preserve">Proposal</x:t>
        </x:is>
      </x:c>
      <x:c r="AE947" s="4" t="str">
        <x:f>LOWER(A947&amp;"; "&amp;B947&amp;"; "&amp;D947&amp;"; "&amp;E947&amp;"; "&amp;X947&amp;"; "&amp;Y947&amp;"; "&amp;Z947&amp;"; "&amp;AA947&amp;"; "&amp;AB947&amp;"; "&amp;AC947&amp;"; "&amp;AD947&amp;"; "&amp;V947&amp;"; "&amp;C947&amp;"; "&amp;AH947&amp;"; "&amp;AI947)</x:f>
        <x:v>proposal.clothing.fine_chainmail.boots; delicate chainmail boots; clothing; delicate chainmail clothing / boots; wearable; finished item; manufactured / unresolved; clothing; metal; assembly; proposal; fine chainmail clothing; delicate chainmail clothing family; boots; separate garment; t1; t2; finished item</x:v>
      </x:c>
      <x:c r="AF947" s="4" t="inlineStr">
        <x:is>
          <x:t xml:space="preserve">Independently listed clothing piece. Family membership is an organizational grouping, not another counted inventory item or a set bonus.</x:t>
        </x:is>
      </x:c>
      <x:c r="AG947"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7" s="4" t="inlineStr">
        <x:is>
          <x:t xml:space="preserve">T2</x:t>
        </x:is>
      </x:c>
      <x:c r="AI947" s="4" t="inlineStr">
        <x:is>
          <x:t xml:space="preserve">Finished item</x:t>
        </x:is>
      </x:c>
      <x:c r="AJ947" s="4">
        <x:f>COUNTIFS('Material routes'!$D$6:$D$2205,A947,'Material routes'!$C$6:$C$2205,"Output")</x:f>
        <x:v>0</x:v>
      </x:c>
      <x:c r="AK947" s="4">
        <x:f>SUM(COUNTIFS('Material routes'!$D$6:$D$2205,A947,'Material routes'!$C$6:$C$2205,"Ingredient candidate"),COUNTIFS('Material routes'!$D$6:$D$2205,A947,'Material routes'!$C$6:$C$2205,"Consumed input"),COUNTIFS('Material routes'!$D$6:$D$2205,A947,'Material routes'!$C$6:$C$2205,"Contained input"),COUNTIFS('Material routes'!$D$6:$D$2205,A947,'Material routes'!$C$6:$C$2205,"Transform input"))</x:f>
        <x:v>0</x:v>
      </x:c>
      <x:c r="AL947" s="4">
        <x:f>COUNTIFS('Material routes'!$D$6:$D$2205,A947,'Material routes'!$C$6:$C$2205,"Tool candidate")</x:f>
        <x:v>0</x:v>
      </x:c>
      <x:c r="AM947" s="4" t="str">
        <x:f>IF(AJ947&gt;0,"Route listed; review status/completeness","No production route listed")</x:f>
        <x:v>No production route listed</x:v>
      </x:c>
      <x:c r="AN947" s="4">
        <x:f>IF(C947="T0",0,IF(C947="T1",1,IF(C947="T2",2,IF(C947="T3",3,IF(C947="T4",4,IF(C947="Unassigned",98,99))))))</x:f>
        <x:v>1</x:v>
      </x:c>
    </x:row>
    <x:row r="948">
      <x:c r="A948" s="4" t="inlineStr">
        <x:is>
          <x:t xml:space="preserve">proposal.clothing.fine_chainmail.gloves</x:t>
        </x:is>
      </x:c>
      <x:c r="B948" s="4" t="inlineStr">
        <x:is>
          <x:t xml:space="preserve">Delicate chainmail gloves</x:t>
        </x:is>
      </x:c>
      <x:c r="C948" s="4" t="inlineStr">
        <x:is>
          <x:t xml:space="preserve">T1</x:t>
        </x:is>
      </x:c>
      <x:c r="D948" s="4" t="inlineStr">
        <x:is>
          <x:t xml:space="preserve">Clothing</x:t>
        </x:is>
      </x:c>
      <x:c r="E948" s="4" t="inlineStr">
        <x:is>
          <x:t xml:space="preserve">Delicate chainmail clothing / gloves</x:t>
        </x:is>
      </x:c>
      <x:c r="F948" s="4" t="inlineStr">
        <x:is>
          <x:t xml:space="preserve">New proposal</x:t>
        </x:is>
      </x:c>
      <x:c r="G948" s="4" t="inlineStr">
        <x:is>
          <x:t xml:space="preserve">Delicate chainmail clothing family: one separately listed gloves. One matched pair of hand coverings; sleeves and upper-body garment remain separate. Fine small metal rings with a light drape and narrow rolled edges; no textile backing. Fine-ring work is a labor-intensive proposal. Functions and performance remain proposals.</x:t>
        </x:is>
      </x:c>
      <x:c r="H948" s="4" t="inlineStr">
        <x:is>
          <x:t xml:space="preserve">Unassigned; no new slot approved</x:t>
        </x:is>
      </x:c>
      <x:c r="I948" s="4" t="inlineStr">
        <x:is>
          <x:t xml:space="preserve">Booter-worn garment concept; fit, packing and canister clearance unresolved.</x:t>
        </x:is>
      </x:c>
      <x:c r="J948" s="4"/>
      <x:c r="K948" s="4"/>
      <x:c r="L948" s="4" t="inlineStr">
        <x:is>
          <x:t xml:space="preserve">Proposed garment craft or trade; availability and price unresolved.</x:t>
        </x:is>
      </x:c>
      <x:c r="M948" s="4" t="inlineStr">
        <x:is>
          <x:t xml:space="preserve">Candidate construction from qualified stock and compatible joining parts. No full-set recipe, quantities, yield or crafting time assigned.</x:t>
        </x:is>
      </x:c>
      <x:c r="N948" s="4" t="inlineStr">
        <x:is>
          <x:t xml:space="preserve">Not implemented</x:t>
        </x:is>
      </x:c>
      <x:c r="O948" s="4" t="inlineStr">
        <x:is>
          <x:t xml:space="preserve">Fit, comfort, flexibility, mass, wear and protective performance require design. No wood, ordinary cloth, conventional abundant hide/fur supply, free-water treatment, set bonus or new equipment slots.</x:t>
        </x:is>
      </x:c>
      <x:c r="P948" s="4" t="inlineStr">
        <x:is>
          <x:t xml:space="preserve">Common</x:t>
        </x:is>
      </x:c>
      <x:c r="Q948" s="4"/>
      <x:c r="R948" s="4"/>
      <x:c r="S948" s="4"/>
      <x:c r="T948" s="4"/>
      <x:c r="U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c r="V948" s="4" t="inlineStr">
        <x:is>
          <x:t xml:space="preserve">fine chainmail clothing; delicate chainmail clothing family; gloves; separate garment</x:t>
        </x:is>
      </x:c>
      <x:c r="W94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8" s="4" t="inlineStr">
        <x:is>
          <x:t xml:space="preserve">Wearable</x:t>
        </x:is>
      </x:c>
      <x:c r="Y948" s="4" t="inlineStr">
        <x:is>
          <x:t xml:space="preserve">Finished item</x:t>
        </x:is>
      </x:c>
      <x:c r="Z948" s="4" t="inlineStr">
        <x:is>
          <x:t xml:space="preserve">Manufactured / unresolved</x:t>
        </x:is>
      </x:c>
      <x:c r="AA948" s="4" t="inlineStr">
        <x:is>
          <x:t xml:space="preserve">Clothing</x:t>
        </x:is>
      </x:c>
      <x:c r="AB948" s="4" t="inlineStr">
        <x:is>
          <x:t xml:space="preserve">Metal</x:t>
        </x:is>
      </x:c>
      <x:c r="AC948" s="4" t="inlineStr">
        <x:is>
          <x:t xml:space="preserve">Assembly</x:t>
        </x:is>
      </x:c>
      <x:c r="AD948" s="4" t="inlineStr">
        <x:is>
          <x:t xml:space="preserve">Proposal</x:t>
        </x:is>
      </x:c>
      <x:c r="AE948" s="4" t="str">
        <x:f>LOWER(A948&amp;"; "&amp;B948&amp;"; "&amp;D948&amp;"; "&amp;E948&amp;"; "&amp;X948&amp;"; "&amp;Y948&amp;"; "&amp;Z948&amp;"; "&amp;AA948&amp;"; "&amp;AB948&amp;"; "&amp;AC948&amp;"; "&amp;AD948&amp;"; "&amp;V948&amp;"; "&amp;C948&amp;"; "&amp;AH948&amp;"; "&amp;AI948)</x:f>
        <x:v>proposal.clothing.fine_chainmail.gloves; delicate chainmail gloves; clothing; delicate chainmail clothing / gloves; wearable; finished item; manufactured / unresolved; clothing; metal; assembly; proposal; fine chainmail clothing; delicate chainmail clothing family; gloves; separate garment; t1; t2; finished item</x:v>
      </x:c>
      <x:c r="AF948" s="4" t="inlineStr">
        <x:is>
          <x:t xml:space="preserve">Independently listed clothing piece. Family membership is an organizational grouping, not another counted inventory item or a set bonus.</x:t>
        </x:is>
      </x:c>
      <x:c r="AG948"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8" s="4" t="inlineStr">
        <x:is>
          <x:t xml:space="preserve">T2</x:t>
        </x:is>
      </x:c>
      <x:c r="AI948" s="4" t="inlineStr">
        <x:is>
          <x:t xml:space="preserve">Finished item</x:t>
        </x:is>
      </x:c>
      <x:c r="AJ948" s="4">
        <x:f>COUNTIFS('Material routes'!$D$6:$D$2205,A948,'Material routes'!$C$6:$C$2205,"Output")</x:f>
        <x:v>0</x:v>
      </x:c>
      <x:c r="AK948" s="4">
        <x:f>SUM(COUNTIFS('Material routes'!$D$6:$D$2205,A948,'Material routes'!$C$6:$C$2205,"Ingredient candidate"),COUNTIFS('Material routes'!$D$6:$D$2205,A948,'Material routes'!$C$6:$C$2205,"Consumed input"),COUNTIFS('Material routes'!$D$6:$D$2205,A948,'Material routes'!$C$6:$C$2205,"Contained input"),COUNTIFS('Material routes'!$D$6:$D$2205,A948,'Material routes'!$C$6:$C$2205,"Transform input"))</x:f>
        <x:v>0</x:v>
      </x:c>
      <x:c r="AL948" s="4">
        <x:f>COUNTIFS('Material routes'!$D$6:$D$2205,A948,'Material routes'!$C$6:$C$2205,"Tool candidate")</x:f>
        <x:v>0</x:v>
      </x:c>
      <x:c r="AM948" s="4" t="str">
        <x:f>IF(AJ948&gt;0,"Route listed; review status/completeness","No production route listed")</x:f>
        <x:v>No production route listed</x:v>
      </x:c>
      <x:c r="AN948" s="4">
        <x:f>IF(C948="T0",0,IF(C948="T1",1,IF(C948="T2",2,IF(C948="T3",3,IF(C948="T4",4,IF(C948="Unassigned",98,99))))))</x:f>
        <x:v>1</x:v>
      </x:c>
    </x:row>
    <x:row r="949">
      <x:c r="A949" s="4" t="inlineStr">
        <x:is>
          <x:t xml:space="preserve">proposal.clothing.fine_chainmail.head</x:t>
        </x:is>
      </x:c>
      <x:c r="B949" s="4" t="inlineStr">
        <x:is>
          <x:t xml:space="preserve">Delicate chainmail coif</x:t>
        </x:is>
      </x:c>
      <x:c r="C949" s="4" t="inlineStr">
        <x:is>
          <x:t xml:space="preserve">T1</x:t>
        </x:is>
      </x:c>
      <x:c r="D949" s="4" t="inlineStr">
        <x:is>
          <x:t xml:space="preserve">Clothing</x:t>
        </x:is>
      </x:c>
      <x:c r="E949" s="4" t="inlineStr">
        <x:is>
          <x:t xml:space="preserve">Delicate chainmail clothing / head</x:t>
        </x:is>
      </x:c>
      <x:c r="F949" s="4" t="inlineStr">
        <x:is>
          <x:t xml:space="preserve">New proposal</x:t>
        </x:is>
      </x:c>
      <x:c r="G949" s="4" t="inlineStr">
        <x:is>
          <x:t xml:space="preserve">Delicate chainmail clothing family: one separately listed coif. One head covering; face, sight, hearing and personal canister clearance require design. Fine small metal rings with a light drape and narrow rolled edges; no textile backing. Fine-ring work is a labor-intensive proposal. Functions and performance remain proposals.</x:t>
        </x:is>
      </x:c>
      <x:c r="H949" s="4" t="inlineStr">
        <x:is>
          <x:t xml:space="preserve">Unassigned; no new slot approved</x:t>
        </x:is>
      </x:c>
      <x:c r="I949" s="4" t="inlineStr">
        <x:is>
          <x:t xml:space="preserve">Booter-worn garment concept; fit, packing and canister clearance unresolved.</x:t>
        </x:is>
      </x:c>
      <x:c r="J949" s="4"/>
      <x:c r="K949" s="4"/>
      <x:c r="L949" s="4" t="inlineStr">
        <x:is>
          <x:t xml:space="preserve">Proposed garment craft or trade; availability and price unresolved.</x:t>
        </x:is>
      </x:c>
      <x:c r="M949" s="4" t="inlineStr">
        <x:is>
          <x:t xml:space="preserve">Candidate construction from qualified stock and compatible joining parts. No full-set recipe, quantities, yield or crafting time assigned.</x:t>
        </x:is>
      </x:c>
      <x:c r="N949" s="4" t="inlineStr">
        <x:is>
          <x:t xml:space="preserve">Not implemented</x:t>
        </x:is>
      </x:c>
      <x:c r="O949" s="4" t="inlineStr">
        <x:is>
          <x:t xml:space="preserve">Fit, comfort, flexibility, mass, wear and protective performance require design. No wood, ordinary cloth, conventional abundant hide/fur supply, free-water treatment, set bonus or new equipment slots.</x:t>
        </x:is>
      </x:c>
      <x:c r="P949" s="4" t="inlineStr">
        <x:is>
          <x:t xml:space="preserve">Common</x:t>
        </x:is>
      </x:c>
      <x:c r="Q949" s="4"/>
      <x:c r="R949" s="4"/>
      <x:c r="S949" s="4"/>
      <x:c r="T949" s="4"/>
      <x:c r="U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c r="V949" s="4" t="inlineStr">
        <x:is>
          <x:t xml:space="preserve">fine chainmail clothing; delicate chainmail clothing family; head; separate garment</x:t>
        </x:is>
      </x:c>
      <x:c r="W94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9" s="4" t="inlineStr">
        <x:is>
          <x:t xml:space="preserve">Wearable</x:t>
        </x:is>
      </x:c>
      <x:c r="Y949" s="4" t="inlineStr">
        <x:is>
          <x:t xml:space="preserve">Finished item</x:t>
        </x:is>
      </x:c>
      <x:c r="Z949" s="4" t="inlineStr">
        <x:is>
          <x:t xml:space="preserve">Manufactured / unresolved</x:t>
        </x:is>
      </x:c>
      <x:c r="AA949" s="4" t="inlineStr">
        <x:is>
          <x:t xml:space="preserve">Clothing</x:t>
        </x:is>
      </x:c>
      <x:c r="AB949" s="4" t="inlineStr">
        <x:is>
          <x:t xml:space="preserve">Metal</x:t>
        </x:is>
      </x:c>
      <x:c r="AC949" s="4" t="inlineStr">
        <x:is>
          <x:t xml:space="preserve">Assembly</x:t>
        </x:is>
      </x:c>
      <x:c r="AD949" s="4" t="inlineStr">
        <x:is>
          <x:t xml:space="preserve">Proposal</x:t>
        </x:is>
      </x:c>
      <x:c r="AE949" s="4" t="str">
        <x:f>LOWER(A949&amp;"; "&amp;B949&amp;"; "&amp;D949&amp;"; "&amp;E949&amp;"; "&amp;X949&amp;"; "&amp;Y949&amp;"; "&amp;Z949&amp;"; "&amp;AA949&amp;"; "&amp;AB949&amp;"; "&amp;AC949&amp;"; "&amp;AD949&amp;"; "&amp;V949&amp;"; "&amp;C949&amp;"; "&amp;AH949&amp;"; "&amp;AI949)</x:f>
        <x:v>proposal.clothing.fine_chainmail.head; delicate chainmail coif; clothing; delicate chainmail clothing / head; wearable; finished item; manufactured / unresolved; clothing; metal; assembly; proposal; fine chainmail clothing; delicate chainmail clothing family; head; separate garment; t1; t2; finished item</x:v>
      </x:c>
      <x:c r="AF949" s="4" t="inlineStr">
        <x:is>
          <x:t xml:space="preserve">Independently listed clothing piece. Family membership is an organizational grouping, not another counted inventory item or a set bonus.</x:t>
        </x:is>
      </x:c>
      <x:c r="AG949"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9" s="4" t="inlineStr">
        <x:is>
          <x:t xml:space="preserve">T2</x:t>
        </x:is>
      </x:c>
      <x:c r="AI949" s="4" t="inlineStr">
        <x:is>
          <x:t xml:space="preserve">Finished item</x:t>
        </x:is>
      </x:c>
      <x:c r="AJ949" s="4">
        <x:f>COUNTIFS('Material routes'!$D$6:$D$2205,A949,'Material routes'!$C$6:$C$2205,"Output")</x:f>
        <x:v>0</x:v>
      </x:c>
      <x:c r="AK949" s="4">
        <x:f>SUM(COUNTIFS('Material routes'!$D$6:$D$2205,A949,'Material routes'!$C$6:$C$2205,"Ingredient candidate"),COUNTIFS('Material routes'!$D$6:$D$2205,A949,'Material routes'!$C$6:$C$2205,"Consumed input"),COUNTIFS('Material routes'!$D$6:$D$2205,A949,'Material routes'!$C$6:$C$2205,"Contained input"),COUNTIFS('Material routes'!$D$6:$D$2205,A949,'Material routes'!$C$6:$C$2205,"Transform input"))</x:f>
        <x:v>0</x:v>
      </x:c>
      <x:c r="AL949" s="4">
        <x:f>COUNTIFS('Material routes'!$D$6:$D$2205,A949,'Material routes'!$C$6:$C$2205,"Tool candidate")</x:f>
        <x:v>0</x:v>
      </x:c>
      <x:c r="AM949" s="4" t="str">
        <x:f>IF(AJ949&gt;0,"Route listed; review status/completeness","No production route listed")</x:f>
        <x:v>No production route listed</x:v>
      </x:c>
      <x:c r="AN949" s="4">
        <x:f>IF(C949="T0",0,IF(C949="T1",1,IF(C949="T2",2,IF(C949="T3",3,IF(C949="T4",4,IF(C949="Unassigned",98,99))))))</x:f>
        <x:v>1</x:v>
      </x:c>
    </x:row>
    <x:row r="950">
      <x:c r="A950" s="4" t="inlineStr">
        <x:is>
          <x:t xml:space="preserve">proposal.clothing.insulated.legs</x:t>
        </x:is>
      </x:c>
      <x:c r="B950" s="4" t="inlineStr">
        <x:is>
          <x:t xml:space="preserve">Electrical insulating trousers</x:t>
        </x:is>
      </x:c>
      <x:c r="C950" s="4" t="inlineStr">
        <x:is>
          <x:t xml:space="preserve">T2</x:t>
        </x:is>
      </x:c>
      <x:c r="D950" s="4" t="inlineStr">
        <x:is>
          <x:t xml:space="preserve">Clothing</x:t>
        </x:is>
      </x:c>
      <x:c r="E950" s="4" t="inlineStr">
        <x:is>
          <x:t xml:space="preserve">Electrical insulating clothing / legs</x:t>
        </x:is>
      </x:c>
      <x:c r="F950" s="4" t="inlineStr">
        <x:is>
          <x:t xml:space="preserve">Author-directed concept</x:t>
        </x:is>
      </x:c>
      <x:c r="G950" s="4" t="inlineStr">
        <x:is>
          <x:t xml:space="preserve">Electrical insulating clothing family: one separately listed trousers. One lower-body garment; footwear remains separate. Overlapping qualified husk/hide-derived insulating layers, guarded joins and rigid shell spacers. Specific dielectric materials and service limits remain unresolved. Functions and performance remain proposals.</x:t>
        </x:is>
      </x:c>
      <x:c r="H950" s="4" t="inlineStr">
        <x:is>
          <x:t xml:space="preserve">Unassigned; no new slot approved</x:t>
        </x:is>
      </x:c>
      <x:c r="I950" s="4" t="inlineStr">
        <x:is>
          <x:t xml:space="preserve">Booter-worn garment concept; fit, packing and canister clearance unresolved.</x:t>
        </x:is>
      </x:c>
      <x:c r="J950" s="4"/>
      <x:c r="K950" s="4"/>
      <x:c r="L950" s="4" t="inlineStr">
        <x:is>
          <x:t xml:space="preserve">Proposed garment craft or trade; availability and price unresolved.</x:t>
        </x:is>
      </x:c>
      <x:c r="M950" s="4" t="inlineStr">
        <x:is>
          <x:t xml:space="preserve">Candidate construction from qualified stock and compatible joining parts. No full-set recipe, quantities, yield or crafting time assigned.</x:t>
        </x:is>
      </x:c>
      <x:c r="N950" s="4" t="inlineStr">
        <x:is>
          <x:t xml:space="preserve">Not implemented</x:t>
        </x:is>
      </x:c>
      <x:c r="O950"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0" s="4" t="inlineStr">
        <x:is>
          <x:t xml:space="preserve">Uncommon</x:t>
        </x:is>
      </x:c>
      <x:c r="Q950" s="4"/>
      <x:c r="R950" s="4"/>
      <x:c r="S950" s="4"/>
      <x:c r="T950" s="4"/>
      <x:c r="U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c r="V950" s="4" t="inlineStr">
        <x:is>
          <x:t xml:space="preserve">insulated clothing; electrical insulating clothing family; legs; separate garment</x:t>
        </x:is>
      </x:c>
      <x:c r="W95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0" s="4" t="inlineStr">
        <x:is>
          <x:t xml:space="preserve">Wearable</x:t>
        </x:is>
      </x:c>
      <x:c r="Y950" s="4" t="inlineStr">
        <x:is>
          <x:t xml:space="preserve">Finished item</x:t>
        </x:is>
      </x:c>
      <x:c r="Z950" s="4" t="inlineStr">
        <x:is>
          <x:t xml:space="preserve">Manufactured / unresolved</x:t>
        </x:is>
      </x:c>
      <x:c r="AA950" s="4" t="inlineStr">
        <x:is>
          <x:t xml:space="preserve">Electrical insulation</x:t>
        </x:is>
      </x:c>
      <x:c r="AB950" s="4" t="inlineStr">
        <x:is>
          <x:t xml:space="preserve">Mixed / unresolved</x:t>
        </x:is>
      </x:c>
      <x:c r="AC950" s="4" t="inlineStr">
        <x:is>
          <x:t xml:space="preserve">Assembly</x:t>
        </x:is>
      </x:c>
      <x:c r="AD950" s="4" t="inlineStr">
        <x:is>
          <x:t xml:space="preserve">Proposal</x:t>
        </x:is>
      </x:c>
      <x:c r="AE950" s="4" t="str">
        <x:f>LOWER(A950&amp;"; "&amp;B950&amp;"; "&amp;D950&amp;"; "&amp;E950&amp;"; "&amp;X950&amp;"; "&amp;Y950&amp;"; "&amp;Z950&amp;"; "&amp;AA950&amp;"; "&amp;AB950&amp;"; "&amp;AC950&amp;"; "&amp;AD950&amp;"; "&amp;V950&amp;"; "&amp;C950&amp;"; "&amp;AH950&amp;"; "&amp;AI950)</x:f>
        <x:v>proposal.clothing.insulated.legs; electrical insulating trousers; clothing; electrical insulating clothing / legs; wearable; finished item; manufactured / unresolved; electrical insulation; mixed / unresolved; assembly; proposal; insulated clothing; electrical insulating clothing family; legs; separate garment; t2; t2; finished item</x:v>
      </x:c>
      <x:c r="AF950" s="4" t="inlineStr">
        <x:is>
          <x:t xml:space="preserve">Independently listed clothing piece. Family membership is an organizational grouping, not another counted inventory item or a set bonus.</x:t>
        </x:is>
      </x:c>
      <x:c r="AG950"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950" s="4" t="inlineStr">
        <x:is>
          <x:t xml:space="preserve">T2</x:t>
        </x:is>
      </x:c>
      <x:c r="AI950" s="4" t="inlineStr">
        <x:is>
          <x:t xml:space="preserve">Finished item</x:t>
        </x:is>
      </x:c>
      <x:c r="AJ950" s="4">
        <x:f>COUNTIFS('Material routes'!$D$6:$D$2205,A950,'Material routes'!$C$6:$C$2205,"Output")</x:f>
        <x:v>0</x:v>
      </x:c>
      <x:c r="AK950" s="4">
        <x:f>SUM(COUNTIFS('Material routes'!$D$6:$D$2205,A950,'Material routes'!$C$6:$C$2205,"Ingredient candidate"),COUNTIFS('Material routes'!$D$6:$D$2205,A950,'Material routes'!$C$6:$C$2205,"Consumed input"),COUNTIFS('Material routes'!$D$6:$D$2205,A950,'Material routes'!$C$6:$C$2205,"Contained input"),COUNTIFS('Material routes'!$D$6:$D$2205,A950,'Material routes'!$C$6:$C$2205,"Transform input"))</x:f>
        <x:v>0</x:v>
      </x:c>
      <x:c r="AL950" s="4">
        <x:f>COUNTIFS('Material routes'!$D$6:$D$2205,A950,'Material routes'!$C$6:$C$2205,"Tool candidate")</x:f>
        <x:v>0</x:v>
      </x:c>
      <x:c r="AM950" s="4" t="str">
        <x:f>IF(AJ950&gt;0,"Route listed; review status/completeness","No production route listed")</x:f>
        <x:v>No production route listed</x:v>
      </x:c>
      <x:c r="AN950" s="4">
        <x:f>IF(C950="T0",0,IF(C950="T1",1,IF(C950="T2",2,IF(C950="T3",3,IF(C950="T4",4,IF(C950="Unassigned",98,99))))))</x:f>
        <x:v>2</x:v>
      </x:c>
    </x:row>
    <x:row r="951">
      <x:c r="A951" s="4" t="inlineStr">
        <x:is>
          <x:t xml:space="preserve">proposal.clothing.insulated.head</x:t>
        </x:is>
      </x:c>
      <x:c r="B951" s="4" t="inlineStr">
        <x:is>
          <x:t xml:space="preserve">Electrical insulating hood</x:t>
        </x:is>
      </x:c>
      <x:c r="C951" s="4" t="inlineStr">
        <x:is>
          <x:t xml:space="preserve">T2</x:t>
        </x:is>
      </x:c>
      <x:c r="D951" s="4" t="inlineStr">
        <x:is>
          <x:t xml:space="preserve">Clothing</x:t>
        </x:is>
      </x:c>
      <x:c r="E951" s="4" t="inlineStr">
        <x:is>
          <x:t xml:space="preserve">Electrical insulating clothing / head</x:t>
        </x:is>
      </x:c>
      <x:c r="F951" s="4" t="inlineStr">
        <x:is>
          <x:t xml:space="preserve">Author-directed concept</x:t>
        </x:is>
      </x:c>
      <x:c r="G951" s="4" t="inlineStr">
        <x:is>
          <x:t xml:space="preserve">Electrical insulating clothing family: one separately listed hood. One head covering; face, sight, hearing and personal canister clearance require design. Overlapping qualified husk/hide-derived insulating layers, guarded joins and rigid shell spacers. Specific dielectric materials and service limits remain unresolved. Functions and performance remain proposals.</x:t>
        </x:is>
      </x:c>
      <x:c r="H951" s="4" t="inlineStr">
        <x:is>
          <x:t xml:space="preserve">Unassigned; no new slot approved</x:t>
        </x:is>
      </x:c>
      <x:c r="I951" s="4" t="inlineStr">
        <x:is>
          <x:t xml:space="preserve">Booter-worn garment concept; fit, packing and canister clearance unresolved.</x:t>
        </x:is>
      </x:c>
      <x:c r="J951" s="4"/>
      <x:c r="K951" s="4"/>
      <x:c r="L951" s="4" t="inlineStr">
        <x:is>
          <x:t xml:space="preserve">Proposed garment craft or trade; availability and price unresolved.</x:t>
        </x:is>
      </x:c>
      <x:c r="M951" s="4" t="inlineStr">
        <x:is>
          <x:t xml:space="preserve">Candidate construction from qualified stock and compatible joining parts. No full-set recipe, quantities, yield or crafting time assigned.</x:t>
        </x:is>
      </x:c>
      <x:c r="N951" s="4" t="inlineStr">
        <x:is>
          <x:t xml:space="preserve">Not implemented</x:t>
        </x:is>
      </x:c>
      <x:c r="O951"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1" s="4" t="inlineStr">
        <x:is>
          <x:t xml:space="preserve">Uncommon</x:t>
        </x:is>
      </x:c>
      <x:c r="Q951" s="4"/>
      <x:c r="R951" s="4"/>
      <x:c r="S951" s="4"/>
      <x:c r="T951" s="4"/>
      <x:c r="U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c r="V951" s="4" t="inlineStr">
        <x:is>
          <x:t xml:space="preserve">insulated clothing; electrical insulating clothing family; head; separate garment</x:t>
        </x:is>
      </x:c>
      <x:c r="W95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1" s="4" t="inlineStr">
        <x:is>
          <x:t xml:space="preserve">Wearable</x:t>
        </x:is>
      </x:c>
      <x:c r="Y951" s="4" t="inlineStr">
        <x:is>
          <x:t xml:space="preserve">Finished item</x:t>
        </x:is>
      </x:c>
      <x:c r="Z951" s="4" t="inlineStr">
        <x:is>
          <x:t xml:space="preserve">Manufactured / unresolved</x:t>
        </x:is>
      </x:c>
      <x:c r="AA951" s="4" t="inlineStr">
        <x:is>
          <x:t xml:space="preserve">Electrical insulation</x:t>
        </x:is>
      </x:c>
      <x:c r="AB951" s="4" t="inlineStr">
        <x:is>
          <x:t xml:space="preserve">Mixed / unresolved</x:t>
        </x:is>
      </x:c>
      <x:c r="AC951" s="4" t="inlineStr">
        <x:is>
          <x:t xml:space="preserve">Assembly</x:t>
        </x:is>
      </x:c>
      <x:c r="AD951" s="4" t="inlineStr">
        <x:is>
          <x:t xml:space="preserve">Proposal</x:t>
        </x:is>
      </x:c>
      <x:c r="AE951" s="4" t="str">
        <x:f>LOWER(A951&amp;"; "&amp;B951&amp;"; "&amp;D951&amp;"; "&amp;E951&amp;"; "&amp;X951&amp;"; "&amp;Y951&amp;"; "&amp;Z951&amp;"; "&amp;AA951&amp;"; "&amp;AB951&amp;"; "&amp;AC951&amp;"; "&amp;AD951&amp;"; "&amp;V951&amp;"; "&amp;C951&amp;"; "&amp;AH951&amp;"; "&amp;AI951)</x:f>
        <x:v>proposal.clothing.insulated.head; electrical insulating hood; clothing; electrical insulating clothing / head; wearable; finished item; manufactured / unresolved; electrical insulation; mixed / unresolved; assembly; proposal; insulated clothing; electrical insulating clothing family; head; separate garment; t2; t2; finished item</x:v>
      </x:c>
      <x:c r="AF951" s="4" t="inlineStr">
        <x:is>
          <x:t xml:space="preserve">Independently listed clothing piece. Family membership is an organizational grouping, not another counted inventory item or a set bonus.</x:t>
        </x:is>
      </x:c>
      <x:c r="AG951"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951" s="4" t="inlineStr">
        <x:is>
          <x:t xml:space="preserve">T2</x:t>
        </x:is>
      </x:c>
      <x:c r="AI951" s="4" t="inlineStr">
        <x:is>
          <x:t xml:space="preserve">Finished item</x:t>
        </x:is>
      </x:c>
      <x:c r="AJ951" s="4">
        <x:f>COUNTIFS('Material routes'!$D$6:$D$2205,A951,'Material routes'!$C$6:$C$2205,"Output")</x:f>
        <x:v>0</x:v>
      </x:c>
      <x:c r="AK951" s="4">
        <x:f>SUM(COUNTIFS('Material routes'!$D$6:$D$2205,A951,'Material routes'!$C$6:$C$2205,"Ingredient candidate"),COUNTIFS('Material routes'!$D$6:$D$2205,A951,'Material routes'!$C$6:$C$2205,"Consumed input"),COUNTIFS('Material routes'!$D$6:$D$2205,A951,'Material routes'!$C$6:$C$2205,"Contained input"),COUNTIFS('Material routes'!$D$6:$D$2205,A951,'Material routes'!$C$6:$C$2205,"Transform input"))</x:f>
        <x:v>0</x:v>
      </x:c>
      <x:c r="AL951" s="4">
        <x:f>COUNTIFS('Material routes'!$D$6:$D$2205,A951,'Material routes'!$C$6:$C$2205,"Tool candidate")</x:f>
        <x:v>0</x:v>
      </x:c>
      <x:c r="AM951" s="4" t="str">
        <x:f>IF(AJ951&gt;0,"Route listed; review status/completeness","No production route listed")</x:f>
        <x:v>No production route listed</x:v>
      </x:c>
      <x:c r="AN951" s="4">
        <x:f>IF(C951="T0",0,IF(C951="T1",1,IF(C951="T2",2,IF(C951="T3",3,IF(C951="T4",4,IF(C951="Unassigned",98,99))))))</x:f>
        <x:v>2</x:v>
      </x:c>
    </x:row>
    <x:row r="952">
      <x:c r="A952" s="4" t="inlineStr">
        <x:is>
          <x:t xml:space="preserve">proposal.clothing.chitin.top</x:t>
        </x:is>
      </x:c>
      <x:c r="B952" s="4" t="inlineStr">
        <x:is>
          <x:t xml:space="preserve">Chitin jacket</x:t>
        </x:is>
      </x:c>
      <x:c r="C952" s="4" t="inlineStr">
        <x:is>
          <x:t xml:space="preserve">T0</x:t>
        </x:is>
      </x:c>
      <x:c r="D952" s="4" t="inlineStr">
        <x:is>
          <x:t xml:space="preserve">Clothing</x:t>
        </x:is>
      </x:c>
      <x:c r="E952" s="4" t="inlineStr">
        <x:is>
          <x:t xml:space="preserve">Chitin clothing / top</x:t>
        </x:is>
      </x:c>
      <x:c r="F952" s="4" t="inlineStr">
        <x:is>
          <x:t xml:space="preserve">New proposal</x:t>
        </x:is>
      </x:c>
      <x:c r="G952" s="4" t="inlineStr">
        <x:is>
          <x:t xml:space="preserve">Chitin clothing family: one separately listed jacket. One upper-body garment; no trousers, gloves, footwear or headwear included. Thin overlapping chitin scales, smooth turned edges and small metal joining points. A flexible clothing silhouette rather than heavy armor plating. Functions and performance remain proposals.</x:t>
        </x:is>
      </x:c>
      <x:c r="H952" s="4" t="inlineStr">
        <x:is>
          <x:t xml:space="preserve">Unassigned; no new slot approved</x:t>
        </x:is>
      </x:c>
      <x:c r="I952" s="4" t="inlineStr">
        <x:is>
          <x:t xml:space="preserve">Booter-worn garment concept; fit, packing and canister clearance unresolved.</x:t>
        </x:is>
      </x:c>
      <x:c r="J952" s="4"/>
      <x:c r="K952" s="4"/>
      <x:c r="L952" s="4" t="inlineStr">
        <x:is>
          <x:t xml:space="preserve">Proposed garment craft or trade; availability and price unresolved.</x:t>
        </x:is>
      </x:c>
      <x:c r="M952" s="4" t="inlineStr">
        <x:is>
          <x:t xml:space="preserve">Candidate construction from qualified stock and compatible joining parts. No full-set recipe, quantities, yield or crafting time assigned.</x:t>
        </x:is>
      </x:c>
      <x:c r="N952" s="4" t="inlineStr">
        <x:is>
          <x:t xml:space="preserve">Not implemented</x:t>
        </x:is>
      </x:c>
      <x:c r="O952" s="4" t="inlineStr">
        <x:is>
          <x:t xml:space="preserve">Fit, comfort, flexibility, mass, wear and protective performance require design. No wood, ordinary cloth, conventional abundant hide/fur supply, free-water treatment, set bonus or new equipment slots.</x:t>
        </x:is>
      </x:c>
      <x:c r="P952" s="4" t="inlineStr">
        <x:is>
          <x:t xml:space="preserve">Junk</x:t>
        </x:is>
      </x:c>
      <x:c r="Q952" s="4"/>
      <x:c r="R952" s="4"/>
      <x:c r="S952" s="4"/>
      <x:c r="T952" s="4"/>
      <x:c r="U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c r="V952" s="4" t="inlineStr">
        <x:is>
          <x:t xml:space="preserve">chitin clothing; chitin clothing family; top; separate garment</x:t>
        </x:is>
      </x:c>
      <x:c r="W95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2" s="4" t="inlineStr">
        <x:is>
          <x:t xml:space="preserve">Wearable</x:t>
        </x:is>
      </x:c>
      <x:c r="Y952" s="4" t="inlineStr">
        <x:is>
          <x:t xml:space="preserve">Finished item</x:t>
        </x:is>
      </x:c>
      <x:c r="Z952" s="4" t="inlineStr">
        <x:is>
          <x:t xml:space="preserve">Manufactured / unresolved</x:t>
        </x:is>
      </x:c>
      <x:c r="AA952" s="4" t="inlineStr">
        <x:is>
          <x:t xml:space="preserve">Clothing</x:t>
        </x:is>
      </x:c>
      <x:c r="AB952" s="4" t="inlineStr">
        <x:is>
          <x:t xml:space="preserve">Shell / chitin</x:t>
        </x:is>
      </x:c>
      <x:c r="AC952" s="4" t="inlineStr">
        <x:is>
          <x:t xml:space="preserve">Assembly</x:t>
        </x:is>
      </x:c>
      <x:c r="AD952" s="4" t="inlineStr">
        <x:is>
          <x:t xml:space="preserve">Proposal</x:t>
        </x:is>
      </x:c>
      <x:c r="AE952" s="4" t="str">
        <x:f>LOWER(A952&amp;"; "&amp;B952&amp;"; "&amp;D952&amp;"; "&amp;E952&amp;"; "&amp;X952&amp;"; "&amp;Y952&amp;"; "&amp;Z952&amp;"; "&amp;AA952&amp;"; "&amp;AB952&amp;"; "&amp;AC952&amp;"; "&amp;AD952&amp;"; "&amp;V952&amp;"; "&amp;C952&amp;"; "&amp;AH952&amp;"; "&amp;AI952)</x:f>
        <x:v>proposal.clothing.chitin.top; chitin jacket; clothing; chitin clothing / top; wearable; finished item; manufactured / unresolved; clothing; shell / chitin; assembly; proposal; chitin clothing; chitin clothing family; top; separate garment; t0; t1; finished item</x:v>
      </x:c>
      <x:c r="AF952" s="4" t="inlineStr">
        <x:is>
          <x:t xml:space="preserve">Independently listed clothing piece. Family membership is an organizational grouping, not another counted inventory item or a set bonus.</x:t>
        </x:is>
      </x:c>
      <x:c r="AG952"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2" s="4" t="inlineStr">
        <x:is>
          <x:t xml:space="preserve">T1</x:t>
        </x:is>
      </x:c>
      <x:c r="AI952" s="4" t="inlineStr">
        <x:is>
          <x:t xml:space="preserve">Finished item</x:t>
        </x:is>
      </x:c>
      <x:c r="AJ952" s="4">
        <x:f>COUNTIFS('Material routes'!$D$6:$D$2205,A952,'Material routes'!$C$6:$C$2205,"Output")</x:f>
        <x:v>0</x:v>
      </x:c>
      <x:c r="AK952" s="4">
        <x:f>SUM(COUNTIFS('Material routes'!$D$6:$D$2205,A952,'Material routes'!$C$6:$C$2205,"Ingredient candidate"),COUNTIFS('Material routes'!$D$6:$D$2205,A952,'Material routes'!$C$6:$C$2205,"Consumed input"),COUNTIFS('Material routes'!$D$6:$D$2205,A952,'Material routes'!$C$6:$C$2205,"Contained input"),COUNTIFS('Material routes'!$D$6:$D$2205,A952,'Material routes'!$C$6:$C$2205,"Transform input"))</x:f>
        <x:v>0</x:v>
      </x:c>
      <x:c r="AL952" s="4">
        <x:f>COUNTIFS('Material routes'!$D$6:$D$2205,A952,'Material routes'!$C$6:$C$2205,"Tool candidate")</x:f>
        <x:v>0</x:v>
      </x:c>
      <x:c r="AM952" s="4" t="str">
        <x:f>IF(AJ952&gt;0,"Route listed; review status/completeness","No production route listed")</x:f>
        <x:v>No production route listed</x:v>
      </x:c>
      <x:c r="AN952" s="4">
        <x:f>IF(C952="T0",0,IF(C952="T1",1,IF(C952="T2",2,IF(C952="T3",3,IF(C952="T4",4,IF(C952="Unassigned",98,99))))))</x:f>
        <x:v>0</x:v>
      </x:c>
    </x:row>
    <x:row r="953">
      <x:c r="A953" s="4" t="inlineStr">
        <x:is>
          <x:t xml:space="preserve">proposal.clothing.chitin.legs</x:t>
        </x:is>
      </x:c>
      <x:c r="B953" s="4" t="inlineStr">
        <x:is>
          <x:t xml:space="preserve">Chitin trousers</x:t>
        </x:is>
      </x:c>
      <x:c r="C953" s="4" t="inlineStr">
        <x:is>
          <x:t xml:space="preserve">T0</x:t>
        </x:is>
      </x:c>
      <x:c r="D953" s="4" t="inlineStr">
        <x:is>
          <x:t xml:space="preserve">Clothing</x:t>
        </x:is>
      </x:c>
      <x:c r="E953" s="4" t="inlineStr">
        <x:is>
          <x:t xml:space="preserve">Chitin clothing / legs</x:t>
        </x:is>
      </x:c>
      <x:c r="F953" s="4" t="inlineStr">
        <x:is>
          <x:t xml:space="preserve">New proposal</x:t>
        </x:is>
      </x:c>
      <x:c r="G953" s="4" t="inlineStr">
        <x:is>
          <x:t xml:space="preserve">Chitin clothing family: one separately listed trousers. One lower-body garment; footwear remains separate. Thin overlapping chitin scales, smooth turned edges and small metal joining points. A flexible clothing silhouette rather than heavy armor plating. Functions and performance remain proposals.</x:t>
        </x:is>
      </x:c>
      <x:c r="H953" s="4" t="inlineStr">
        <x:is>
          <x:t xml:space="preserve">Unassigned; no new slot approved</x:t>
        </x:is>
      </x:c>
      <x:c r="I953" s="4" t="inlineStr">
        <x:is>
          <x:t xml:space="preserve">Booter-worn garment concept; fit, packing and canister clearance unresolved.</x:t>
        </x:is>
      </x:c>
      <x:c r="J953" s="4"/>
      <x:c r="K953" s="4"/>
      <x:c r="L953" s="4" t="inlineStr">
        <x:is>
          <x:t xml:space="preserve">Proposed garment craft or trade; availability and price unresolved.</x:t>
        </x:is>
      </x:c>
      <x:c r="M953" s="4" t="inlineStr">
        <x:is>
          <x:t xml:space="preserve">Candidate construction from qualified stock and compatible joining parts. No full-set recipe, quantities, yield or crafting time assigned.</x:t>
        </x:is>
      </x:c>
      <x:c r="N953" s="4" t="inlineStr">
        <x:is>
          <x:t xml:space="preserve">Not implemented</x:t>
        </x:is>
      </x:c>
      <x:c r="O953" s="4" t="inlineStr">
        <x:is>
          <x:t xml:space="preserve">Fit, comfort, flexibility, mass, wear and protective performance require design. No wood, ordinary cloth, conventional abundant hide/fur supply, free-water treatment, set bonus or new equipment slots.</x:t>
        </x:is>
      </x:c>
      <x:c r="P953" s="4" t="inlineStr">
        <x:is>
          <x:t xml:space="preserve">Junk</x:t>
        </x:is>
      </x:c>
      <x:c r="Q953" s="4"/>
      <x:c r="R953" s="4"/>
      <x:c r="S953" s="4"/>
      <x:c r="T953" s="4"/>
      <x:c r="U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c r="V953" s="4" t="inlineStr">
        <x:is>
          <x:t xml:space="preserve">chitin clothing; chitin clothing family; legs; separate garment</x:t>
        </x:is>
      </x:c>
      <x:c r="W95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3" s="4" t="inlineStr">
        <x:is>
          <x:t xml:space="preserve">Wearable</x:t>
        </x:is>
      </x:c>
      <x:c r="Y953" s="4" t="inlineStr">
        <x:is>
          <x:t xml:space="preserve">Finished item</x:t>
        </x:is>
      </x:c>
      <x:c r="Z953" s="4" t="inlineStr">
        <x:is>
          <x:t xml:space="preserve">Manufactured / unresolved</x:t>
        </x:is>
      </x:c>
      <x:c r="AA953" s="4" t="inlineStr">
        <x:is>
          <x:t xml:space="preserve">Clothing</x:t>
        </x:is>
      </x:c>
      <x:c r="AB953" s="4" t="inlineStr">
        <x:is>
          <x:t xml:space="preserve">Shell / chitin</x:t>
        </x:is>
      </x:c>
      <x:c r="AC953" s="4" t="inlineStr">
        <x:is>
          <x:t xml:space="preserve">Assembly</x:t>
        </x:is>
      </x:c>
      <x:c r="AD953" s="4" t="inlineStr">
        <x:is>
          <x:t xml:space="preserve">Proposal</x:t>
        </x:is>
      </x:c>
      <x:c r="AE953" s="4" t="str">
        <x:f>LOWER(A953&amp;"; "&amp;B953&amp;"; "&amp;D953&amp;"; "&amp;E953&amp;"; "&amp;X953&amp;"; "&amp;Y953&amp;"; "&amp;Z953&amp;"; "&amp;AA953&amp;"; "&amp;AB953&amp;"; "&amp;AC953&amp;"; "&amp;AD953&amp;"; "&amp;V953&amp;"; "&amp;C953&amp;"; "&amp;AH953&amp;"; "&amp;AI953)</x:f>
        <x:v>proposal.clothing.chitin.legs; chitin trousers; clothing; chitin clothing / legs; wearable; finished item; manufactured / unresolved; clothing; shell / chitin; assembly; proposal; chitin clothing; chitin clothing family; legs; separate garment; t0; t1; finished item</x:v>
      </x:c>
      <x:c r="AF953" s="4" t="inlineStr">
        <x:is>
          <x:t xml:space="preserve">Independently listed clothing piece. Family membership is an organizational grouping, not another counted inventory item or a set bonus.</x:t>
        </x:is>
      </x:c>
      <x:c r="AG95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3" s="4" t="inlineStr">
        <x:is>
          <x:t xml:space="preserve">T1</x:t>
        </x:is>
      </x:c>
      <x:c r="AI953" s="4" t="inlineStr">
        <x:is>
          <x:t xml:space="preserve">Finished item</x:t>
        </x:is>
      </x:c>
      <x:c r="AJ953" s="4">
        <x:f>COUNTIFS('Material routes'!$D$6:$D$2205,A953,'Material routes'!$C$6:$C$2205,"Output")</x:f>
        <x:v>0</x:v>
      </x:c>
      <x:c r="AK953" s="4">
        <x:f>SUM(COUNTIFS('Material routes'!$D$6:$D$2205,A953,'Material routes'!$C$6:$C$2205,"Ingredient candidate"),COUNTIFS('Material routes'!$D$6:$D$2205,A953,'Material routes'!$C$6:$C$2205,"Consumed input"),COUNTIFS('Material routes'!$D$6:$D$2205,A953,'Material routes'!$C$6:$C$2205,"Contained input"),COUNTIFS('Material routes'!$D$6:$D$2205,A953,'Material routes'!$C$6:$C$2205,"Transform input"))</x:f>
        <x:v>0</x:v>
      </x:c>
      <x:c r="AL953" s="4">
        <x:f>COUNTIFS('Material routes'!$D$6:$D$2205,A953,'Material routes'!$C$6:$C$2205,"Tool candidate")</x:f>
        <x:v>0</x:v>
      </x:c>
      <x:c r="AM953" s="4" t="str">
        <x:f>IF(AJ953&gt;0,"Route listed; review status/completeness","No production route listed")</x:f>
        <x:v>No production route listed</x:v>
      </x:c>
      <x:c r="AN953" s="4">
        <x:f>IF(C953="T0",0,IF(C953="T1",1,IF(C953="T2",2,IF(C953="T3",3,IF(C953="T4",4,IF(C953="Unassigned",98,99))))))</x:f>
        <x:v>0</x:v>
      </x:c>
    </x:row>
    <x:row r="954">
      <x:c r="A954" s="4" t="inlineStr">
        <x:is>
          <x:t xml:space="preserve">proposal.clothing.chitin.boots</x:t>
        </x:is>
      </x:c>
      <x:c r="B954" s="4" t="inlineStr">
        <x:is>
          <x:t xml:space="preserve">Chitin boots</x:t>
        </x:is>
      </x:c>
      <x:c r="C954" s="4" t="inlineStr">
        <x:is>
          <x:t xml:space="preserve">T0</x:t>
        </x:is>
      </x:c>
      <x:c r="D954" s="4" t="inlineStr">
        <x:is>
          <x:t xml:space="preserve">Clothing</x:t>
        </x:is>
      </x:c>
      <x:c r="E954" s="4" t="inlineStr">
        <x:is>
          <x:t xml:space="preserve">Chitin clothing / boots</x:t>
        </x:is>
      </x:c>
      <x:c r="F954" s="4" t="inlineStr">
        <x:is>
          <x:t xml:space="preserve">New proposal</x:t>
        </x:is>
      </x:c>
      <x:c r="G954" s="4" t="inlineStr">
        <x:is>
          <x:t xml:space="preserve">Chitin clothing family: one separately listed boots. One matched pair of footwear; no leggings or trousers included. Thin overlapping chitin scales, smooth turned edges and small metal joining points. A flexible clothing silhouette rather than heavy armor plating. Functions and performance remain proposals.</x:t>
        </x:is>
      </x:c>
      <x:c r="H954" s="4" t="inlineStr">
        <x:is>
          <x:t xml:space="preserve">Unassigned; no new slot approved</x:t>
        </x:is>
      </x:c>
      <x:c r="I954" s="4" t="inlineStr">
        <x:is>
          <x:t xml:space="preserve">Booter-worn garment concept; fit, packing and canister clearance unresolved.</x:t>
        </x:is>
      </x:c>
      <x:c r="J954" s="4"/>
      <x:c r="K954" s="4"/>
      <x:c r="L954" s="4" t="inlineStr">
        <x:is>
          <x:t xml:space="preserve">Proposed garment craft or trade; availability and price unresolved.</x:t>
        </x:is>
      </x:c>
      <x:c r="M954" s="4" t="inlineStr">
        <x:is>
          <x:t xml:space="preserve">Candidate construction from qualified stock and compatible joining parts. No full-set recipe, quantities, yield or crafting time assigned.</x:t>
        </x:is>
      </x:c>
      <x:c r="N954" s="4" t="inlineStr">
        <x:is>
          <x:t xml:space="preserve">Not implemented</x:t>
        </x:is>
      </x:c>
      <x:c r="O954" s="4" t="inlineStr">
        <x:is>
          <x:t xml:space="preserve">Fit, comfort, flexibility, mass, wear and protective performance require design. No wood, ordinary cloth, conventional abundant hide/fur supply, free-water treatment, set bonus or new equipment slots.</x:t>
        </x:is>
      </x:c>
      <x:c r="P954" s="4" t="inlineStr">
        <x:is>
          <x:t xml:space="preserve">Junk</x:t>
        </x:is>
      </x:c>
      <x:c r="Q954" s="4"/>
      <x:c r="R954" s="4"/>
      <x:c r="S954" s="4"/>
      <x:c r="T954" s="4"/>
      <x:c r="U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c r="V954" s="4" t="inlineStr">
        <x:is>
          <x:t xml:space="preserve">chitin clothing; chitin clothing family; boots; separate garment</x:t>
        </x:is>
      </x:c>
      <x:c r="W95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4" s="4" t="inlineStr">
        <x:is>
          <x:t xml:space="preserve">Wearable</x:t>
        </x:is>
      </x:c>
      <x:c r="Y954" s="4" t="inlineStr">
        <x:is>
          <x:t xml:space="preserve">Finished item</x:t>
        </x:is>
      </x:c>
      <x:c r="Z954" s="4" t="inlineStr">
        <x:is>
          <x:t xml:space="preserve">Manufactured / unresolved</x:t>
        </x:is>
      </x:c>
      <x:c r="AA954" s="4" t="inlineStr">
        <x:is>
          <x:t xml:space="preserve">Clothing</x:t>
        </x:is>
      </x:c>
      <x:c r="AB954" s="4" t="inlineStr">
        <x:is>
          <x:t xml:space="preserve">Shell / chitin</x:t>
        </x:is>
      </x:c>
      <x:c r="AC954" s="4" t="inlineStr">
        <x:is>
          <x:t xml:space="preserve">Assembly</x:t>
        </x:is>
      </x:c>
      <x:c r="AD954" s="4" t="inlineStr">
        <x:is>
          <x:t xml:space="preserve">Proposal</x:t>
        </x:is>
      </x:c>
      <x:c r="AE954" s="4" t="str">
        <x:f>LOWER(A954&amp;"; "&amp;B954&amp;"; "&amp;D954&amp;"; "&amp;E954&amp;"; "&amp;X954&amp;"; "&amp;Y954&amp;"; "&amp;Z954&amp;"; "&amp;AA954&amp;"; "&amp;AB954&amp;"; "&amp;AC954&amp;"; "&amp;AD954&amp;"; "&amp;V954&amp;"; "&amp;C954&amp;"; "&amp;AH954&amp;"; "&amp;AI954)</x:f>
        <x:v>proposal.clothing.chitin.boots; chitin boots; clothing; chitin clothing / boots; wearable; finished item; manufactured / unresolved; clothing; shell / chitin; assembly; proposal; chitin clothing; chitin clothing family; boots; separate garment; t0; t1; finished item</x:v>
      </x:c>
      <x:c r="AF954" s="4" t="inlineStr">
        <x:is>
          <x:t xml:space="preserve">Independently listed clothing piece. Family membership is an organizational grouping, not another counted inventory item or a set bonus.</x:t>
        </x:is>
      </x:c>
      <x:c r="AG954"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4" s="4" t="inlineStr">
        <x:is>
          <x:t xml:space="preserve">T1</x:t>
        </x:is>
      </x:c>
      <x:c r="AI954" s="4" t="inlineStr">
        <x:is>
          <x:t xml:space="preserve">Finished item</x:t>
        </x:is>
      </x:c>
      <x:c r="AJ954" s="4">
        <x:f>COUNTIFS('Material routes'!$D$6:$D$2205,A954,'Material routes'!$C$6:$C$2205,"Output")</x:f>
        <x:v>0</x:v>
      </x:c>
      <x:c r="AK954" s="4">
        <x:f>SUM(COUNTIFS('Material routes'!$D$6:$D$2205,A954,'Material routes'!$C$6:$C$2205,"Ingredient candidate"),COUNTIFS('Material routes'!$D$6:$D$2205,A954,'Material routes'!$C$6:$C$2205,"Consumed input"),COUNTIFS('Material routes'!$D$6:$D$2205,A954,'Material routes'!$C$6:$C$2205,"Contained input"),COUNTIFS('Material routes'!$D$6:$D$2205,A954,'Material routes'!$C$6:$C$2205,"Transform input"))</x:f>
        <x:v>0</x:v>
      </x:c>
      <x:c r="AL954" s="4">
        <x:f>COUNTIFS('Material routes'!$D$6:$D$2205,A954,'Material routes'!$C$6:$C$2205,"Tool candidate")</x:f>
        <x:v>0</x:v>
      </x:c>
      <x:c r="AM954" s="4" t="str">
        <x:f>IF(AJ954&gt;0,"Route listed; review status/completeness","No production route listed")</x:f>
        <x:v>No production route listed</x:v>
      </x:c>
      <x:c r="AN954" s="4">
        <x:f>IF(C954="T0",0,IF(C954="T1",1,IF(C954="T2",2,IF(C954="T3",3,IF(C954="T4",4,IF(C954="Unassigned",98,99))))))</x:f>
        <x:v>0</x:v>
      </x:c>
    </x:row>
    <x:row r="955">
      <x:c r="A955" s="4" t="inlineStr">
        <x:is>
          <x:t xml:space="preserve">proposal.clothing.chitin.gloves</x:t>
        </x:is>
      </x:c>
      <x:c r="B955" s="4" t="inlineStr">
        <x:is>
          <x:t xml:space="preserve">Chitin gloves</x:t>
        </x:is>
      </x:c>
      <x:c r="C955" s="4" t="inlineStr">
        <x:is>
          <x:t xml:space="preserve">T0</x:t>
        </x:is>
      </x:c>
      <x:c r="D955" s="4" t="inlineStr">
        <x:is>
          <x:t xml:space="preserve">Clothing</x:t>
        </x:is>
      </x:c>
      <x:c r="E955" s="4" t="inlineStr">
        <x:is>
          <x:t xml:space="preserve">Chitin clothing / gloves</x:t>
        </x:is>
      </x:c>
      <x:c r="F955" s="4" t="inlineStr">
        <x:is>
          <x:t xml:space="preserve">New proposal</x:t>
        </x:is>
      </x:c>
      <x:c r="G955" s="4" t="inlineStr">
        <x:is>
          <x:t xml:space="preserve">Chitin clothing family: one separately listed gloves. One matched pair of hand coverings; sleeves and upper-body garment remain separate. Thin overlapping chitin scales, smooth turned edges and small metal joining points. A flexible clothing silhouette rather than heavy armor plating. Functions and performance remain proposals.</x:t>
        </x:is>
      </x:c>
      <x:c r="H955" s="4" t="inlineStr">
        <x:is>
          <x:t xml:space="preserve">Unassigned; no new slot approved</x:t>
        </x:is>
      </x:c>
      <x:c r="I955" s="4" t="inlineStr">
        <x:is>
          <x:t xml:space="preserve">Booter-worn garment concept; fit, packing and canister clearance unresolved.</x:t>
        </x:is>
      </x:c>
      <x:c r="J955" s="4"/>
      <x:c r="K955" s="4"/>
      <x:c r="L955" s="4" t="inlineStr">
        <x:is>
          <x:t xml:space="preserve">Proposed garment craft or trade; availability and price unresolved.</x:t>
        </x:is>
      </x:c>
      <x:c r="M955" s="4" t="inlineStr">
        <x:is>
          <x:t xml:space="preserve">Candidate construction from qualified stock and compatible joining parts. No full-set recipe, quantities, yield or crafting time assigned.</x:t>
        </x:is>
      </x:c>
      <x:c r="N955" s="4" t="inlineStr">
        <x:is>
          <x:t xml:space="preserve">Not implemented</x:t>
        </x:is>
      </x:c>
      <x:c r="O955" s="4" t="inlineStr">
        <x:is>
          <x:t xml:space="preserve">Fit, comfort, flexibility, mass, wear and protective performance require design. No wood, ordinary cloth, conventional abundant hide/fur supply, free-water treatment, set bonus or new equipment slots.</x:t>
        </x:is>
      </x:c>
      <x:c r="P955" s="4" t="inlineStr">
        <x:is>
          <x:t xml:space="preserve">Junk</x:t>
        </x:is>
      </x:c>
      <x:c r="Q955" s="4"/>
      <x:c r="R955" s="4"/>
      <x:c r="S955" s="4"/>
      <x:c r="T955" s="4"/>
      <x:c r="U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c r="V955" s="4" t="inlineStr">
        <x:is>
          <x:t xml:space="preserve">chitin clothing; chitin clothing family; gloves; separate garment</x:t>
        </x:is>
      </x:c>
      <x:c r="W95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5" s="4" t="inlineStr">
        <x:is>
          <x:t xml:space="preserve">Wearable</x:t>
        </x:is>
      </x:c>
      <x:c r="Y955" s="4" t="inlineStr">
        <x:is>
          <x:t xml:space="preserve">Finished item</x:t>
        </x:is>
      </x:c>
      <x:c r="Z955" s="4" t="inlineStr">
        <x:is>
          <x:t xml:space="preserve">Manufactured / unresolved</x:t>
        </x:is>
      </x:c>
      <x:c r="AA955" s="4" t="inlineStr">
        <x:is>
          <x:t xml:space="preserve">Clothing</x:t>
        </x:is>
      </x:c>
      <x:c r="AB955" s="4" t="inlineStr">
        <x:is>
          <x:t xml:space="preserve">Shell / chitin</x:t>
        </x:is>
      </x:c>
      <x:c r="AC955" s="4" t="inlineStr">
        <x:is>
          <x:t xml:space="preserve">Assembly</x:t>
        </x:is>
      </x:c>
      <x:c r="AD955" s="4" t="inlineStr">
        <x:is>
          <x:t xml:space="preserve">Proposal</x:t>
        </x:is>
      </x:c>
      <x:c r="AE955" s="4" t="str">
        <x:f>LOWER(A955&amp;"; "&amp;B955&amp;"; "&amp;D955&amp;"; "&amp;E955&amp;"; "&amp;X955&amp;"; "&amp;Y955&amp;"; "&amp;Z955&amp;"; "&amp;AA955&amp;"; "&amp;AB955&amp;"; "&amp;AC955&amp;"; "&amp;AD955&amp;"; "&amp;V955&amp;"; "&amp;C955&amp;"; "&amp;AH955&amp;"; "&amp;AI955)</x:f>
        <x:v>proposal.clothing.chitin.gloves; chitin gloves; clothing; chitin clothing / gloves; wearable; finished item; manufactured / unresolved; clothing; shell / chitin; assembly; proposal; chitin clothing; chitin clothing family; gloves; separate garment; t0; t1; finished item</x:v>
      </x:c>
      <x:c r="AF955" s="4" t="inlineStr">
        <x:is>
          <x:t xml:space="preserve">Independently listed clothing piece. Family membership is an organizational grouping, not another counted inventory item or a set bonus.</x:t>
        </x:is>
      </x:c>
      <x:c r="AG955"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5" s="4" t="inlineStr">
        <x:is>
          <x:t xml:space="preserve">T1</x:t>
        </x:is>
      </x:c>
      <x:c r="AI955" s="4" t="inlineStr">
        <x:is>
          <x:t xml:space="preserve">Finished item</x:t>
        </x:is>
      </x:c>
      <x:c r="AJ955" s="4">
        <x:f>COUNTIFS('Material routes'!$D$6:$D$2205,A955,'Material routes'!$C$6:$C$2205,"Output")</x:f>
        <x:v>0</x:v>
      </x:c>
      <x:c r="AK955" s="4">
        <x:f>SUM(COUNTIFS('Material routes'!$D$6:$D$2205,A955,'Material routes'!$C$6:$C$2205,"Ingredient candidate"),COUNTIFS('Material routes'!$D$6:$D$2205,A955,'Material routes'!$C$6:$C$2205,"Consumed input"),COUNTIFS('Material routes'!$D$6:$D$2205,A955,'Material routes'!$C$6:$C$2205,"Contained input"),COUNTIFS('Material routes'!$D$6:$D$2205,A955,'Material routes'!$C$6:$C$2205,"Transform input"))</x:f>
        <x:v>0</x:v>
      </x:c>
      <x:c r="AL955" s="4">
        <x:f>COUNTIFS('Material routes'!$D$6:$D$2205,A955,'Material routes'!$C$6:$C$2205,"Tool candidate")</x:f>
        <x:v>0</x:v>
      </x:c>
      <x:c r="AM955" s="4" t="str">
        <x:f>IF(AJ955&gt;0,"Route listed; review status/completeness","No production route listed")</x:f>
        <x:v>No production route listed</x:v>
      </x:c>
      <x:c r="AN955" s="4">
        <x:f>IF(C955="T0",0,IF(C955="T1",1,IF(C955="T2",2,IF(C955="T3",3,IF(C955="T4",4,IF(C955="Unassigned",98,99))))))</x:f>
        <x:v>0</x:v>
      </x:c>
    </x:row>
    <x:row r="956">
      <x:c r="A956" s="4" t="inlineStr">
        <x:is>
          <x:t xml:space="preserve">proposal.clothing.chitin.head</x:t>
        </x:is>
      </x:c>
      <x:c r="B956" s="4" t="inlineStr">
        <x:is>
          <x:t xml:space="preserve">Chitin cap</x:t>
        </x:is>
      </x:c>
      <x:c r="C956" s="4" t="inlineStr">
        <x:is>
          <x:t xml:space="preserve">T0</x:t>
        </x:is>
      </x:c>
      <x:c r="D956" s="4" t="inlineStr">
        <x:is>
          <x:t xml:space="preserve">Clothing</x:t>
        </x:is>
      </x:c>
      <x:c r="E956" s="4" t="inlineStr">
        <x:is>
          <x:t xml:space="preserve">Chitin clothing / head</x:t>
        </x:is>
      </x:c>
      <x:c r="F956" s="4" t="inlineStr">
        <x:is>
          <x:t xml:space="preserve">New proposal</x:t>
        </x:is>
      </x:c>
      <x:c r="G956" s="4" t="inlineStr">
        <x:is>
          <x:t xml:space="preserve">Chitin clothing family: one separately listed cap. One head covering; face, sight, hearing and personal canister clearance require design. Thin overlapping chitin scales, smooth turned edges and small metal joining points. A flexible clothing silhouette rather than heavy armor plating. Functions and performance remain proposals.</x:t>
        </x:is>
      </x:c>
      <x:c r="H956" s="4" t="inlineStr">
        <x:is>
          <x:t xml:space="preserve">Unassigned; no new slot approved</x:t>
        </x:is>
      </x:c>
      <x:c r="I956" s="4" t="inlineStr">
        <x:is>
          <x:t xml:space="preserve">Booter-worn garment concept; fit, packing and canister clearance unresolved.</x:t>
        </x:is>
      </x:c>
      <x:c r="J956" s="4"/>
      <x:c r="K956" s="4"/>
      <x:c r="L956" s="4" t="inlineStr">
        <x:is>
          <x:t xml:space="preserve">Proposed garment craft or trade; availability and price unresolved.</x:t>
        </x:is>
      </x:c>
      <x:c r="M956" s="4" t="inlineStr">
        <x:is>
          <x:t xml:space="preserve">Candidate construction from qualified stock and compatible joining parts. No full-set recipe, quantities, yield or crafting time assigned.</x:t>
        </x:is>
      </x:c>
      <x:c r="N956" s="4" t="inlineStr">
        <x:is>
          <x:t xml:space="preserve">Not implemented</x:t>
        </x:is>
      </x:c>
      <x:c r="O956" s="4" t="inlineStr">
        <x:is>
          <x:t xml:space="preserve">Fit, comfort, flexibility, mass, wear and protective performance require design. No wood, ordinary cloth, conventional abundant hide/fur supply, free-water treatment, set bonus or new equipment slots.</x:t>
        </x:is>
      </x:c>
      <x:c r="P956" s="4" t="inlineStr">
        <x:is>
          <x:t xml:space="preserve">Junk</x:t>
        </x:is>
      </x:c>
      <x:c r="Q956" s="4"/>
      <x:c r="R956" s="4"/>
      <x:c r="S956" s="4"/>
      <x:c r="T956" s="4"/>
      <x:c r="U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c r="V956" s="4" t="inlineStr">
        <x:is>
          <x:t xml:space="preserve">chitin clothing; chitin clothing family; head; separate garment</x:t>
        </x:is>
      </x:c>
      <x:c r="W95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6" s="4" t="inlineStr">
        <x:is>
          <x:t xml:space="preserve">Wearable</x:t>
        </x:is>
      </x:c>
      <x:c r="Y956" s="4" t="inlineStr">
        <x:is>
          <x:t xml:space="preserve">Finished item</x:t>
        </x:is>
      </x:c>
      <x:c r="Z956" s="4" t="inlineStr">
        <x:is>
          <x:t xml:space="preserve">Manufactured / unresolved</x:t>
        </x:is>
      </x:c>
      <x:c r="AA956" s="4" t="inlineStr">
        <x:is>
          <x:t xml:space="preserve">Clothing</x:t>
        </x:is>
      </x:c>
      <x:c r="AB956" s="4" t="inlineStr">
        <x:is>
          <x:t xml:space="preserve">Shell / chitin</x:t>
        </x:is>
      </x:c>
      <x:c r="AC956" s="4" t="inlineStr">
        <x:is>
          <x:t xml:space="preserve">Assembly</x:t>
        </x:is>
      </x:c>
      <x:c r="AD956" s="4" t="inlineStr">
        <x:is>
          <x:t xml:space="preserve">Proposal</x:t>
        </x:is>
      </x:c>
      <x:c r="AE956" s="4" t="str">
        <x:f>LOWER(A956&amp;"; "&amp;B956&amp;"; "&amp;D956&amp;"; "&amp;E956&amp;"; "&amp;X956&amp;"; "&amp;Y956&amp;"; "&amp;Z956&amp;"; "&amp;AA956&amp;"; "&amp;AB956&amp;"; "&amp;AC956&amp;"; "&amp;AD956&amp;"; "&amp;V956&amp;"; "&amp;C956&amp;"; "&amp;AH956&amp;"; "&amp;AI956)</x:f>
        <x:v>proposal.clothing.chitin.head; chitin cap; clothing; chitin clothing / head; wearable; finished item; manufactured / unresolved; clothing; shell / chitin; assembly; proposal; chitin clothing; chitin clothing family; head; separate garment; t0; t1; finished item</x:v>
      </x:c>
      <x:c r="AF956" s="4" t="inlineStr">
        <x:is>
          <x:t xml:space="preserve">Independently listed clothing piece. Family membership is an organizational grouping, not another counted inventory item or a set bonus.</x:t>
        </x:is>
      </x:c>
      <x:c r="AG956"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6" s="4" t="inlineStr">
        <x:is>
          <x:t xml:space="preserve">T1</x:t>
        </x:is>
      </x:c>
      <x:c r="AI956" s="4" t="inlineStr">
        <x:is>
          <x:t xml:space="preserve">Finished item</x:t>
        </x:is>
      </x:c>
      <x:c r="AJ956" s="4">
        <x:f>COUNTIFS('Material routes'!$D$6:$D$2205,A956,'Material routes'!$C$6:$C$2205,"Output")</x:f>
        <x:v>0</x:v>
      </x:c>
      <x:c r="AK956" s="4">
        <x:f>SUM(COUNTIFS('Material routes'!$D$6:$D$2205,A956,'Material routes'!$C$6:$C$2205,"Ingredient candidate"),COUNTIFS('Material routes'!$D$6:$D$2205,A956,'Material routes'!$C$6:$C$2205,"Consumed input"),COUNTIFS('Material routes'!$D$6:$D$2205,A956,'Material routes'!$C$6:$C$2205,"Contained input"),COUNTIFS('Material routes'!$D$6:$D$2205,A956,'Material routes'!$C$6:$C$2205,"Transform input"))</x:f>
        <x:v>0</x:v>
      </x:c>
      <x:c r="AL956" s="4">
        <x:f>COUNTIFS('Material routes'!$D$6:$D$2205,A956,'Material routes'!$C$6:$C$2205,"Tool candidate")</x:f>
        <x:v>0</x:v>
      </x:c>
      <x:c r="AM956" s="4" t="str">
        <x:f>IF(AJ956&gt;0,"Route listed; review status/completeness","No production route listed")</x:f>
        <x:v>No production route listed</x:v>
      </x:c>
      <x:c r="AN956" s="4">
        <x:f>IF(C956="T0",0,IF(C956="T1",1,IF(C956="T2",2,IF(C956="T3",3,IF(C956="T4",4,IF(C956="Unassigned",98,99))))))</x:f>
        <x:v>0</x:v>
      </x:c>
    </x:row>
    <x:row r="957">
      <x:c r="A957" s="4" t="inlineStr">
        <x:is>
          <x:t xml:space="preserve">proposal.armor.shoulder.raised_rim_iron</x:t>
        </x:is>
      </x:c>
      <x:c r="B957" s="4" t="inlineStr">
        <x:is>
          <x:t xml:space="preserve">Raised-rim iron pauldron</x:t>
        </x:is>
      </x:c>
      <x:c r="C957" s="4" t="inlineStr">
        <x:is>
          <x:t xml:space="preserve">T1</x:t>
        </x:is>
      </x:c>
      <x:c r="D957" s="4" t="inlineStr">
        <x:is>
          <x:t xml:space="preserve">Armor</x:t>
        </x:is>
      </x:c>
      <x:c r="E957" s="4" t="inlineStr">
        <x:is>
          <x:t xml:space="preserve">Specialized shoulder armor</x:t>
        </x:is>
      </x:c>
      <x:c r="F957" s="4" t="inlineStr">
        <x:is>
          <x:t xml:space="preserve">New proposal</x:t>
        </x:is>
      </x:c>
      <x:c r="G957" s="4" t="inlineStr">
        <x:is>
          <x:t xml:space="preserve">Single iron shoulder cap with a tall turned rim toward the neck and stepped outer plates. Proposed for a close-combat guard posture; the shape suggests coverage at the neck-shoulder gap without establishing a deflection mechanic.</x:t>
        </x:is>
      </x:c>
      <x:c r="H957" s="4" t="inlineStr">
        <x:is>
          <x:t xml:space="preserve">Unassigned; shoulder side and fit unresolved</x:t>
        </x:is>
      </x:c>
      <x:c r="I957" s="4" t="inlineStr">
        <x:is>
          <x:t xml:space="preserve">Booter-worn shoulder armor concept; fit, fastening and spare-cargo rules unresolved.</x:t>
        </x:is>
      </x:c>
      <x:c r="J957" s="4"/>
      <x:c r="K957" s="4"/>
      <x:c r="L957" s="4" t="inlineStr">
        <x:is>
          <x:t xml:space="preserve">Proposed specialist craft or trade; availability and price unresolved.</x:t>
        </x:is>
      </x:c>
      <x:c r="M957" s="4" t="inlineStr">
        <x:is>
          <x:t xml:space="preserve">Candidate assembly from qualified stock and compatible fasteners. No recipe, input quantity, yield or production time authored.</x:t>
        </x:is>
      </x:c>
      <x:c r="N957" s="4" t="inlineStr">
        <x:is>
          <x:t xml:space="preserve">Not implemented</x:t>
        </x:is>
      </x:c>
      <x:c r="O957"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7" s="4" t="inlineStr">
        <x:is>
          <x:t xml:space="preserve">Common</x:t>
        </x:is>
      </x:c>
      <x:c r="Q957" s="4"/>
      <x:c r="R957" s="4"/>
      <x:c r="S957" s="4"/>
      <x:c r="T957" s="4"/>
      <x:c r="U957" s="4" t="inlineStr">
        <x:is>
          <x:t xml:space="preserve">Left/right fitting, neck clearance, raised-arm movement, rivet articulation and compatibility with chest armor require design. No automatic parry or reduced damage assigned.</x:t>
        </x:is>
      </x:c>
      <x:c r="V957" s="4" t="inlineStr">
        <x:is>
          <x:t xml:space="preserve">pauldron; shoulder guard; shoulder armor; iron; raised rim</x:t>
        </x:is>
      </x:c>
      <x:c r="W957" s="4" t="inlineStr">
        <x:is>
          <x:t xml:space="preserve">Author requested three specialized shoulder guard or pauldron styles as individual Armor items, October 16, 2026. Local design proposals governed by Docs/WORLD_BASIS.md. Setting constraints: Docs/WORLD_BASIS.md#material-culture.</x:t>
        </x:is>
      </x:c>
      <x:c r="X957" s="4" t="inlineStr">
        <x:is>
          <x:t xml:space="preserve">Armor</x:t>
        </x:is>
      </x:c>
      <x:c r="Y957" s="4" t="inlineStr">
        <x:is>
          <x:t xml:space="preserve">Finished item</x:t>
        </x:is>
      </x:c>
      <x:c r="Z957" s="4" t="inlineStr">
        <x:is>
          <x:t xml:space="preserve">Manufactured / unresolved</x:t>
        </x:is>
      </x:c>
      <x:c r="AA957" s="4" t="inlineStr">
        <x:is>
          <x:t xml:space="preserve">Protection</x:t>
        </x:is>
      </x:c>
      <x:c r="AB957" s="4" t="inlineStr">
        <x:is>
          <x:t xml:space="preserve">Metal</x:t>
        </x:is>
      </x:c>
      <x:c r="AC957" s="4" t="inlineStr">
        <x:is>
          <x:t xml:space="preserve">Assembly</x:t>
        </x:is>
      </x:c>
      <x:c r="AD957" s="4" t="inlineStr">
        <x:is>
          <x:t xml:space="preserve">Proposal</x:t>
        </x:is>
      </x:c>
      <x:c r="AE957" s="4" t="str">
        <x:f>LOWER(A957&amp;"; "&amp;B957&amp;"; "&amp;D957&amp;"; "&amp;E957&amp;"; "&amp;X957&amp;"; "&amp;Y957&amp;"; "&amp;Z957&amp;"; "&amp;AA957&amp;"; "&amp;AB957&amp;"; "&amp;AC957&amp;"; "&amp;AD957&amp;"; "&amp;V957&amp;"; "&amp;C957&amp;"; "&amp;AH957&amp;"; "&amp;AI957)</x:f>
        <x:v>proposal.armor.shoulder.raised_rim_iron; raised-rim iron pauldron; armor; specialized shoulder armor; armor; finished item; manufactured / unresolved; protection; metal; assembly; proposal; pauldron; shoulder guard; shoulder armor; iron; raised rim; t1; t1; finished item</x:v>
      </x:c>
      <x:c r="AF957" s="4" t="inlineStr">
        <x:is>
          <x:t xml:space="preserve">Author-requested specialized shoulder armor; one distinct independently listed piece per style.</x:t>
        </x:is>
      </x:c>
      <x:c r="AG957"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957" s="4" t="inlineStr">
        <x:is>
          <x:t xml:space="preserve">T1</x:t>
        </x:is>
      </x:c>
      <x:c r="AI957" s="4" t="inlineStr">
        <x:is>
          <x:t xml:space="preserve">Finished item</x:t>
        </x:is>
      </x:c>
      <x:c r="AJ957" s="4">
        <x:f>COUNTIFS('Material routes'!$D$6:$D$2205,A957,'Material routes'!$C$6:$C$2205,"Output")</x:f>
        <x:v>0</x:v>
      </x:c>
      <x:c r="AK957" s="4">
        <x:f>SUM(COUNTIFS('Material routes'!$D$6:$D$2205,A957,'Material routes'!$C$6:$C$2205,"Ingredient candidate"),COUNTIFS('Material routes'!$D$6:$D$2205,A957,'Material routes'!$C$6:$C$2205,"Consumed input"),COUNTIFS('Material routes'!$D$6:$D$2205,A957,'Material routes'!$C$6:$C$2205,"Contained input"),COUNTIFS('Material routes'!$D$6:$D$2205,A957,'Material routes'!$C$6:$C$2205,"Transform input"))</x:f>
        <x:v>0</x:v>
      </x:c>
      <x:c r="AL957" s="4">
        <x:f>COUNTIFS('Material routes'!$D$6:$D$2205,A957,'Material routes'!$C$6:$C$2205,"Tool candidate")</x:f>
        <x:v>0</x:v>
      </x:c>
      <x:c r="AM957" s="4" t="str">
        <x:f>IF(AJ957&gt;0,"Route listed; review status/completeness","No production route listed")</x:f>
        <x:v>No production route listed</x:v>
      </x:c>
      <x:c r="AN957" s="4">
        <x:f>IF(C957="T0",0,IF(C957="T1",1,IF(C957="T2",2,IF(C957="T3",3,IF(C957="T4",4,IF(C957="Unassigned",98,99))))))</x:f>
        <x:v>1</x:v>
      </x:c>
    </x:row>
    <x:row r="958">
      <x:c r="A958" s="4" t="inlineStr">
        <x:is>
          <x:t xml:space="preserve">proposal.armor.shoulder.layered_chitin</x:t>
        </x:is>
      </x:c>
      <x:c r="B958" s="4" t="inlineStr">
        <x:is>
          <x:t xml:space="preserve">Layered chitin shoulder guard</x:t>
        </x:is>
      </x:c>
      <x:c r="C958" s="4" t="inlineStr">
        <x:is>
          <x:t xml:space="preserve">T0</x:t>
        </x:is>
      </x:c>
      <x:c r="D958" s="4" t="inlineStr">
        <x:is>
          <x:t xml:space="preserve">Armor</x:t>
        </x:is>
      </x:c>
      <x:c r="E958" s="4" t="inlineStr">
        <x:is>
          <x:t xml:space="preserve">Specialized shoulder armor</x:t>
        </x:is>
      </x:c>
      <x:c r="F958" s="4" t="inlineStr">
        <x:is>
          <x:t xml:space="preserve">New proposal</x:t>
        </x:is>
      </x:c>
      <x:c r="G958" s="4" t="inlineStr">
        <x:is>
          <x:t xml:space="preserve">Single shoulder guard built from overlapping curved shell segments with a downward-swept outer edge. Proposed for a broad movement silhouette and replaceable outer scales; flexibility and coverage remain untested design intentions.</x:t>
        </x:is>
      </x:c>
      <x:c r="H958" s="4" t="inlineStr">
        <x:is>
          <x:t xml:space="preserve">Unassigned; shoulder side and fit unresolved</x:t>
        </x:is>
      </x:c>
      <x:c r="I958" s="4" t="inlineStr">
        <x:is>
          <x:t xml:space="preserve">Booter-worn shoulder armor concept; fit, fastening and spare-cargo rules unresolved.</x:t>
        </x:is>
      </x:c>
      <x:c r="J958" s="4"/>
      <x:c r="K958" s="4"/>
      <x:c r="L958" s="4" t="inlineStr">
        <x:is>
          <x:t xml:space="preserve">Proposed specialist craft or trade; availability and price unresolved.</x:t>
        </x:is>
      </x:c>
      <x:c r="M958" s="4" t="inlineStr">
        <x:is>
          <x:t xml:space="preserve">Candidate assembly from qualified stock and compatible fasteners. No recipe, input quantity, yield or production time authored.</x:t>
        </x:is>
      </x:c>
      <x:c r="N958" s="4" t="inlineStr">
        <x:is>
          <x:t xml:space="preserve">Not implemented</x:t>
        </x:is>
      </x:c>
      <x:c r="O958"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8" s="4" t="inlineStr">
        <x:is>
          <x:t xml:space="preserve">Junk</x:t>
        </x:is>
      </x:c>
      <x:c r="Q958" s="4"/>
      <x:c r="R958" s="4"/>
      <x:c r="S958" s="4"/>
      <x:c r="T958" s="4"/>
      <x:c r="U958" s="4" t="inlineStr">
        <x:is>
          <x:t xml:space="preserve">Shell selection, edge finishing, joining geometry, replaceability, shoulder range and coverage require design. Abundant raw shell does not establish cheap finished workmanship or superior protection.</x:t>
        </x:is>
      </x:c>
      <x:c r="V958" s="4" t="inlineStr">
        <x:is>
          <x:t xml:space="preserve">pauldron; shoulder guard; shoulder armor; chitin; shell; overlapping segments</x:t>
        </x:is>
      </x:c>
      <x:c r="W958" s="4" t="inlineStr">
        <x:is>
          <x:t xml:space="preserve">Author requested three specialized shoulder guard or pauldron styles as individual Armor items, October 16, 2026. Local design proposals governed by Docs/WORLD_BASIS.md. Setting constraints: Docs/WORLD_BASIS.md#material-culture.</x:t>
        </x:is>
      </x:c>
      <x:c r="X958" s="4" t="inlineStr">
        <x:is>
          <x:t xml:space="preserve">Armor</x:t>
        </x:is>
      </x:c>
      <x:c r="Y958" s="4" t="inlineStr">
        <x:is>
          <x:t xml:space="preserve">Finished item</x:t>
        </x:is>
      </x:c>
      <x:c r="Z958" s="4" t="inlineStr">
        <x:is>
          <x:t xml:space="preserve">Manufactured / unresolved</x:t>
        </x:is>
      </x:c>
      <x:c r="AA958" s="4" t="inlineStr">
        <x:is>
          <x:t xml:space="preserve">Protection</x:t>
        </x:is>
      </x:c>
      <x:c r="AB958" s="4" t="inlineStr">
        <x:is>
          <x:t xml:space="preserve">Shell / chitin</x:t>
        </x:is>
      </x:c>
      <x:c r="AC958" s="4" t="inlineStr">
        <x:is>
          <x:t xml:space="preserve">Assembly</x:t>
        </x:is>
      </x:c>
      <x:c r="AD958" s="4" t="inlineStr">
        <x:is>
          <x:t xml:space="preserve">Proposal</x:t>
        </x:is>
      </x:c>
      <x:c r="AE958" s="4" t="str">
        <x:f>LOWER(A958&amp;"; "&amp;B958&amp;"; "&amp;D958&amp;"; "&amp;E958&amp;"; "&amp;X958&amp;"; "&amp;Y958&amp;"; "&amp;Z958&amp;"; "&amp;AA958&amp;"; "&amp;AB958&amp;"; "&amp;AC958&amp;"; "&amp;AD958&amp;"; "&amp;V958&amp;"; "&amp;C958&amp;"; "&amp;AH958&amp;"; "&amp;AI958)</x:f>
        <x:v>proposal.armor.shoulder.layered_chitin; layered chitin shoulder guard; armor; specialized shoulder armor; armor; finished item; manufactured / unresolved; protection; shell / chitin; assembly; proposal; pauldron; shoulder guard; shoulder armor; chitin; shell; overlapping segments; t0; t1; finished item</x:v>
      </x:c>
      <x:c r="AF958" s="4" t="inlineStr">
        <x:is>
          <x:t xml:space="preserve">Author-requested specialized shoulder armor; one distinct independently listed piece per style.</x:t>
        </x:is>
      </x:c>
      <x:c r="AG958"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58" s="4" t="inlineStr">
        <x:is>
          <x:t xml:space="preserve">T1</x:t>
        </x:is>
      </x:c>
      <x:c r="AI958" s="4" t="inlineStr">
        <x:is>
          <x:t xml:space="preserve">Finished item</x:t>
        </x:is>
      </x:c>
      <x:c r="AJ958" s="4">
        <x:f>COUNTIFS('Material routes'!$D$6:$D$2205,A958,'Material routes'!$C$6:$C$2205,"Output")</x:f>
        <x:v>0</x:v>
      </x:c>
      <x:c r="AK958" s="4">
        <x:f>SUM(COUNTIFS('Material routes'!$D$6:$D$2205,A958,'Material routes'!$C$6:$C$2205,"Ingredient candidate"),COUNTIFS('Material routes'!$D$6:$D$2205,A958,'Material routes'!$C$6:$C$2205,"Consumed input"),COUNTIFS('Material routes'!$D$6:$D$2205,A958,'Material routes'!$C$6:$C$2205,"Contained input"),COUNTIFS('Material routes'!$D$6:$D$2205,A958,'Material routes'!$C$6:$C$2205,"Transform input"))</x:f>
        <x:v>0</x:v>
      </x:c>
      <x:c r="AL958" s="4">
        <x:f>COUNTIFS('Material routes'!$D$6:$D$2205,A958,'Material routes'!$C$6:$C$2205,"Tool candidate")</x:f>
        <x:v>0</x:v>
      </x:c>
      <x:c r="AM958" s="4" t="str">
        <x:f>IF(AJ958&gt;0,"Route listed; review status/completeness","No production route listed")</x:f>
        <x:v>No production route listed</x:v>
      </x:c>
      <x:c r="AN958" s="4">
        <x:f>IF(C958="T0",0,IF(C958="T1",1,IF(C958="T2",2,IF(C958="T3",3,IF(C958="T4",4,IF(C958="Unassigned",98,99))))))</x:f>
        <x:v>0</x:v>
      </x:c>
    </x:row>
    <x:row r="959">
      <x:c r="A959" s="4" t="inlineStr">
        <x:is>
          <x:t xml:space="preserve">proposal.salvage.high_quality_canister_valve_core</x:t>
        </x:is>
      </x:c>
      <x:c r="B959" s="4" t="inlineStr">
        <x:is>
          <x:t xml:space="preserve">High-quality canister valve core</x:t>
        </x:is>
      </x:c>
      <x:c r="C959" s="4" t="inlineStr">
        <x:is>
          <x:t xml:space="preserve">T3</x:t>
        </x:is>
      </x:c>
      <x:c r="D959" s="4" t="inlineStr">
        <x:is>
          <x:t xml:space="preserve">Salvage</x:t>
        </x:is>
      </x:c>
      <x:c r="E959" s="4" t="inlineStr">
        <x:is>
          <x:t xml:space="preserve">Recovered canister salvage</x:t>
        </x:is>
      </x:c>
      <x:c r="F959" s="4" t="inlineStr">
        <x:is>
          <x:t xml:space="preserve">New proposal</x:t>
        </x:is>
      </x:c>
      <x:c r="G959" s="4" t="inlineStr">
        <x:is>
          <x:t xml:space="preserve">A finely worked valve core recovered from a canister closure, with a smooth stem, closely fitted metal surfaces and little visible edge damage. Its retained workmanship makes it an attractive donor for a compatible service assembly. Hidden wear, residue and the original working medium still need assessment before the core can be treated as a usable valve.</x:t>
        </x:is>
      </x:c>
      <x:c r="H959" s="4" t="inlineStr">
        <x:is>
          <x:t xml:space="preserve">None; fit and condition unresolved</x:t>
        </x:is>
      </x:c>
      <x:c r="I959" s="4" t="inlineStr">
        <x:is>
          <x:t xml:space="preserve">Separate recovered cargo item; mass, packing and attachment compatibility unresolved.</x:t>
        </x:is>
      </x:c>
      <x:c r="J959" s="4"/>
      <x:c r="K959" s="4"/>
      <x:c r="L959" s="4" t="inlineStr">
        <x:is>
          <x:t xml:space="preserve">Recover from abandoned equipment, discarded canisters or workshop remnants. Locations, frequency and price remain proposals.</x:t>
        </x:is>
      </x:c>
      <x:c r="M959"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959" s="4" t="inlineStr">
        <x:is>
          <x:t xml:space="preserve">Not implemented</x:t>
        </x:is>
      </x:c>
      <x:c r="O959"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959" s="4" t="inlineStr">
        <x:is>
          <x:t xml:space="preserve">Rare</x:t>
        </x:is>
      </x:c>
      <x:c r="Q959" s="4"/>
      <x:c r="R959" s="4"/>
      <x:c r="S959" s="4"/>
      <x:c r="T959" s="4"/>
      <x:c r="U959" s="4" t="inlineStr">
        <x:is>
          <x:t xml:space="preserve">Resolve wear, residue, matching valve housing and service compatibility. Distinct from the fitted canister valve-core assembly: this is an as-found donor core, not a complete qualified assembly or universal pressure part.</x:t>
        </x:is>
      </x:c>
      <x:c r="V959" s="4" t="inlineStr">
        <x:is>
          <x:t xml:space="preserve">canister salvage; high quality canister part; recovered valve core; precision valve donor</x:t>
        </x:is>
      </x:c>
      <x:c r="W959"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959" s="4" t="inlineStr">
        <x:is>
          <x:t xml:space="preserve">Container part</x:t>
        </x:is>
      </x:c>
      <x:c r="Y959" s="4" t="inlineStr">
        <x:is>
          <x:t xml:space="preserve">Recovered part</x:t>
        </x:is>
      </x:c>
      <x:c r="Z959" s="4" t="inlineStr">
        <x:is>
          <x:t xml:space="preserve">Industrial salvage</x:t>
        </x:is>
      </x:c>
      <x:c r="AA959" s="4" t="inlineStr">
        <x:is>
          <x:t xml:space="preserve">Equipment repair</x:t>
        </x:is>
      </x:c>
      <x:c r="AB959" s="4" t="inlineStr">
        <x:is>
          <x:t xml:space="preserve">Metal</x:t>
        </x:is>
      </x:c>
      <x:c r="AC959" s="4" t="inlineStr">
        <x:is>
          <x:t xml:space="preserve">Assembly</x:t>
        </x:is>
      </x:c>
      <x:c r="AD959" s="4" t="inlineStr">
        <x:is>
          <x:t xml:space="preserve">Proposal</x:t>
        </x:is>
      </x:c>
      <x:c r="AE959" s="4" t="str">
        <x:f>LOWER(A959&amp;"; "&amp;B959&amp;"; "&amp;D959&amp;"; "&amp;E959&amp;"; "&amp;X959&amp;"; "&amp;Y959&amp;"; "&amp;Z959&amp;"; "&amp;AA959&amp;"; "&amp;AB959&amp;"; "&amp;AC959&amp;"; "&amp;AD959&amp;"; "&amp;V959&amp;"; "&amp;C959&amp;"; "&amp;AH959&amp;"; "&amp;AI959)</x:f>
        <x:v>proposal.salvage.high_quality_canister_valve_core; high-quality canister valve core; salvage; recovered canister salvage; container part; recovered part; industrial salvage; equipment repair; metal; assembly; proposal; canister salvage; high quality canister part; recovered valve core; precision valve donor; t3; unassigned; component</x:v>
      </x:c>
      <x:c r="AF959" s="4" t="inlineStr">
        <x:is>
          <x:t xml:space="preserve">Recovered canister-related salvage, separate from operating personal reserves, deployed dust collectors and newly fitted workshop components. High quality describes apparent retained workmanship, not qualified service condition.</x:t>
        </x:is>
      </x:c>
      <x:c r="AG959" s="4" t="inlineStr">
        <x:is>
          <x:t xml:space="preserve">Proposed T3 practical-worth band: precision retained fitting and low apparent wear make replacement difficult relative to ordinary empty bodies. Hidden condition and compatibility remain unresolved.</x:t>
        </x:is>
      </x:c>
      <x:c r="AH959" s="4" t="inlineStr">
        <x:is>
          <x:t xml:space="preserve">Unassigned</x:t>
        </x:is>
      </x:c>
      <x:c r="AI959" s="4" t="inlineStr">
        <x:is>
          <x:t xml:space="preserve">Component</x:t>
        </x:is>
      </x:c>
      <x:c r="AJ959" s="4">
        <x:f>COUNTIFS('Material routes'!$D$6:$D$2205,A959,'Material routes'!$C$6:$C$2205,"Output")</x:f>
        <x:v>0</x:v>
      </x:c>
      <x:c r="AK959" s="4">
        <x:f>SUM(COUNTIFS('Material routes'!$D$6:$D$2205,A959,'Material routes'!$C$6:$C$2205,"Ingredient candidate"),COUNTIFS('Material routes'!$D$6:$D$2205,A959,'Material routes'!$C$6:$C$2205,"Consumed input"),COUNTIFS('Material routes'!$D$6:$D$2205,A959,'Material routes'!$C$6:$C$2205,"Contained input"),COUNTIFS('Material routes'!$D$6:$D$2205,A959,'Material routes'!$C$6:$C$2205,"Transform input"))</x:f>
        <x:v>0</x:v>
      </x:c>
      <x:c r="AL959" s="4">
        <x:f>COUNTIFS('Material routes'!$D$6:$D$2205,A959,'Material routes'!$C$6:$C$2205,"Tool candidate")</x:f>
        <x:v>0</x:v>
      </x:c>
      <x:c r="AM959" s="4" t="str">
        <x:f>IF(AJ959&gt;0,"Route listed; review status/completeness",IF(C959="T0","Raw entry feed; no production route","No production route listed"))</x:f>
        <x:v>No production route listed</x:v>
      </x:c>
      <x:c r="AN959" s="4">
        <x:f>IF(C959="T0",0,IF(C959="T1",1,IF(C959="T2",2,IF(C959="T3",3,IF(C959="T4",4,IF(C959="Unassigned",98,99))))))</x:f>
        <x:v>3</x:v>
      </x:c>
    </x:row>
    <x:row r="960">
      <x:c r="A960" s="4" t="inlineStr">
        <x:is>
          <x:t xml:space="preserve">proposal.clothing.everyday_wraps.legs</x:t>
        </x:is>
      </x:c>
      <x:c r="B960" s="4" t="inlineStr">
        <x:is>
          <x:t xml:space="preserve">Everyday leg wraps</x:t>
        </x:is>
      </x:c>
      <x:c r="C960" s="4" t="inlineStr">
        <x:is>
          <x:t xml:space="preserve">T0</x:t>
        </x:is>
      </x:c>
      <x:c r="D960" s="4" t="inlineStr">
        <x:is>
          <x:t xml:space="preserve">Clothing</x:t>
        </x:is>
      </x:c>
      <x:c r="E960" s="4" t="inlineStr">
        <x:is>
          <x:t xml:space="preserve">Everyday wraps / legs</x:t>
        </x:is>
      </x:c>
      <x:c r="F960" s="4" t="inlineStr">
        <x:is>
          <x:t xml:space="preserve">New proposal</x:t>
        </x:is>
      </x:c>
      <x:c r="G960" s="4" t="inlineStr">
        <x:is>
          <x:t xml:space="preserve">One matched pair of overlapping spiral leg wraps, secured at the lower thigh and ankle by small metal keepers. Leg covering only; foot wraps remain a separate item.</x:t>
        </x:is>
      </x:c>
      <x:c r="H960" s="4" t="inlineStr">
        <x:is>
          <x:t xml:space="preserve">Unassigned; fit unresolved</x:t>
        </x:is>
      </x:c>
      <x:c r="I960" s="4" t="inlineStr">
        <x:is>
          <x:t xml:space="preserve">Booter-worn wrap garment; fit, packing and personal canister clearance unresolved.</x:t>
        </x:is>
      </x:c>
      <x:c r="J960" s="4"/>
      <x:c r="K960" s="4"/>
      <x:c r="L960" s="4" t="inlineStr">
        <x:is>
          <x:t xml:space="preserve">Proposed simple garment craft or trade; price and availability unresolved.</x:t>
        </x:is>
      </x:c>
      <x:c r="M960"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0" s="4" t="inlineStr">
        <x:is>
          <x:t xml:space="preserve">Not implemented</x:t>
        </x:is>
      </x:c>
      <x:c r="O960"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0" s="4" t="inlineStr">
        <x:is>
          <x:t xml:space="preserve">Junk</x:t>
        </x:is>
      </x:c>
      <x:c r="Q960" s="4"/>
      <x:c r="R960" s="4"/>
      <x:c r="S960" s="4"/>
      <x:c r="T960" s="4"/>
      <x:c r="U960" s="4" t="inlineStr">
        <x:is>
          <x:t xml:space="preserve">Knee movement, strip overlap, fit and fastening remain unresolved. No armor or mobility benefit assigned.</x:t>
        </x:is>
      </x:c>
      <x:c r="V960" s="4" t="inlineStr">
        <x:is>
          <x:t xml:space="preserve">everyday wraps set; leg bindings; spiral leg wraps; separate garment</x:t>
        </x:is>
      </x:c>
      <x:c r="W960"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0" s="4" t="inlineStr">
        <x:is>
          <x:t xml:space="preserve">Wearable</x:t>
        </x:is>
      </x:c>
      <x:c r="Y960" s="4" t="inlineStr">
        <x:is>
          <x:t xml:space="preserve">Finished item</x:t>
        </x:is>
      </x:c>
      <x:c r="Z960" s="4" t="inlineStr">
        <x:is>
          <x:t xml:space="preserve">Manufactured / unresolved</x:t>
        </x:is>
      </x:c>
      <x:c r="AA960" s="4" t="inlineStr">
        <x:is>
          <x:t xml:space="preserve">Clothing</x:t>
        </x:is>
      </x:c>
      <x:c r="AB960" s="4" t="inlineStr">
        <x:is>
          <x:t xml:space="preserve">Husk fiber</x:t>
        </x:is>
      </x:c>
      <x:c r="AC960" s="4" t="inlineStr">
        <x:is>
          <x:t xml:space="preserve">Assembly</x:t>
        </x:is>
      </x:c>
      <x:c r="AD960" s="4" t="inlineStr">
        <x:is>
          <x:t xml:space="preserve">Proposal</x:t>
        </x:is>
      </x:c>
      <x:c r="AE960" s="4" t="str">
        <x:f>LOWER(A960&amp;"; "&amp;B960&amp;"; "&amp;D960&amp;"; "&amp;E960&amp;"; "&amp;X960&amp;"; "&amp;Y960&amp;"; "&amp;Z960&amp;"; "&amp;AA960&amp;"; "&amp;AB960&amp;"; "&amp;AC960&amp;"; "&amp;AD960&amp;"; "&amp;V960&amp;"; "&amp;C960&amp;"; "&amp;AH960&amp;"; "&amp;AI960)</x:f>
        <x:v>proposal.clothing.everyday_wraps.legs; everyday leg wraps; clothing; everyday wraps / legs; wearable; finished item; manufactured / unresolved; clothing; husk fiber; assembly; proposal; everyday wraps set; leg bindings; spiral leg wraps; separate garment; t0; t1; finished item</x:v>
      </x:c>
      <x:c r="AF960" s="4" t="inlineStr">
        <x:is>
          <x:t xml:space="preserve">One independently listed garment in the everyday-wraps family; the family itself is not an inventory item.</x:t>
        </x:is>
      </x:c>
      <x:c r="AG960"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0" s="4" t="inlineStr">
        <x:is>
          <x:t xml:space="preserve">T1</x:t>
        </x:is>
      </x:c>
      <x:c r="AI960" s="4" t="inlineStr">
        <x:is>
          <x:t xml:space="preserve">Finished item</x:t>
        </x:is>
      </x:c>
      <x:c r="AJ960" s="4">
        <x:f>COUNTIFS('Material routes'!$D$6:$D$2205,A960,'Material routes'!$C$6:$C$2205,"Output")</x:f>
        <x:v>0</x:v>
      </x:c>
      <x:c r="AK960" s="4">
        <x:f>SUM(COUNTIFS('Material routes'!$D$6:$D$2205,A960,'Material routes'!$C$6:$C$2205,"Ingredient candidate"),COUNTIFS('Material routes'!$D$6:$D$2205,A960,'Material routes'!$C$6:$C$2205,"Consumed input"),COUNTIFS('Material routes'!$D$6:$D$2205,A960,'Material routes'!$C$6:$C$2205,"Contained input"),COUNTIFS('Material routes'!$D$6:$D$2205,A960,'Material routes'!$C$6:$C$2205,"Transform input"))</x:f>
        <x:v>0</x:v>
      </x:c>
      <x:c r="AL960" s="4">
        <x:f>COUNTIFS('Material routes'!$D$6:$D$2205,A960,'Material routes'!$C$6:$C$2205,"Tool candidate")</x:f>
        <x:v>0</x:v>
      </x:c>
      <x:c r="AM960" s="4" t="str">
        <x:f>IF(AJ960&gt;0,"Route listed; review status/completeness","No production route listed")</x:f>
        <x:v>No production route listed</x:v>
      </x:c>
      <x:c r="AN960" s="4">
        <x:f>IF(C960="T0",0,IF(C960="T1",1,IF(C960="T2",2,IF(C960="T3",3,IF(C960="T4",4,IF(C960="Unassigned",98,99))))))</x:f>
        <x:v>0</x:v>
      </x:c>
    </x:row>
    <x:row r="961">
      <x:c r="A961" s="4" t="inlineStr">
        <x:is>
          <x:t xml:space="preserve">proposal.clothing.everyday_wraps.feet</x:t>
        </x:is>
      </x:c>
      <x:c r="B961" s="4" t="inlineStr">
        <x:is>
          <x:t xml:space="preserve">Everyday foot wraps</x:t>
        </x:is>
      </x:c>
      <x:c r="C961" s="4" t="inlineStr">
        <x:is>
          <x:t xml:space="preserve">T0</x:t>
        </x:is>
      </x:c>
      <x:c r="D961" s="4" t="inlineStr">
        <x:is>
          <x:t xml:space="preserve">Clothing</x:t>
        </x:is>
      </x:c>
      <x:c r="E961" s="4" t="inlineStr">
        <x:is>
          <x:t xml:space="preserve">Everyday wraps / feet</x:t>
        </x:is>
      </x:c>
      <x:c r="F961" s="4" t="inlineStr">
        <x:is>
          <x:t xml:space="preserve">New proposal</x:t>
        </x:is>
      </x:c>
      <x:c r="G961" s="4" t="inlineStr">
        <x:is>
          <x:t xml:space="preserve">One matched pair of layered foot wraps with a folded sole section and crossed instep binding. Foot covering only; no separate boots, leg wraps or rigid sole is included.</x:t>
        </x:is>
      </x:c>
      <x:c r="H961" s="4" t="inlineStr">
        <x:is>
          <x:t xml:space="preserve">Unassigned; fit unresolved</x:t>
        </x:is>
      </x:c>
      <x:c r="I961" s="4" t="inlineStr">
        <x:is>
          <x:t xml:space="preserve">Booter-worn wrap garment; fit, packing and personal canister clearance unresolved.</x:t>
        </x:is>
      </x:c>
      <x:c r="J961" s="4"/>
      <x:c r="K961" s="4"/>
      <x:c r="L961" s="4" t="inlineStr">
        <x:is>
          <x:t xml:space="preserve">Proposed simple garment craft or trade; price and availability unresolved.</x:t>
        </x:is>
      </x:c>
      <x:c r="M961"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1" s="4" t="inlineStr">
        <x:is>
          <x:t xml:space="preserve">Not implemented</x:t>
        </x:is>
      </x:c>
      <x:c r="O961"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1" s="4" t="inlineStr">
        <x:is>
          <x:t xml:space="preserve">Junk</x:t>
        </x:is>
      </x:c>
      <x:c r="Q961" s="4"/>
      <x:c r="R961" s="4"/>
      <x:c r="S961" s="4"/>
      <x:c r="T961" s="4"/>
      <x:c r="U961" s="4" t="inlineStr">
        <x:is>
          <x:t xml:space="preserve">Sole wear, fit, traction, fastening and compatibility with other footwear require design. No hazard protection, electrical insulation or speed bonus established.</x:t>
        </x:is>
      </x:c>
      <x:c r="V961" s="4" t="inlineStr">
        <x:is>
          <x:t xml:space="preserve">everyday wraps set; foot bindings; folded sole wraps; separate garment</x:t>
        </x:is>
      </x:c>
      <x:c r="W961"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1" s="4" t="inlineStr">
        <x:is>
          <x:t xml:space="preserve">Wearable</x:t>
        </x:is>
      </x:c>
      <x:c r="Y961" s="4" t="inlineStr">
        <x:is>
          <x:t xml:space="preserve">Finished item</x:t>
        </x:is>
      </x:c>
      <x:c r="Z961" s="4" t="inlineStr">
        <x:is>
          <x:t xml:space="preserve">Manufactured / unresolved</x:t>
        </x:is>
      </x:c>
      <x:c r="AA961" s="4" t="inlineStr">
        <x:is>
          <x:t xml:space="preserve">Clothing</x:t>
        </x:is>
      </x:c>
      <x:c r="AB961" s="4" t="inlineStr">
        <x:is>
          <x:t xml:space="preserve">Husk fiber</x:t>
        </x:is>
      </x:c>
      <x:c r="AC961" s="4" t="inlineStr">
        <x:is>
          <x:t xml:space="preserve">Assembly</x:t>
        </x:is>
      </x:c>
      <x:c r="AD961" s="4" t="inlineStr">
        <x:is>
          <x:t xml:space="preserve">Proposal</x:t>
        </x:is>
      </x:c>
      <x:c r="AE961" s="4" t="str">
        <x:f>LOWER(A961&amp;"; "&amp;B961&amp;"; "&amp;D961&amp;"; "&amp;E961&amp;"; "&amp;X961&amp;"; "&amp;Y961&amp;"; "&amp;Z961&amp;"; "&amp;AA961&amp;"; "&amp;AB961&amp;"; "&amp;AC961&amp;"; "&amp;AD961&amp;"; "&amp;V961&amp;"; "&amp;C961&amp;"; "&amp;AH961&amp;"; "&amp;AI961)</x:f>
        <x:v>proposal.clothing.everyday_wraps.feet; everyday foot wraps; clothing; everyday wraps / feet; wearable; finished item; manufactured / unresolved; clothing; husk fiber; assembly; proposal; everyday wraps set; foot bindings; folded sole wraps; separate garment; t0; t1; finished item</x:v>
      </x:c>
      <x:c r="AF961" s="4" t="inlineStr">
        <x:is>
          <x:t xml:space="preserve">One independently listed garment in the everyday-wraps family; the family itself is not an inventory item.</x:t>
        </x:is>
      </x:c>
      <x:c r="AG961"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1" s="4" t="inlineStr">
        <x:is>
          <x:t xml:space="preserve">T1</x:t>
        </x:is>
      </x:c>
      <x:c r="AI961" s="4" t="inlineStr">
        <x:is>
          <x:t xml:space="preserve">Finished item</x:t>
        </x:is>
      </x:c>
      <x:c r="AJ961" s="4">
        <x:f>COUNTIFS('Material routes'!$D$6:$D$2205,A961,'Material routes'!$C$6:$C$2205,"Output")</x:f>
        <x:v>0</x:v>
      </x:c>
      <x:c r="AK961" s="4">
        <x:f>SUM(COUNTIFS('Material routes'!$D$6:$D$2205,A961,'Material routes'!$C$6:$C$2205,"Ingredient candidate"),COUNTIFS('Material routes'!$D$6:$D$2205,A961,'Material routes'!$C$6:$C$2205,"Consumed input"),COUNTIFS('Material routes'!$D$6:$D$2205,A961,'Material routes'!$C$6:$C$2205,"Contained input"),COUNTIFS('Material routes'!$D$6:$D$2205,A961,'Material routes'!$C$6:$C$2205,"Transform input"))</x:f>
        <x:v>0</x:v>
      </x:c>
      <x:c r="AL961" s="4">
        <x:f>COUNTIFS('Material routes'!$D$6:$D$2205,A961,'Material routes'!$C$6:$C$2205,"Tool candidate")</x:f>
        <x:v>0</x:v>
      </x:c>
      <x:c r="AM961" s="4" t="str">
        <x:f>IF(AJ961&gt;0,"Route listed; review status/completeness","No production route listed")</x:f>
        <x:v>No production route listed</x:v>
      </x:c>
      <x:c r="AN961" s="4">
        <x:f>IF(C961="T0",0,IF(C961="T1",1,IF(C961="T2",2,IF(C961="T3",3,IF(C961="T4",4,IF(C961="Unassigned",98,99))))))</x:f>
        <x:v>0</x:v>
      </x:c>
    </x:row>
    <x:row r="962">
      <x:c r="A962" s="4" t="inlineStr">
        <x:is>
          <x:t xml:space="preserve">proposal.clothing.everyday_wraps.hands</x:t>
        </x:is>
      </x:c>
      <x:c r="B962" s="4" t="inlineStr">
        <x:is>
          <x:t xml:space="preserve">Everyday hand wraps</x:t>
        </x:is>
      </x:c>
      <x:c r="C962" s="4" t="inlineStr">
        <x:is>
          <x:t xml:space="preserve">T0</x:t>
        </x:is>
      </x:c>
      <x:c r="D962" s="4" t="inlineStr">
        <x:is>
          <x:t xml:space="preserve">Clothing</x:t>
        </x:is>
      </x:c>
      <x:c r="E962" s="4" t="inlineStr">
        <x:is>
          <x:t xml:space="preserve">Everyday wraps / hands</x:t>
        </x:is>
      </x:c>
      <x:c r="F962" s="4" t="inlineStr">
        <x:is>
          <x:t xml:space="preserve">New proposal</x:t>
        </x:is>
      </x:c>
      <x:c r="G962" s="4" t="inlineStr">
        <x:is>
          <x:t xml:space="preserve">One matched pair of crossed palm and wrist wraps with an open-finger shape for ordinary handling. Covers hands and wrists only; it does not include an arm garment or qualified protective gloves.</x:t>
        </x:is>
      </x:c>
      <x:c r="H962" s="4" t="inlineStr">
        <x:is>
          <x:t xml:space="preserve">Unassigned; fit unresolved</x:t>
        </x:is>
      </x:c>
      <x:c r="I962" s="4" t="inlineStr">
        <x:is>
          <x:t xml:space="preserve">Booter-worn wrap garment; fit, packing and personal canister clearance unresolved.</x:t>
        </x:is>
      </x:c>
      <x:c r="J962" s="4"/>
      <x:c r="K962" s="4"/>
      <x:c r="L962" s="4" t="inlineStr">
        <x:is>
          <x:t xml:space="preserve">Proposed simple garment craft or trade; price and availability unresolved.</x:t>
        </x:is>
      </x:c>
      <x:c r="M962"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2" s="4" t="inlineStr">
        <x:is>
          <x:t xml:space="preserve">Not implemented</x:t>
        </x:is>
      </x:c>
      <x:c r="O962"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2" s="4" t="inlineStr">
        <x:is>
          <x:t xml:space="preserve">Junk</x:t>
        </x:is>
      </x:c>
      <x:c r="Q962" s="4"/>
      <x:c r="R962" s="4"/>
      <x:c r="S962" s="4"/>
      <x:c r="T962" s="4"/>
      <x:c r="U962" s="4" t="inlineStr">
        <x:is>
          <x:t xml:space="preserve">Grip, finger clearance, fastening and abrasion performance remain open. No electrical or hot-work qualification assigned.</x:t>
        </x:is>
      </x:c>
      <x:c r="V962" s="4" t="inlineStr">
        <x:is>
          <x:t xml:space="preserve">everyday wraps set; palm bindings; wrist wraps; separate garment</x:t>
        </x:is>
      </x:c>
      <x:c r="W962"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2" s="4" t="inlineStr">
        <x:is>
          <x:t xml:space="preserve">Wearable</x:t>
        </x:is>
      </x:c>
      <x:c r="Y962" s="4" t="inlineStr">
        <x:is>
          <x:t xml:space="preserve">Finished item</x:t>
        </x:is>
      </x:c>
      <x:c r="Z962" s="4" t="inlineStr">
        <x:is>
          <x:t xml:space="preserve">Manufactured / unresolved</x:t>
        </x:is>
      </x:c>
      <x:c r="AA962" s="4" t="inlineStr">
        <x:is>
          <x:t xml:space="preserve">Clothing</x:t>
        </x:is>
      </x:c>
      <x:c r="AB962" s="4" t="inlineStr">
        <x:is>
          <x:t xml:space="preserve">Husk fiber</x:t>
        </x:is>
      </x:c>
      <x:c r="AC962" s="4" t="inlineStr">
        <x:is>
          <x:t xml:space="preserve">Assembly</x:t>
        </x:is>
      </x:c>
      <x:c r="AD962" s="4" t="inlineStr">
        <x:is>
          <x:t xml:space="preserve">Proposal</x:t>
        </x:is>
      </x:c>
      <x:c r="AE962" s="4" t="str">
        <x:f>LOWER(A962&amp;"; "&amp;B962&amp;"; "&amp;D962&amp;"; "&amp;E962&amp;"; "&amp;X962&amp;"; "&amp;Y962&amp;"; "&amp;Z962&amp;"; "&amp;AA962&amp;"; "&amp;AB962&amp;"; "&amp;AC962&amp;"; "&amp;AD962&amp;"; "&amp;V962&amp;"; "&amp;C962&amp;"; "&amp;AH962&amp;"; "&amp;AI962)</x:f>
        <x:v>proposal.clothing.everyday_wraps.hands; everyday hand wraps; clothing; everyday wraps / hands; wearable; finished item; manufactured / unresolved; clothing; husk fiber; assembly; proposal; everyday wraps set; palm bindings; wrist wraps; separate garment; t0; t1; finished item</x:v>
      </x:c>
      <x:c r="AF962" s="4" t="inlineStr">
        <x:is>
          <x:t xml:space="preserve">One independently listed garment in the everyday-wraps family; the family itself is not an inventory item.</x:t>
        </x:is>
      </x:c>
      <x:c r="AG962"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2" s="4" t="inlineStr">
        <x:is>
          <x:t xml:space="preserve">T1</x:t>
        </x:is>
      </x:c>
      <x:c r="AI962" s="4" t="inlineStr">
        <x:is>
          <x:t xml:space="preserve">Finished item</x:t>
        </x:is>
      </x:c>
      <x:c r="AJ962" s="4">
        <x:f>COUNTIFS('Material routes'!$D$6:$D$2205,A962,'Material routes'!$C$6:$C$2205,"Output")</x:f>
        <x:v>0</x:v>
      </x:c>
      <x:c r="AK962" s="4">
        <x:f>SUM(COUNTIFS('Material routes'!$D$6:$D$2205,A962,'Material routes'!$C$6:$C$2205,"Ingredient candidate"),COUNTIFS('Material routes'!$D$6:$D$2205,A962,'Material routes'!$C$6:$C$2205,"Consumed input"),COUNTIFS('Material routes'!$D$6:$D$2205,A962,'Material routes'!$C$6:$C$2205,"Contained input"),COUNTIFS('Material routes'!$D$6:$D$2205,A962,'Material routes'!$C$6:$C$2205,"Transform input"))</x:f>
        <x:v>0</x:v>
      </x:c>
      <x:c r="AL962" s="4">
        <x:f>COUNTIFS('Material routes'!$D$6:$D$2205,A962,'Material routes'!$C$6:$C$2205,"Tool candidate")</x:f>
        <x:v>0</x:v>
      </x:c>
      <x:c r="AM962" s="4" t="str">
        <x:f>IF(AJ962&gt;0,"Route listed; review status/completeness","No production route listed")</x:f>
        <x:v>No production route listed</x:v>
      </x:c>
      <x:c r="AN962" s="4">
        <x:f>IF(C962="T0",0,IF(C962="T1",1,IF(C962="T2",2,IF(C962="T3",3,IF(C962="T4",4,IF(C962="Unassigned",98,99))))))</x:f>
        <x:v>0</x:v>
      </x:c>
    </x:row>
    <x:row r="963">
      <x:c r="A963" s="4" t="inlineStr">
        <x:is>
          <x:t xml:space="preserve">proposal.clothing.everyday_wraps.head</x:t>
        </x:is>
      </x:c>
      <x:c r="B963" s="4" t="inlineStr">
        <x:is>
          <x:t xml:space="preserve">Everyday head wrap</x:t>
        </x:is>
      </x:c>
      <x:c r="C963" s="4" t="inlineStr">
        <x:is>
          <x:t xml:space="preserve">T0</x:t>
        </x:is>
      </x:c>
      <x:c r="D963" s="4" t="inlineStr">
        <x:is>
          <x:t xml:space="preserve">Clothing</x:t>
        </x:is>
      </x:c>
      <x:c r="E963" s="4" t="inlineStr">
        <x:is>
          <x:t xml:space="preserve">Everyday wraps / head</x:t>
        </x:is>
      </x:c>
      <x:c r="F963" s="4" t="inlineStr">
        <x:is>
          <x:t xml:space="preserve">New proposal</x:t>
        </x:is>
      </x:c>
      <x:c r="G963" s="4" t="inlineStr">
        <x:is>
          <x:t xml:space="preserve">One simple layered crown wrap with a short overlapping nape tail and an open face. A plain everyday head covering, distinct from the existing face wrap and specialized hats.</x:t>
        </x:is>
      </x:c>
      <x:c r="H963" s="4" t="inlineStr">
        <x:is>
          <x:t xml:space="preserve">Unassigned; fit unresolved</x:t>
        </x:is>
      </x:c>
      <x:c r="I963" s="4" t="inlineStr">
        <x:is>
          <x:t xml:space="preserve">Booter-worn wrap garment; fit, packing and personal canister clearance unresolved.</x:t>
        </x:is>
      </x:c>
      <x:c r="J963" s="4"/>
      <x:c r="K963" s="4"/>
      <x:c r="L963" s="4" t="inlineStr">
        <x:is>
          <x:t xml:space="preserve">Proposed simple garment craft or trade; price and availability unresolved.</x:t>
        </x:is>
      </x:c>
      <x:c r="M963"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3" s="4" t="inlineStr">
        <x:is>
          <x:t xml:space="preserve">Not implemented</x:t>
        </x:is>
      </x:c>
      <x:c r="O963"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3" s="4" t="inlineStr">
        <x:is>
          <x:t xml:space="preserve">Junk</x:t>
        </x:is>
      </x:c>
      <x:c r="Q963" s="4"/>
      <x:c r="R963" s="4"/>
      <x:c r="S963" s="4"/>
      <x:c r="T963" s="4"/>
      <x:c r="U963" s="4" t="inlineStr">
        <x:is>
          <x:t xml:space="preserve">Head fit, sight and hearing clearance, fastening, wind retention and canister interface require design. No respirator, sealed atmosphere or specialized optical benefit established.</x:t>
        </x:is>
      </x:c>
      <x:c r="V963" s="4" t="inlineStr">
        <x:is>
          <x:t xml:space="preserve">everyday wraps set; crown binding; head covering; nape wrap; separate garment</x:t>
        </x:is>
      </x:c>
      <x:c r="W963"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3" s="4" t="inlineStr">
        <x:is>
          <x:t xml:space="preserve">Wearable</x:t>
        </x:is>
      </x:c>
      <x:c r="Y963" s="4" t="inlineStr">
        <x:is>
          <x:t xml:space="preserve">Finished item</x:t>
        </x:is>
      </x:c>
      <x:c r="Z963" s="4" t="inlineStr">
        <x:is>
          <x:t xml:space="preserve">Manufactured / unresolved</x:t>
        </x:is>
      </x:c>
      <x:c r="AA963" s="4" t="inlineStr">
        <x:is>
          <x:t xml:space="preserve">Clothing</x:t>
        </x:is>
      </x:c>
      <x:c r="AB963" s="4" t="inlineStr">
        <x:is>
          <x:t xml:space="preserve">Husk fiber</x:t>
        </x:is>
      </x:c>
      <x:c r="AC963" s="4" t="inlineStr">
        <x:is>
          <x:t xml:space="preserve">Assembly</x:t>
        </x:is>
      </x:c>
      <x:c r="AD963" s="4" t="inlineStr">
        <x:is>
          <x:t xml:space="preserve">Proposal</x:t>
        </x:is>
      </x:c>
      <x:c r="AE963" s="4" t="str">
        <x:f>LOWER(A963&amp;"; "&amp;B963&amp;"; "&amp;D963&amp;"; "&amp;E963&amp;"; "&amp;X963&amp;"; "&amp;Y963&amp;"; "&amp;Z963&amp;"; "&amp;AA963&amp;"; "&amp;AB963&amp;"; "&amp;AC963&amp;"; "&amp;AD963&amp;"; "&amp;V963&amp;"; "&amp;C963&amp;"; "&amp;AH963&amp;"; "&amp;AI963)</x:f>
        <x:v>proposal.clothing.everyday_wraps.head; everyday head wrap; clothing; everyday wraps / head; wearable; finished item; manufactured / unresolved; clothing; husk fiber; assembly; proposal; everyday wraps set; crown binding; head covering; nape wrap; separate garment; t0; t1; finished item</x:v>
      </x:c>
      <x:c r="AF963" s="4" t="inlineStr">
        <x:is>
          <x:t xml:space="preserve">One independently listed garment in the everyday-wraps family; the family itself is not an inventory item.</x:t>
        </x:is>
      </x:c>
      <x:c r="AG96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3" s="4" t="inlineStr">
        <x:is>
          <x:t xml:space="preserve">T1</x:t>
        </x:is>
      </x:c>
      <x:c r="AI963" s="4" t="inlineStr">
        <x:is>
          <x:t xml:space="preserve">Finished item</x:t>
        </x:is>
      </x:c>
      <x:c r="AJ963" s="4">
        <x:f>COUNTIFS('Material routes'!$D$6:$D$2205,A963,'Material routes'!$C$6:$C$2205,"Output")</x:f>
        <x:v>0</x:v>
      </x:c>
      <x:c r="AK963" s="4">
        <x:f>SUM(COUNTIFS('Material routes'!$D$6:$D$2205,A963,'Material routes'!$C$6:$C$2205,"Ingredient candidate"),COUNTIFS('Material routes'!$D$6:$D$2205,A963,'Material routes'!$C$6:$C$2205,"Consumed input"),COUNTIFS('Material routes'!$D$6:$D$2205,A963,'Material routes'!$C$6:$C$2205,"Contained input"),COUNTIFS('Material routes'!$D$6:$D$2205,A963,'Material routes'!$C$6:$C$2205,"Transform input"))</x:f>
        <x:v>0</x:v>
      </x:c>
      <x:c r="AL963" s="4">
        <x:f>COUNTIFS('Material routes'!$D$6:$D$2205,A963,'Material routes'!$C$6:$C$2205,"Tool candidate")</x:f>
        <x:v>0</x:v>
      </x:c>
      <x:c r="AM963" s="4" t="str">
        <x:f>IF(AJ963&gt;0,"Route listed; review status/completeness","No production route listed")</x:f>
        <x:v>No production route listed</x:v>
      </x:c>
      <x:c r="AN963" s="4">
        <x:f>IF(C963="T0",0,IF(C963="T1",1,IF(C963="T2",2,IF(C963="T3",3,IF(C963="T4",4,IF(C963="Unassigned",98,99))))))</x:f>
        <x:v>0</x:v>
      </x:c>
    </x:row>
    <x:row r="964">
      <x:c r="A964" s="4" t="inlineStr">
        <x:is>
          <x:t xml:space="preserve">proposal.camp.folding_shell_stool</x:t>
        </x:is>
      </x:c>
      <x:c r="B964" s="4" t="inlineStr">
        <x:is>
          <x:t xml:space="preserve">Folding shell stool</x:t>
        </x:is>
      </x:c>
      <x:c r="C964" s="4" t="inlineStr">
        <x:is>
          <x:t xml:space="preserve">T2</x:t>
        </x:is>
      </x:c>
      <x:c r="D964" s="4" t="inlineStr">
        <x:is>
          <x:t xml:space="preserve">Salvage</x:t>
        </x:is>
      </x:c>
      <x:c r="E964" s="4" t="inlineStr">
        <x:is>
          <x:t xml:space="preserve">Camp seating</x:t>
        </x:is>
      </x:c>
      <x:c r="F964" s="4" t="inlineStr">
        <x:is>
          <x:t xml:space="preserve">New proposal</x:t>
        </x:is>
      </x:c>
      <x:c r="G964" s="4" t="inlineStr">
        <x:is>
          <x:t xml:space="preserve">A shallow curved shell seat carried on a folding metal support. A compact sitting place for a settled camp, distinct from the existing ground-rest panel. Load, balance and fold retention remain design work.</x:t>
        </x:is>
      </x:c>
      <x:c r="H964" s="4" t="inlineStr">
        <x:is>
          <x:t xml:space="preserve">None; camp placement unresolved</x:t>
        </x:is>
      </x:c>
      <x:c r="I964" s="4" t="inlineStr">
        <x:is>
          <x:t xml:space="preserve">Physical camp inventory / cargo item; folded size, packing and placement unresolved.</x:t>
        </x:is>
      </x:c>
      <x:c r="J964" s="4"/>
      <x:c r="K964" s="4"/>
      <x:c r="L964" s="4" t="inlineStr">
        <x:is>
          <x:t xml:space="preserve">Proposed contemporary fabrication or trade; availability and price unresolved.</x:t>
        </x:is>
      </x:c>
      <x:c r="M964" s="4" t="inlineStr">
        <x:is>
          <x:t xml:space="preserve">Candidate assembly from qualified shell/metal stock and compatible fittings. No recipe, quantities, yields, dimensions or production time assigned.</x:t>
        </x:is>
      </x:c>
      <x:c r="N964" s="4" t="inlineStr">
        <x:is>
          <x:t xml:space="preserve">Not implemented</x:t>
        </x:is>
      </x:c>
      <x:c r="O964" s="4" t="inlineStr">
        <x:is>
          <x:t xml:space="preserve">Fit, loads, stability, wear, dimensions and useful performance remain proposals. No wood, ordinary cloth, natural-water process, numerical bonus or new equipment slot established.</x:t>
        </x:is>
      </x:c>
      <x:c r="P964" s="4" t="inlineStr">
        <x:is>
          <x:t xml:space="preserve">Uncommon</x:t>
        </x:is>
      </x:c>
      <x:c r="Q964" s="4"/>
      <x:c r="R964" s="4"/>
      <x:c r="S964" s="4"/>
      <x:c r="T964" s="4"/>
      <x:c r="U964" s="4" t="inlineStr">
        <x:is>
          <x:t xml:space="preserve">Seat curvature, leg spread, hinge stops, load, stability and folded packing remain unresolved. No rest recovery or comfort statistic assigned.</x:t>
        </x:is>
      </x:c>
      <x:c r="V964" s="4" t="inlineStr">
        <x:is>
          <x:t xml:space="preserve">camp chair; folding seat; shell stool; sitting</x:t>
        </x:is>
      </x:c>
      <x:c r="W964"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4" s="4" t="inlineStr">
        <x:is>
          <x:t xml:space="preserve">Household utensil</x:t>
        </x:is>
      </x:c>
      <x:c r="Y964" s="4" t="inlineStr">
        <x:is>
          <x:t xml:space="preserve">Finished item</x:t>
        </x:is>
      </x:c>
      <x:c r="Z964" s="4" t="inlineStr">
        <x:is>
          <x:t xml:space="preserve">Manufactured / unresolved</x:t>
        </x:is>
      </x:c>
      <x:c r="AA964" s="4" t="inlineStr">
        <x:is>
          <x:t xml:space="preserve">Camp rest</x:t>
        </x:is>
      </x:c>
      <x:c r="AB964" s="4" t="inlineStr">
        <x:is>
          <x:t xml:space="preserve">Metal and shell</x:t>
        </x:is>
      </x:c>
      <x:c r="AC964" s="4" t="inlineStr">
        <x:is>
          <x:t xml:space="preserve">Assembly</x:t>
        </x:is>
      </x:c>
      <x:c r="AD964" s="4" t="inlineStr">
        <x:is>
          <x:t xml:space="preserve">Proposal</x:t>
        </x:is>
      </x:c>
      <x:c r="AE964" s="4" t="str">
        <x:f>LOWER(A964&amp;"; "&amp;B964&amp;"; "&amp;D964&amp;"; "&amp;E964&amp;"; "&amp;X964&amp;"; "&amp;Y964&amp;"; "&amp;Z964&amp;"; "&amp;AA964&amp;"; "&amp;AB964&amp;"; "&amp;AC964&amp;"; "&amp;AD964&amp;"; "&amp;V964&amp;"; "&amp;C964&amp;"; "&amp;AH964&amp;"; "&amp;AI964)</x:f>
        <x:v>proposal.camp.folding_shell_stool; folding shell stool; salvage; camp seating; household utensil; finished item; manufactured / unresolved; camp rest; metal and shell; assembly; proposal; camp chair; folding seat; shell stool; sitting; t2; t1; finished item</x:v>
      </x:c>
      <x:c r="AF964"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4" s="4" t="inlineStr">
        <x:is>
          <x:t xml:space="preserve">Salvage value audit October 16, 2026: T2. A folding support and shaped seat preserve useful camp furniture labor while relying on common shell and metal. Value tier is relative to this 200-item salvage roster; condition and crafting qualification remain separate.</x:t>
        </x:is>
      </x:c>
      <x:c r="AH964" s="4" t="inlineStr">
        <x:is>
          <x:t xml:space="preserve">T1</x:t>
        </x:is>
      </x:c>
      <x:c r="AI964" s="4" t="inlineStr">
        <x:is>
          <x:t xml:space="preserve">Finished item</x:t>
        </x:is>
      </x:c>
      <x:c r="AJ964" s="4">
        <x:f>COUNTIFS('Material routes'!$D$6:$D$2205,A964,'Material routes'!$C$6:$C$2205,"Output")</x:f>
        <x:v>0</x:v>
      </x:c>
      <x:c r="AK964" s="4">
        <x:f>SUM(COUNTIFS('Material routes'!$D$6:$D$2205,A964,'Material routes'!$C$6:$C$2205,"Ingredient candidate"),COUNTIFS('Material routes'!$D$6:$D$2205,A964,'Material routes'!$C$6:$C$2205,"Consumed input"),COUNTIFS('Material routes'!$D$6:$D$2205,A964,'Material routes'!$C$6:$C$2205,"Contained input"),COUNTIFS('Material routes'!$D$6:$D$2205,A964,'Material routes'!$C$6:$C$2205,"Transform input"))</x:f>
        <x:v>0</x:v>
      </x:c>
      <x:c r="AL964" s="4">
        <x:f>COUNTIFS('Material routes'!$D$6:$D$2205,A964,'Material routes'!$C$6:$C$2205,"Tool candidate")</x:f>
        <x:v>0</x:v>
      </x:c>
      <x:c r="AM964" s="4" t="str">
        <x:f>IF(AJ964&gt;0,"Route listed; review status/completeness",IF(C964="T0","Raw entry feed; no production route","No production route listed"))</x:f>
        <x:v>No production route listed</x:v>
      </x:c>
      <x:c r="AN964" s="4">
        <x:f>IF(C964="T0",0,IF(C964="T1",1,IF(C964="T2",2,IF(C964="T3",3,IF(C964="T4",4,IF(C964="Unassigned",98,99))))))</x:f>
        <x:v>2</x:v>
      </x:c>
    </x:row>
    <x:row r="965">
      <x:c r="A965" s="4" t="inlineStr">
        <x:is>
          <x:t xml:space="preserve">proposal.camp.folding_camp_table</x:t>
        </x:is>
      </x:c>
      <x:c r="B965" s="4" t="inlineStr">
        <x:is>
          <x:t xml:space="preserve">Folding camp table</x:t>
        </x:is>
      </x:c>
      <x:c r="C965" s="4" t="inlineStr">
        <x:is>
          <x:t xml:space="preserve">T2</x:t>
        </x:is>
      </x:c>
      <x:c r="D965" s="4" t="inlineStr">
        <x:is>
          <x:t xml:space="preserve">Salvage</x:t>
        </x:is>
      </x:c>
      <x:c r="E965" s="4" t="inlineStr">
        <x:is>
          <x:t xml:space="preserve">Camp furniture</x:t>
        </x:is>
      </x:c>
      <x:c r="F965" s="4" t="inlineStr">
        <x:is>
          <x:t xml:space="preserve">New proposal</x:t>
        </x:is>
      </x:c>
      <x:c r="G965" s="4" t="inlineStr">
        <x:is>
          <x:t xml:space="preserve">Two hinged shell leaves form a small dining and sorting surface on folding metal legs. A camp furniture item distinct from the Workbench crafting station; it grants no crafting capability or extra storage.</x:t>
        </x:is>
      </x:c>
      <x:c r="H965" s="4" t="inlineStr">
        <x:is>
          <x:t xml:space="preserve">None; camp placement unresolved</x:t>
        </x:is>
      </x:c>
      <x:c r="I965" s="4" t="inlineStr">
        <x:is>
          <x:t xml:space="preserve">Physical camp inventory / cargo item; folded size, packing and placement unresolved.</x:t>
        </x:is>
      </x:c>
      <x:c r="J965" s="4"/>
      <x:c r="K965" s="4"/>
      <x:c r="L965" s="4" t="inlineStr">
        <x:is>
          <x:t xml:space="preserve">Proposed contemporary fabrication or trade; availability and price unresolved.</x:t>
        </x:is>
      </x:c>
      <x:c r="M965" s="4" t="inlineStr">
        <x:is>
          <x:t xml:space="preserve">Candidate assembly from qualified shell/metal stock and compatible fittings. No recipe, quantities, yields, dimensions or production time assigned.</x:t>
        </x:is>
      </x:c>
      <x:c r="N965" s="4" t="inlineStr">
        <x:is>
          <x:t xml:space="preserve">Not implemented</x:t>
        </x:is>
      </x:c>
      <x:c r="O965" s="4" t="inlineStr">
        <x:is>
          <x:t xml:space="preserve">Fit, loads, stability, wear, dimensions and useful performance remain proposals. No wood, ordinary cloth, natural-water process, numerical bonus or new equipment slot established.</x:t>
        </x:is>
      </x:c>
      <x:c r="P965" s="4" t="inlineStr">
        <x:is>
          <x:t xml:space="preserve">Uncommon</x:t>
        </x:is>
      </x:c>
      <x:c r="Q965" s="4"/>
      <x:c r="R965" s="4"/>
      <x:c r="S965" s="4"/>
      <x:c r="T965" s="4"/>
      <x:c r="U965" s="4" t="inlineStr">
        <x:is>
          <x:t xml:space="preserve">Panel joining, fold locks, leg stability, load and folded volume remain unresolved. Not a crafting station, storage holder or additional inventory capacity.</x:t>
        </x:is>
      </x:c>
      <x:c r="V965" s="4" t="inlineStr">
        <x:is>
          <x:t xml:space="preserve">camp dining table; folding table; shell tabletop; meal surface</x:t>
        </x:is>
      </x:c>
      <x:c r="W965"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5" s="4" t="inlineStr">
        <x:is>
          <x:t xml:space="preserve">Household utensil</x:t>
        </x:is>
      </x:c>
      <x:c r="Y965" s="4" t="inlineStr">
        <x:is>
          <x:t xml:space="preserve">Finished item</x:t>
        </x:is>
      </x:c>
      <x:c r="Z965" s="4" t="inlineStr">
        <x:is>
          <x:t xml:space="preserve">Manufactured / unresolved</x:t>
        </x:is>
      </x:c>
      <x:c r="AA965" s="4" t="inlineStr">
        <x:is>
          <x:t xml:space="preserve">Food service</x:t>
        </x:is>
      </x:c>
      <x:c r="AB965" s="4" t="inlineStr">
        <x:is>
          <x:t xml:space="preserve">Metal and shell</x:t>
        </x:is>
      </x:c>
      <x:c r="AC965" s="4" t="inlineStr">
        <x:is>
          <x:t xml:space="preserve">Assembly</x:t>
        </x:is>
      </x:c>
      <x:c r="AD965" s="4" t="inlineStr">
        <x:is>
          <x:t xml:space="preserve">Proposal</x:t>
        </x:is>
      </x:c>
      <x:c r="AE965" s="4" t="str">
        <x:f>LOWER(A965&amp;"; "&amp;B965&amp;"; "&amp;D965&amp;"; "&amp;E965&amp;"; "&amp;X965&amp;"; "&amp;Y965&amp;"; "&amp;Z965&amp;"; "&amp;AA965&amp;"; "&amp;AB965&amp;"; "&amp;AC965&amp;"; "&amp;AD965&amp;"; "&amp;V965&amp;"; "&amp;C965&amp;"; "&amp;AH965&amp;"; "&amp;AI965)</x:f>
        <x:v>proposal.camp.folding_camp_table; folding camp table; salvage; camp furniture; household utensil; finished item; manufactured / unresolved; food service; metal and shell; assembly; proposal; camp dining table; folding table; shell tabletop; meal surface; t2; t1; finished item</x:v>
      </x:c>
      <x:c r="AF965"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5" s="4" t="inlineStr">
        <x:is>
          <x:t xml:space="preserve">Salvage value audit October 16, 2026: T2. Fitted hinges, legs and two shell leaves preserve moderate camp furniture assembly value, discounted for bulk. No crafting capability is included. Value tier is relative to this 200-item salvage roster; condition and crafting qualification remain separate.</x:t>
        </x:is>
      </x:c>
      <x:c r="AH965" s="4" t="inlineStr">
        <x:is>
          <x:t xml:space="preserve">T1</x:t>
        </x:is>
      </x:c>
      <x:c r="AI965" s="4" t="inlineStr">
        <x:is>
          <x:t xml:space="preserve">Finished item</x:t>
        </x:is>
      </x:c>
      <x:c r="AJ965" s="4">
        <x:f>COUNTIFS('Material routes'!$D$6:$D$2205,A965,'Material routes'!$C$6:$C$2205,"Output")</x:f>
        <x:v>0</x:v>
      </x:c>
      <x:c r="AK965" s="4">
        <x:f>SUM(COUNTIFS('Material routes'!$D$6:$D$2205,A965,'Material routes'!$C$6:$C$2205,"Ingredient candidate"),COUNTIFS('Material routes'!$D$6:$D$2205,A965,'Material routes'!$C$6:$C$2205,"Consumed input"),COUNTIFS('Material routes'!$D$6:$D$2205,A965,'Material routes'!$C$6:$C$2205,"Contained input"),COUNTIFS('Material routes'!$D$6:$D$2205,A965,'Material routes'!$C$6:$C$2205,"Transform input"))</x:f>
        <x:v>0</x:v>
      </x:c>
      <x:c r="AL965" s="4">
        <x:f>COUNTIFS('Material routes'!$D$6:$D$2205,A965,'Material routes'!$C$6:$C$2205,"Tool candidate")</x:f>
        <x:v>0</x:v>
      </x:c>
      <x:c r="AM965" s="4" t="str">
        <x:f>IF(AJ965&gt;0,"Route listed; review status/completeness",IF(C965="T0","Raw entry feed; no production route","No production route listed"))</x:f>
        <x:v>No production route listed</x:v>
      </x:c>
      <x:c r="AN965" s="4">
        <x:f>IF(C965="T0",0,IF(C965="T1",1,IF(C965="T2",2,IF(C965="T3",3,IF(C965="T4",4,IF(C965="Unassigned",98,99))))))</x:f>
        <x:v>2</x:v>
      </x:c>
    </x:row>
    <x:row r="966">
      <x:c r="A966" s="4" t="inlineStr">
        <x:is>
          <x:t xml:space="preserve">proposal.camp.adjustable_shell_headrest</x:t>
        </x:is>
      </x:c>
      <x:c r="B966" s="4" t="inlineStr">
        <x:is>
          <x:t xml:space="preserve">Adjustable shell headrest</x:t>
        </x:is>
      </x:c>
      <x:c r="C966" s="4" t="inlineStr">
        <x:is>
          <x:t xml:space="preserve">T2</x:t>
        </x:is>
      </x:c>
      <x:c r="D966" s="4" t="inlineStr">
        <x:is>
          <x:t xml:space="preserve">Salvage</x:t>
        </x:is>
      </x:c>
      <x:c r="E966" s="4" t="inlineStr">
        <x:is>
          <x:t xml:space="preserve">Camp resting support</x:t>
        </x:is>
      </x:c>
      <x:c r="F966" s="4" t="inlineStr">
        <x:is>
          <x:t xml:space="preserve">New proposal</x:t>
        </x:is>
      </x:c>
      <x:c r="G966" s="4" t="inlineStr">
        <x:is>
          <x:t xml:space="preserve">A smooth shallow shell saddle on a short notched metal support, intended to position the head above a camp resting surface. Separate from the existing ground-rest panel and bedding; canister clearance and useful support require design.</x:t>
        </x:is>
      </x:c>
      <x:c r="H966" s="4" t="inlineStr">
        <x:is>
          <x:t xml:space="preserve">None; camp placement unresolved</x:t>
        </x:is>
      </x:c>
      <x:c r="I966" s="4" t="inlineStr">
        <x:is>
          <x:t xml:space="preserve">Physical camp inventory / cargo item; folded size, packing and placement unresolved.</x:t>
        </x:is>
      </x:c>
      <x:c r="J966" s="4"/>
      <x:c r="K966" s="4"/>
      <x:c r="L966" s="4" t="inlineStr">
        <x:is>
          <x:t xml:space="preserve">Proposed contemporary fabrication or trade; availability and price unresolved.</x:t>
        </x:is>
      </x:c>
      <x:c r="M966" s="4" t="inlineStr">
        <x:is>
          <x:t xml:space="preserve">Candidate assembly from qualified shell/metal stock and compatible fittings. No recipe, quantities, yields, dimensions or production time assigned.</x:t>
        </x:is>
      </x:c>
      <x:c r="N966" s="4" t="inlineStr">
        <x:is>
          <x:t xml:space="preserve">Not implemented</x:t>
        </x:is>
      </x:c>
      <x:c r="O966" s="4" t="inlineStr">
        <x:is>
          <x:t xml:space="preserve">Fit, loads, stability, wear, dimensions and useful performance remain proposals. No wood, ordinary cloth, natural-water process, numerical bonus or new equipment slot established.</x:t>
        </x:is>
      </x:c>
      <x:c r="P966" s="4" t="inlineStr">
        <x:is>
          <x:t xml:space="preserve">Uncommon</x:t>
        </x:is>
      </x:c>
      <x:c r="Q966" s="4"/>
      <x:c r="R966" s="4"/>
      <x:c r="S966" s="4"/>
      <x:c r="T966" s="4"/>
      <x:c r="U966" s="4" t="inlineStr">
        <x:is>
          <x:t xml:space="preserve">Saddle shape, height adjustment, edge finishing, stability, wearer fit and personal canister clearance remain unresolved. No medical, sleep-quality or recovery benefit assigned.</x:t>
        </x:is>
      </x:c>
      <x:c r="V966" s="4" t="inlineStr">
        <x:is>
          <x:t xml:space="preserve">camp headrest; shell neck support; sleeping head support</x:t>
        </x:is>
      </x:c>
      <x:c r="W966"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6" s="4" t="inlineStr">
        <x:is>
          <x:t xml:space="preserve">Household utensil</x:t>
        </x:is>
      </x:c>
      <x:c r="Y966" s="4" t="inlineStr">
        <x:is>
          <x:t xml:space="preserve">Finished item</x:t>
        </x:is>
      </x:c>
      <x:c r="Z966" s="4" t="inlineStr">
        <x:is>
          <x:t xml:space="preserve">Manufactured / unresolved</x:t>
        </x:is>
      </x:c>
      <x:c r="AA966" s="4" t="inlineStr">
        <x:is>
          <x:t xml:space="preserve">Camp rest</x:t>
        </x:is>
      </x:c>
      <x:c r="AB966" s="4" t="inlineStr">
        <x:is>
          <x:t xml:space="preserve">Metal and shell</x:t>
        </x:is>
      </x:c>
      <x:c r="AC966" s="4" t="inlineStr">
        <x:is>
          <x:t xml:space="preserve">Assembly</x:t>
        </x:is>
      </x:c>
      <x:c r="AD966" s="4" t="inlineStr">
        <x:is>
          <x:t xml:space="preserve">Proposal</x:t>
        </x:is>
      </x:c>
      <x:c r="AE966" s="4" t="str">
        <x:f>LOWER(A966&amp;"; "&amp;B966&amp;"; "&amp;D966&amp;"; "&amp;E966&amp;"; "&amp;X966&amp;"; "&amp;Y966&amp;"; "&amp;Z966&amp;"; "&amp;AA966&amp;"; "&amp;AB966&amp;"; "&amp;AC966&amp;"; "&amp;AD966&amp;"; "&amp;V966&amp;"; "&amp;C966&amp;"; "&amp;AH966&amp;"; "&amp;AI966)</x:f>
        <x:v>proposal.camp.adjustable_shell_headrest; adjustable shell headrest; salvage; camp resting support; household utensil; finished item; manufactured / unresolved; camp rest; metal and shell; assembly; proposal; camp headrest; shell neck support; sleeping head support; t2; t1; finished item</x:v>
      </x:c>
      <x:c r="AF966"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6" s="4" t="inlineStr">
        <x:is>
          <x:t xml:space="preserve">Salvage value audit October 16, 2026: T2. A smooth shell support and notched adjustment preserve moderate fitted comfort-item craftsmanship. Value tier is relative to this 200-item salvage roster; condition and crafting qualification remain separate.</x:t>
        </x:is>
      </x:c>
      <x:c r="AH966" s="4" t="inlineStr">
        <x:is>
          <x:t xml:space="preserve">T1</x:t>
        </x:is>
      </x:c>
      <x:c r="AI966" s="4" t="inlineStr">
        <x:is>
          <x:t xml:space="preserve">Finished item</x:t>
        </x:is>
      </x:c>
      <x:c r="AJ966" s="4">
        <x:f>COUNTIFS('Material routes'!$D$6:$D$2205,A966,'Material routes'!$C$6:$C$2205,"Output")</x:f>
        <x:v>0</x:v>
      </x:c>
      <x:c r="AK966" s="4">
        <x:f>SUM(COUNTIFS('Material routes'!$D$6:$D$2205,A966,'Material routes'!$C$6:$C$2205,"Ingredient candidate"),COUNTIFS('Material routes'!$D$6:$D$2205,A966,'Material routes'!$C$6:$C$2205,"Consumed input"),COUNTIFS('Material routes'!$D$6:$D$2205,A966,'Material routes'!$C$6:$C$2205,"Contained input"),COUNTIFS('Material routes'!$D$6:$D$2205,A966,'Material routes'!$C$6:$C$2205,"Transform input"))</x:f>
        <x:v>0</x:v>
      </x:c>
      <x:c r="AL966" s="4">
        <x:f>COUNTIFS('Material routes'!$D$6:$D$2205,A966,'Material routes'!$C$6:$C$2205,"Tool candidate")</x:f>
        <x:v>0</x:v>
      </x:c>
      <x:c r="AM966" s="4" t="str">
        <x:f>IF(AJ966&gt;0,"Route listed; review status/completeness",IF(C966="T0","Raw entry feed; no production route","No production route listed"))</x:f>
        <x:v>No production route listed</x:v>
      </x:c>
      <x:c r="AN966" s="4">
        <x:f>IF(C966="T0",0,IF(C966="T1",1,IF(C966="T2",2,IF(C966="T3",3,IF(C966="T4",4,IF(C966="Unassigned",98,99))))))</x:f>
        <x:v>2</x:v>
      </x:c>
    </x:row>
    <x:row r="967">
      <x:c r="A967" s="4" t="inlineStr">
        <x:is>
          <x:t xml:space="preserve">proposal.camp.boot_scraper</x:t>
        </x:is>
      </x:c>
      <x:c r="B967" s="4" t="inlineStr">
        <x:is>
          <x:t xml:space="preserve">Camp boot scraper</x:t>
        </x:is>
      </x:c>
      <x:c r="C967" s="4" t="inlineStr">
        <x:is>
          <x:t xml:space="preserve">T2</x:t>
        </x:is>
      </x:c>
      <x:c r="D967" s="4" t="inlineStr">
        <x:is>
          <x:t xml:space="preserve">Salvage</x:t>
        </x:is>
      </x:c>
      <x:c r="E967" s="4" t="inlineStr">
        <x:is>
          <x:t xml:space="preserve">Camp cleaning fixture</x:t>
        </x:is>
      </x:c>
      <x:c r="F967" s="4" t="inlineStr">
        <x:is>
          <x:t xml:space="preserve">New proposal</x:t>
        </x:is>
      </x:c>
      <x:c r="G967" s="4" t="inlineStr">
        <x:is>
          <x:t xml:space="preserve">A low slotted metal scraping edge over a removable shell grit tray, intended to clear loose packed grit from footwear outside a shelter. Unlike the existing dust brush and folding grit pan, this is a fixed scraping fixture with its own catch tray.</x:t>
        </x:is>
      </x:c>
      <x:c r="H967" s="4" t="inlineStr">
        <x:is>
          <x:t xml:space="preserve">None; camp placement unresolved</x:t>
        </x:is>
      </x:c>
      <x:c r="I967" s="4" t="inlineStr">
        <x:is>
          <x:t xml:space="preserve">Physical camp inventory / cargo item; folded size, packing and placement unresolved.</x:t>
        </x:is>
      </x:c>
      <x:c r="J967" s="4"/>
      <x:c r="K967" s="4"/>
      <x:c r="L967" s="4" t="inlineStr">
        <x:is>
          <x:t xml:space="preserve">Proposed contemporary fabrication or trade; availability and price unresolved.</x:t>
        </x:is>
      </x:c>
      <x:c r="M967" s="4" t="inlineStr">
        <x:is>
          <x:t xml:space="preserve">Candidate assembly from qualified shell/metal stock and compatible fittings. No recipe, quantities, yields, dimensions or production time assigned.</x:t>
        </x:is>
      </x:c>
      <x:c r="N967" s="4" t="inlineStr">
        <x:is>
          <x:t xml:space="preserve">Not implemented</x:t>
        </x:is>
      </x:c>
      <x:c r="O967" s="4" t="inlineStr">
        <x:is>
          <x:t xml:space="preserve">Fit, loads, stability, wear, dimensions and useful performance remain proposals. No wood, ordinary cloth, natural-water process, numerical bonus or new equipment slot established.</x:t>
        </x:is>
      </x:c>
      <x:c r="P967" s="4"/>
      <x:c r="Q967" s="4"/>
      <x:c r="R967" s="4"/>
      <x:c r="S967" s="4"/>
      <x:c r="T967" s="4"/>
      <x:c r="U967" s="4" t="inlineStr">
        <x:is>
          <x:t xml:space="preserve">Edge profile, tray retention, tipping resistance, cleaning and footwear compatibility remain unresolved. No footwear repair, durability recovery or mandatory cleaning chore established.</x:t>
        </x:is>
      </x:c>
      <x:c r="V967" s="4" t="inlineStr">
        <x:is>
          <x:t xml:space="preserve">sole scraper; footwear grit cleaner; camp boot cleaning; grit tray</x:t>
        </x:is>
      </x:c>
      <x:c r="W967"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7" s="4" t="inlineStr">
        <x:is>
          <x:t xml:space="preserve">Household utensil</x:t>
        </x:is>
      </x:c>
      <x:c r="Y967" s="4" t="inlineStr">
        <x:is>
          <x:t xml:space="preserve">Finished item</x:t>
        </x:is>
      </x:c>
      <x:c r="Z967" s="4" t="inlineStr">
        <x:is>
          <x:t xml:space="preserve">Manufactured / unresolved</x:t>
        </x:is>
      </x:c>
      <x:c r="AA967" s="4" t="inlineStr">
        <x:is>
          <x:t xml:space="preserve">Cleaning</x:t>
        </x:is>
      </x:c>
      <x:c r="AB967" s="4" t="inlineStr">
        <x:is>
          <x:t xml:space="preserve">Metal and shell</x:t>
        </x:is>
      </x:c>
      <x:c r="AC967" s="4" t="inlineStr">
        <x:is>
          <x:t xml:space="preserve">Assembly</x:t>
        </x:is>
      </x:c>
      <x:c r="AD967" s="4" t="inlineStr">
        <x:is>
          <x:t xml:space="preserve">Proposal</x:t>
        </x:is>
      </x:c>
      <x:c r="AE967" s="4" t="str">
        <x:f>LOWER(A967&amp;"; "&amp;B967&amp;"; "&amp;D967&amp;"; "&amp;E967&amp;"; "&amp;X967&amp;"; "&amp;Y967&amp;"; "&amp;Z967&amp;"; "&amp;AA967&amp;"; "&amp;AB967&amp;"; "&amp;AC967&amp;"; "&amp;AD967&amp;"; "&amp;V967&amp;"; "&amp;C967&amp;"; "&amp;AH967&amp;"; "&amp;AI967)</x:f>
        <x:v>proposal.camp.boot_scraper; camp boot scraper; salvage; camp cleaning fixture; household utensil; finished item; manufactured / unresolved; cleaning; metal and shell; assembly; proposal; sole scraper; footwear grit cleaner; camp boot cleaning; grit tray; t2; t1; finished item</x:v>
      </x:c>
      <x:c r="AF967"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7" s="4" t="inlineStr">
        <x:is>
          <x:t xml:space="preserve">Salvage value audit October 16, 2026: T2. A fabricated scraping edge and removable tray preserve useful camp maintenance work with common materials. Value tier is relative to this 200-item salvage roster; condition and crafting qualification remain separate.</x:t>
        </x:is>
      </x:c>
      <x:c r="AH967" s="4" t="inlineStr">
        <x:is>
          <x:t xml:space="preserve">T1</x:t>
        </x:is>
      </x:c>
      <x:c r="AI967" s="4" t="inlineStr">
        <x:is>
          <x:t xml:space="preserve">Finished item</x:t>
        </x:is>
      </x:c>
      <x:c r="AJ967" s="4">
        <x:f>COUNTIFS('Material routes'!$D$6:$D$2205,A967,'Material routes'!$C$6:$C$2205,"Output")</x:f>
        <x:v>0</x:v>
      </x:c>
      <x:c r="AK967" s="4">
        <x:f>SUM(COUNTIFS('Material routes'!$D$6:$D$2205,A967,'Material routes'!$C$6:$C$2205,"Ingredient candidate"),COUNTIFS('Material routes'!$D$6:$D$2205,A967,'Material routes'!$C$6:$C$2205,"Consumed input"),COUNTIFS('Material routes'!$D$6:$D$2205,A967,'Material routes'!$C$6:$C$2205,"Contained input"),COUNTIFS('Material routes'!$D$6:$D$2205,A967,'Material routes'!$C$6:$C$2205,"Transform input"))</x:f>
        <x:v>0</x:v>
      </x:c>
      <x:c r="AL967" s="4">
        <x:f>COUNTIFS('Material routes'!$D$6:$D$2205,A967,'Material routes'!$C$6:$C$2205,"Tool candidate")</x:f>
        <x:v>0</x:v>
      </x:c>
      <x:c r="AM967" s="4" t="str">
        <x:f>IF(AJ967&gt;0,"Route listed; review status/completeness",IF(C967="T0","Raw entry feed; no production route","No production route listed"))</x:f>
        <x:v>No production route listed</x:v>
      </x:c>
      <x:c r="AN967" s="4">
        <x:f>IF(C967="T0",0,IF(C967="T1",1,IF(C967="T2",2,IF(C967="T3",3,IF(C967="T4",4,IF(C967="Unassigned",98,99))))))</x:f>
        <x:v>2</x:v>
      </x:c>
    </x:row>
    <x:row r="968">
      <x:c r="A968" s="4" t="inlineStr">
        <x:is>
          <x:t xml:space="preserve">proposal.culture.interlocking_iron_ring_puzzle</x:t>
        </x:is>
      </x:c>
      <x:c r="B968" s="4" t="inlineStr">
        <x:is>
          <x:t xml:space="preserve">Interlocking iron ring puzzle</x:t>
        </x:is>
      </x:c>
      <x:c r="C968" s="4" t="inlineStr">
        <x:is>
          <x:t xml:space="preserve">T2</x:t>
        </x:is>
      </x:c>
      <x:c r="D968" s="4" t="inlineStr">
        <x:is>
          <x:t xml:space="preserve">Salvage</x:t>
        </x:is>
      </x:c>
      <x:c r="E968" s="4" t="inlineStr">
        <x:is>
          <x:t xml:space="preserve">Leisure puzzle</x:t>
        </x:is>
      </x:c>
      <x:c r="F968" s="4" t="inlineStr">
        <x:is>
          <x:t xml:space="preserve">New proposal</x:t>
        </x:is>
      </x:c>
      <x:c r="G968" s="4" t="inlineStr">
        <x:is>
          <x:t xml:space="preserve">A palm-sized disentangling puzzle made from interlinked iron loops and a sliding keeper. Proposed as a simple object for passing time or exchanging puzzle challenges; its exact solvable geometry and any cultural associations remain open.</x:t>
        </x:is>
      </x:c>
      <x:c r="H968" s="4" t="inlineStr">
        <x:is>
          <x:t xml:space="preserve">None</x:t>
        </x:is>
      </x:c>
      <x:c r="I968" s="4" t="inlineStr">
        <x:is>
          <x:t xml:space="preserve">Small physical inventory / cargo object; dimensions and packing unresolved.</x:t>
        </x:is>
      </x:c>
      <x:c r="J968" s="4"/>
      <x:c r="K968" s="4"/>
      <x:c r="L968" s="4" t="inlineStr">
        <x:is>
          <x:t xml:space="preserve">Proposed metalworker craft or trade; availability and price unresolved.</x:t>
        </x:is>
      </x:c>
      <x:c r="M968" s="4" t="inlineStr">
        <x:is>
          <x:t xml:space="preserve">Candidate forming, joining and edge finishing of qualified iron stock into linked loops and a retained sliding keeper. Exact solvable geometry, inputs, quantities and production time remain unresolved.</x:t>
        </x:is>
      </x:c>
      <x:c r="N968" s="4" t="inlineStr">
        <x:is>
          <x:t xml:space="preserve">Not implemented</x:t>
        </x:is>
      </x:c>
      <x:c r="O968" s="4" t="inlineStr">
        <x:is>
          <x:t xml:space="preserve">A cultural leisure object, not a lockpick, restraint or equipment attachment. No minigame, skill gain, morale bonus, reward, canonical custom, wood, ordinary cloth or natural-water process established.</x:t>
        </x:is>
      </x:c>
      <x:c r="P968" s="4"/>
      <x:c r="Q968" s="4"/>
      <x:c r="R968" s="4"/>
      <x:c r="S968" s="4"/>
      <x:c r="T968" s="4"/>
      <x:c r="U968" s="4" t="inlineStr">
        <x:is>
          <x:t xml:space="preserve">Resolve a workable disentangling geometry, whether parts separate or remain captive, edge finishing, scale, presentation and acquisition. No puzzle rules, solution, difficulty, rewards or accepted social tradition assigned.</x:t>
        </x:is>
      </x:c>
      <x:c r="V968" s="4" t="inlineStr">
        <x:is>
          <x:t xml:space="preserve">ring puzzle; iron loop puzzle; disentangling puzzle; leisure object; metal brainteaser</x:t>
        </x:is>
      </x:c>
      <x:c r="W968" s="4" t="inlineStr">
        <x:is>
          <x:t xml:space="preserve">Author requested one more brainstormed cultural object, October 16, 2026. Local leisure-object proposal governed by Docs/WORLD_BASIS.md; no specific culture, institution or traditional custom established. Setting constraints: Docs/WORLD_BASIS.md#material-culture.</x:t>
        </x:is>
      </x:c>
      <x:c r="X968" s="4" t="inlineStr">
        <x:is>
          <x:t xml:space="preserve">Cultural object</x:t>
        </x:is>
      </x:c>
      <x:c r="Y968" s="4" t="inlineStr">
        <x:is>
          <x:t xml:space="preserve">Finished item</x:t>
        </x:is>
      </x:c>
      <x:c r="Z968" s="4" t="inlineStr">
        <x:is>
          <x:t xml:space="preserve">Manufactured / unresolved</x:t>
        </x:is>
      </x:c>
      <x:c r="AA968" s="4" t="inlineStr">
        <x:is>
          <x:t xml:space="preserve">Culture support</x:t>
        </x:is>
      </x:c>
      <x:c r="AB968" s="4" t="inlineStr">
        <x:is>
          <x:t xml:space="preserve">Metal</x:t>
        </x:is>
      </x:c>
      <x:c r="AC968" s="4" t="inlineStr">
        <x:is>
          <x:t xml:space="preserve">Assembly</x:t>
        </x:is>
      </x:c>
      <x:c r="AD968" s="4" t="inlineStr">
        <x:is>
          <x:t xml:space="preserve">Proposal</x:t>
        </x:is>
      </x:c>
      <x:c r="AE968" s="4" t="str">
        <x:f>LOWER(A968&amp;"; "&amp;B968&amp;"; "&amp;D968&amp;"; "&amp;E968&amp;"; "&amp;X968&amp;"; "&amp;Y968&amp;"; "&amp;Z968&amp;"; "&amp;AA968&amp;"; "&amp;AB968&amp;"; "&amp;AC968&amp;"; "&amp;AD968&amp;"; "&amp;V968&amp;"; "&amp;C968&amp;"; "&amp;AH968&amp;"; "&amp;AI968)</x:f>
        <x:v>proposal.culture.interlocking_iron_ring_puzzle; interlocking iron ring puzzle; salvage; leisure puzzle; cultural object; finished item; manufactured / unresolved; culture support; metal; assembly; proposal; ring puzzle; iron loop puzzle; disentangling puzzle; leisure object; metal brainteaser; t2; t1; finished item</x:v>
      </x:c>
      <x:c r="AF968" s="4" t="inlineStr">
        <x:is>
          <x:t xml:space="preserve">Author-requested cultural expansion; one individually listed leisure object with proposed use and appearance. Author direction October 16: all remaining Cultural objects are Salvage; remove the cultural items section. Preserve item identity, descriptions, condition, tiers, uses and recipe semantics.</x:t>
        </x:is>
      </x:c>
      <x:c r="AG968" s="4" t="inlineStr">
        <x:is>
          <x:t xml:space="preserve">Salvage value audit October 16, 2026: T2. Interlinked worked loops and a sliding keeper preserve moderate small-object fitting labor and entertainment value. Value tier is relative to this 200-item salvage roster; condition and crafting qualification remain separate.</x:t>
        </x:is>
      </x:c>
      <x:c r="AH968" s="4" t="inlineStr">
        <x:is>
          <x:t xml:space="preserve">T1</x:t>
        </x:is>
      </x:c>
      <x:c r="AI968" s="4" t="inlineStr">
        <x:is>
          <x:t xml:space="preserve">Finished item</x:t>
        </x:is>
      </x:c>
      <x:c r="AJ968" s="4">
        <x:f>COUNTIFS('Material routes'!$D$6:$D$2205,A968,'Material routes'!$C$6:$C$2205,"Output")</x:f>
        <x:v>0</x:v>
      </x:c>
      <x:c r="AK968" s="4">
        <x:f>SUM(COUNTIFS('Material routes'!$D$6:$D$2205,A968,'Material routes'!$C$6:$C$2205,"Ingredient candidate"),COUNTIFS('Material routes'!$D$6:$D$2205,A968,'Material routes'!$C$6:$C$2205,"Consumed input"),COUNTIFS('Material routes'!$D$6:$D$2205,A968,'Material routes'!$C$6:$C$2205,"Contained input"),COUNTIFS('Material routes'!$D$6:$D$2205,A968,'Material routes'!$C$6:$C$2205,"Transform input"))</x:f>
        <x:v>0</x:v>
      </x:c>
      <x:c r="AL968" s="4">
        <x:f>COUNTIFS('Material routes'!$D$6:$D$2205,A968,'Material routes'!$C$6:$C$2205,"Tool candidate")</x:f>
        <x:v>0</x:v>
      </x:c>
      <x:c r="AM968" s="4" t="str">
        <x:f>IF(AJ968&gt;0,"Route listed; review status/completeness",IF(C968="T0","Raw entry feed; no production route","No production route listed"))</x:f>
        <x:v>No production route listed</x:v>
      </x:c>
      <x:c r="AN968" s="4">
        <x:f>IF(C968="T0",0,IF(C968="T1",1,IF(C968="T2",2,IF(C968="T3",3,IF(C968="T4",4,IF(C968="Unassigned",98,99))))))</x:f>
        <x:v>2</x:v>
      </x:c>
    </x:row>
    <x:row r="969">
      <x:c r="A969" s="4" t="inlineStr">
        <x:is>
          <x:t xml:space="preserve">proposal.clothing.fancy_husk_fiber.trousers</x:t>
        </x:is>
      </x:c>
      <x:c r="B969" s="4" t="inlineStr">
        <x:is>
          <x:t xml:space="preserve">Panelled husk-fiber dress trousers</x:t>
        </x:is>
      </x:c>
      <x:c r="C969" s="4" t="inlineStr">
        <x:is>
          <x:t xml:space="preserve">T4</x:t>
        </x:is>
      </x:c>
      <x:c r="D969" s="4" t="inlineStr">
        <x:is>
          <x:t xml:space="preserve">Clothing</x:t>
        </x:is>
      </x:c>
      <x:c r="E969" s="4" t="inlineStr">
        <x:is>
          <x:t xml:space="preserve">Fancy husk-fiber fashion / trousers</x:t>
        </x:is>
      </x:c>
      <x:c r="F969" s="4" t="inlineStr">
        <x:is>
          <x:t xml:space="preserve">New proposal</x:t>
        </x:is>
      </x:c>
      <x:c r="G969" s="4" t="inlineStr">
        <x:is>
          <x:t xml:space="preserve">One pair of tailored fashion trousers with long narrow pressed panels, a folded waistband and layered side edging. Designed to continue the coat's vertical lines while remaining a separate garment.</x:t>
        </x:is>
      </x:c>
      <x:c r="H969" s="4" t="inlineStr">
        <x:is>
          <x:t xml:space="preserve">Unassigned; fit unresolved</x:t>
        </x:is>
      </x:c>
      <x:c r="I969" s="4" t="inlineStr">
        <x:is>
          <x:t xml:space="preserve">Booter-worn fashion garment; fitting, packing and canister clearance unresolved.</x:t>
        </x:is>
      </x:c>
      <x:c r="J969" s="4"/>
      <x:c r="K969" s="4"/>
      <x:c r="L969" s="4" t="inlineStr">
        <x:is>
          <x:t xml:space="preserve">Proposed specialist fashion craft or high-value trade. Elaborate fashion is very rare and expensive; exact availability, cost and maker remain unresolved.</x:t>
        </x:is>
      </x:c>
      <x:c r="M969"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9" s="4" t="inlineStr">
        <x:is>
          <x:t xml:space="preserve">Not implemented</x:t>
        </x:is>
      </x:c>
      <x:c r="O969" s="4" t="inlineStr">
        <x:is>
          <x:t xml:space="preserve">Fashion clothing, not armor. Material preparation, seams, fit, comfort, wear and performance remain proposals. No ordinary cloth, wood, free-water textile process, social-stat bonus, set bonus or equipment slot introduced.</x:t>
        </x:is>
      </x:c>
      <x:c r="P969" s="4" t="inlineStr">
        <x:is>
          <x:t xml:space="preserve">Epic</x:t>
        </x:is>
      </x:c>
      <x:c r="Q969" s="4"/>
      <x:c r="R969" s="4"/>
      <x:c r="S969" s="4"/>
      <x:c r="T969" s="4"/>
      <x:c r="U969" s="4" t="inlineStr">
        <x:is>
          <x:t xml:space="preserve">Hip and knee movement, panel joining, fastening, fit and crease retention remain unresolved. No movement or social-stat bonus assigned.</x:t>
        </x:is>
      </x:c>
      <x:c r="V969" s="4" t="inlineStr">
        <x:is>
          <x:t xml:space="preserve">fancy husk fiber set; fashionable textile; formal trousers; panelled legwear; separate garment</x:t>
        </x:is>
      </x:c>
      <x:c r="W969"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9" s="4" t="inlineStr">
        <x:is>
          <x:t xml:space="preserve">Wearable</x:t>
        </x:is>
      </x:c>
      <x:c r="Y969" s="4" t="inlineStr">
        <x:is>
          <x:t xml:space="preserve">Finished item</x:t>
        </x:is>
      </x:c>
      <x:c r="Z969" s="4" t="inlineStr">
        <x:is>
          <x:t xml:space="preserve">Manufactured / unresolved</x:t>
        </x:is>
      </x:c>
      <x:c r="AA969" s="4" t="inlineStr">
        <x:is>
          <x:t xml:space="preserve">Fashion</x:t>
        </x:is>
      </x:c>
      <x:c r="AB969" s="4" t="inlineStr">
        <x:is>
          <x:t xml:space="preserve">Husk fiber</x:t>
        </x:is>
      </x:c>
      <x:c r="AC969" s="4" t="inlineStr">
        <x:is>
          <x:t xml:space="preserve">Assembly</x:t>
        </x:is>
      </x:c>
      <x:c r="AD969" s="4" t="inlineStr">
        <x:is>
          <x:t xml:space="preserve">Proposal</x:t>
        </x:is>
      </x:c>
      <x:c r="AE969" s="4" t="str">
        <x:f>LOWER(A969&amp;"; "&amp;B969&amp;"; "&amp;D969&amp;"; "&amp;E969&amp;"; "&amp;X969&amp;"; "&amp;Y969&amp;"; "&amp;Z969&amp;"; "&amp;AA969&amp;"; "&amp;AB969&amp;"; "&amp;AC969&amp;"; "&amp;AD969&amp;"; "&amp;V969&amp;"; "&amp;C969&amp;"; "&amp;AH969&amp;"; "&amp;AI969)</x:f>
        <x:v>proposal.clothing.fancy_husk_fiber.trousers; panelled husk-fiber dress trousers; clothing; fancy husk-fiber fashion / trousers; wearable; finished item; manufactured / unresolved; fashion; husk fiber; assembly; proposal; fancy husk fiber set; fashionable textile; formal trousers; panelled legwear; separate garment; t4; t2; finished item</x:v>
      </x:c>
      <x:c r="AF969" s="4" t="inlineStr">
        <x:is>
          <x:t xml:space="preserve">One separate fashionable husk-fiber garment; family membership adds no counted outfit. Rarity and value follow the author's elaborate-fashion direction without assigning prices.</x:t>
        </x:is>
      </x:c>
      <x:c r="AG969"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69" s="4" t="inlineStr">
        <x:is>
          <x:t xml:space="preserve">T2</x:t>
        </x:is>
      </x:c>
      <x:c r="AI969" s="4" t="inlineStr">
        <x:is>
          <x:t xml:space="preserve">Finished item</x:t>
        </x:is>
      </x:c>
      <x:c r="AJ969" s="4">
        <x:f>COUNTIFS('Material routes'!$D$6:$D$2205,A969,'Material routes'!$C$6:$C$2205,"Output")</x:f>
        <x:v>0</x:v>
      </x:c>
      <x:c r="AK969" s="4">
        <x:f>SUM(COUNTIFS('Material routes'!$D$6:$D$2205,A969,'Material routes'!$C$6:$C$2205,"Ingredient candidate"),COUNTIFS('Material routes'!$D$6:$D$2205,A969,'Material routes'!$C$6:$C$2205,"Consumed input"),COUNTIFS('Material routes'!$D$6:$D$2205,A969,'Material routes'!$C$6:$C$2205,"Contained input"),COUNTIFS('Material routes'!$D$6:$D$2205,A969,'Material routes'!$C$6:$C$2205,"Transform input"))</x:f>
        <x:v>0</x:v>
      </x:c>
      <x:c r="AL969" s="4">
        <x:f>COUNTIFS('Material routes'!$D$6:$D$2205,A969,'Material routes'!$C$6:$C$2205,"Tool candidate")</x:f>
        <x:v>0</x:v>
      </x:c>
      <x:c r="AM969" s="4" t="str">
        <x:f>IF(AJ969&gt;0,"Route listed; review status/completeness","No production route listed")</x:f>
        <x:v>No production route listed</x:v>
      </x:c>
      <x:c r="AN969" s="4">
        <x:f>IF(C969="T0",0,IF(C969="T1",1,IF(C969="T2",2,IF(C969="T3",3,IF(C969="T4",4,IF(C969="Unassigned",98,99))))))</x:f>
        <x:v>4</x:v>
      </x:c>
    </x:row>
    <x:row r="970">
      <x:c r="A970" s="4" t="inlineStr">
        <x:is>
          <x:t xml:space="preserve">proposal.clothing.fancy_husk_fiber.shoes</x:t>
        </x:is>
      </x:c>
      <x:c r="B970" s="4" t="inlineStr">
        <x:is>
          <x:t xml:space="preserve">Folded husk-fiber court shoes</x:t>
        </x:is>
      </x:c>
      <x:c r="C970" s="4" t="inlineStr">
        <x:is>
          <x:t xml:space="preserve">T4</x:t>
        </x:is>
      </x:c>
      <x:c r="D970" s="4" t="inlineStr">
        <x:is>
          <x:t xml:space="preserve">Clothing</x:t>
        </x:is>
      </x:c>
      <x:c r="E970" s="4" t="inlineStr">
        <x:is>
          <x:t xml:space="preserve">Fancy husk-fiber fashion / shoes</x:t>
        </x:is>
      </x:c>
      <x:c r="F970" s="4" t="inlineStr">
        <x:is>
          <x:t xml:space="preserve">New proposal</x:t>
        </x:is>
      </x:c>
      <x:c r="G970" s="4" t="inlineStr">
        <x:is>
          <x:t xml:space="preserve">One matched pair of decorative closed shoes with folded husk-fiber uppers, layered prepared-fiber soles and a small metal instep clasp. Court is a proposed style label, not an established institution or dress code.</x:t>
        </x:is>
      </x:c>
      <x:c r="H970" s="4" t="inlineStr">
        <x:is>
          <x:t xml:space="preserve">Unassigned; fit unresolved</x:t>
        </x:is>
      </x:c>
      <x:c r="I970" s="4" t="inlineStr">
        <x:is>
          <x:t xml:space="preserve">Booter-worn fashion garment; fitting, packing and canister clearance unresolved.</x:t>
        </x:is>
      </x:c>
      <x:c r="J970" s="4"/>
      <x:c r="K970" s="4"/>
      <x:c r="L970" s="4" t="inlineStr">
        <x:is>
          <x:t xml:space="preserve">Proposed specialist fashion craft or high-value trade. Elaborate fashion is very rare and expensive; exact availability, cost and maker remain unresolved.</x:t>
        </x:is>
      </x:c>
      <x:c r="M970"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0" s="4" t="inlineStr">
        <x:is>
          <x:t xml:space="preserve">Not implemented</x:t>
        </x:is>
      </x:c>
      <x:c r="O970" s="4" t="inlineStr">
        <x:is>
          <x:t xml:space="preserve">Fashion clothing, not armor. Material preparation, seams, fit, comfort, wear and performance remain proposals. No ordinary cloth, wood, free-water textile process, social-stat bonus, set bonus or equipment slot introduced.</x:t>
        </x:is>
      </x:c>
      <x:c r="P970" s="4" t="inlineStr">
        <x:is>
          <x:t xml:space="preserve">Epic</x:t>
        </x:is>
      </x:c>
      <x:c r="Q970" s="4"/>
      <x:c r="R970" s="4"/>
      <x:c r="S970" s="4"/>
      <x:c r="T970" s="4"/>
      <x:c r="U970" s="4" t="inlineStr">
        <x:is>
          <x:t xml:space="preserve">Sole construction, grip, fit, edge finishing, clasp strength and wear remain design work. No terrain protection or accepted court tradition established.</x:t>
        </x:is>
      </x:c>
      <x:c r="V970" s="4" t="inlineStr">
        <x:is>
          <x:t xml:space="preserve">fancy husk fiber set; fashionable textile; formal shoes; dress footwear; separate garment</x:t>
        </x:is>
      </x:c>
      <x:c r="W970"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0" s="4" t="inlineStr">
        <x:is>
          <x:t xml:space="preserve">Wearable</x:t>
        </x:is>
      </x:c>
      <x:c r="Y970" s="4" t="inlineStr">
        <x:is>
          <x:t xml:space="preserve">Finished item</x:t>
        </x:is>
      </x:c>
      <x:c r="Z970" s="4" t="inlineStr">
        <x:is>
          <x:t xml:space="preserve">Manufactured / unresolved</x:t>
        </x:is>
      </x:c>
      <x:c r="AA970" s="4" t="inlineStr">
        <x:is>
          <x:t xml:space="preserve">Fashion</x:t>
        </x:is>
      </x:c>
      <x:c r="AB970" s="4" t="inlineStr">
        <x:is>
          <x:t xml:space="preserve">Husk fiber</x:t>
        </x:is>
      </x:c>
      <x:c r="AC970" s="4" t="inlineStr">
        <x:is>
          <x:t xml:space="preserve">Assembly</x:t>
        </x:is>
      </x:c>
      <x:c r="AD970" s="4" t="inlineStr">
        <x:is>
          <x:t xml:space="preserve">Proposal</x:t>
        </x:is>
      </x:c>
      <x:c r="AE970" s="4" t="str">
        <x:f>LOWER(A970&amp;"; "&amp;B970&amp;"; "&amp;D970&amp;"; "&amp;E970&amp;"; "&amp;X970&amp;"; "&amp;Y970&amp;"; "&amp;Z970&amp;"; "&amp;AA970&amp;"; "&amp;AB970&amp;"; "&amp;AC970&amp;"; "&amp;AD970&amp;"; "&amp;V970&amp;"; "&amp;C970&amp;"; "&amp;AH970&amp;"; "&amp;AI970)</x:f>
        <x:v>proposal.clothing.fancy_husk_fiber.shoes; folded husk-fiber court shoes; clothing; fancy husk-fiber fashion / shoes; wearable; finished item; manufactured / unresolved; fashion; husk fiber; assembly; proposal; fancy husk fiber set; fashionable textile; formal shoes; dress footwear; separate garment; t4; t2; finished item</x:v>
      </x:c>
      <x:c r="AF970" s="4" t="inlineStr">
        <x:is>
          <x:t xml:space="preserve">One separate fashionable husk-fiber garment; family membership adds no counted outfit. Rarity and value follow the author's elaborate-fashion direction without assigning prices.</x:t>
        </x:is>
      </x:c>
      <x:c r="AG970"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0" s="4" t="inlineStr">
        <x:is>
          <x:t xml:space="preserve">T2</x:t>
        </x:is>
      </x:c>
      <x:c r="AI970" s="4" t="inlineStr">
        <x:is>
          <x:t xml:space="preserve">Finished item</x:t>
        </x:is>
      </x:c>
      <x:c r="AJ970" s="4">
        <x:f>COUNTIFS('Material routes'!$D$6:$D$2205,A970,'Material routes'!$C$6:$C$2205,"Output")</x:f>
        <x:v>0</x:v>
      </x:c>
      <x:c r="AK970" s="4">
        <x:f>SUM(COUNTIFS('Material routes'!$D$6:$D$2205,A970,'Material routes'!$C$6:$C$2205,"Ingredient candidate"),COUNTIFS('Material routes'!$D$6:$D$2205,A970,'Material routes'!$C$6:$C$2205,"Consumed input"),COUNTIFS('Material routes'!$D$6:$D$2205,A970,'Material routes'!$C$6:$C$2205,"Contained input"),COUNTIFS('Material routes'!$D$6:$D$2205,A970,'Material routes'!$C$6:$C$2205,"Transform input"))</x:f>
        <x:v>0</x:v>
      </x:c>
      <x:c r="AL970" s="4">
        <x:f>COUNTIFS('Material routes'!$D$6:$D$2205,A970,'Material routes'!$C$6:$C$2205,"Tool candidate")</x:f>
        <x:v>0</x:v>
      </x:c>
      <x:c r="AM970" s="4" t="str">
        <x:f>IF(AJ970&gt;0,"Route listed; review status/completeness","No production route listed")</x:f>
        <x:v>No production route listed</x:v>
      </x:c>
      <x:c r="AN970" s="4">
        <x:f>IF(C970="T0",0,IF(C970="T1",1,IF(C970="T2",2,IF(C970="T3",3,IF(C970="T4",4,IF(C970="Unassigned",98,99))))))</x:f>
        <x:v>4</x:v>
      </x:c>
    </x:row>
    <x:row r="971">
      <x:c r="A971" s="4" t="inlineStr">
        <x:is>
          <x:t xml:space="preserve">proposal.clothing.fancy_husk_fiber.gloves</x:t>
        </x:is>
      </x:c>
      <x:c r="B971" s="4" t="inlineStr">
        <x:is>
          <x:t xml:space="preserve">Layered-cuff husk-fiber dress gloves</x:t>
        </x:is>
      </x:c>
      <x:c r="C971" s="4" t="inlineStr">
        <x:is>
          <x:t xml:space="preserve">T4</x:t>
        </x:is>
      </x:c>
      <x:c r="D971" s="4" t="inlineStr">
        <x:is>
          <x:t xml:space="preserve">Clothing</x:t>
        </x:is>
      </x:c>
      <x:c r="E971" s="4" t="inlineStr">
        <x:is>
          <x:t xml:space="preserve">Fancy husk-fiber fashion / gloves</x:t>
        </x:is>
      </x:c>
      <x:c r="F971" s="4" t="inlineStr">
        <x:is>
          <x:t xml:space="preserve">New proposal</x:t>
        </x:is>
      </x:c>
      <x:c r="G971" s="4" t="inlineStr">
        <x:is>
          <x:t xml:space="preserve">One matched pair of close-fitting fashion gloves with short layered fan cuffs and tiny metal wrist closures. They echo the coat's pleats without including sleeves or claiming protective performance.</x:t>
        </x:is>
      </x:c>
      <x:c r="H971" s="4" t="inlineStr">
        <x:is>
          <x:t xml:space="preserve">Unassigned; fit unresolved</x:t>
        </x:is>
      </x:c>
      <x:c r="I971" s="4" t="inlineStr">
        <x:is>
          <x:t xml:space="preserve">Booter-worn fashion garment; fitting, packing and canister clearance unresolved.</x:t>
        </x:is>
      </x:c>
      <x:c r="J971" s="4"/>
      <x:c r="K971" s="4"/>
      <x:c r="L971" s="4" t="inlineStr">
        <x:is>
          <x:t xml:space="preserve">Proposed specialist fashion craft or high-value trade. Elaborate fashion is very rare and expensive; exact availability, cost and maker remain unresolved.</x:t>
        </x:is>
      </x:c>
      <x:c r="M971"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1" s="4" t="inlineStr">
        <x:is>
          <x:t xml:space="preserve">Not implemented</x:t>
        </x:is>
      </x:c>
      <x:c r="O971" s="4" t="inlineStr">
        <x:is>
          <x:t xml:space="preserve">Fashion clothing, not armor. Material preparation, seams, fit, comfort, wear and performance remain proposals. No ordinary cloth, wood, free-water textile process, social-stat bonus, set bonus or equipment slot introduced.</x:t>
        </x:is>
      </x:c>
      <x:c r="P971" s="4" t="inlineStr">
        <x:is>
          <x:t xml:space="preserve">Epic</x:t>
        </x:is>
      </x:c>
      <x:c r="Q971" s="4"/>
      <x:c r="R971" s="4"/>
      <x:c r="S971" s="4"/>
      <x:c r="T971" s="4"/>
      <x:c r="U971" s="4" t="inlineStr">
        <x:is>
          <x:t xml:space="preserve">Finger articulation, joining, fastening, fit and useful wear life remain unresolved. No electrical, thermal or combat protection established.</x:t>
        </x:is>
      </x:c>
      <x:c r="V971" s="4" t="inlineStr">
        <x:is>
          <x:t xml:space="preserve">fancy husk fiber set; fashionable textile; formal gloves; fan cuffs; separate garment</x:t>
        </x:is>
      </x:c>
      <x:c r="W971"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1" s="4" t="inlineStr">
        <x:is>
          <x:t xml:space="preserve">Wearable</x:t>
        </x:is>
      </x:c>
      <x:c r="Y971" s="4" t="inlineStr">
        <x:is>
          <x:t xml:space="preserve">Finished item</x:t>
        </x:is>
      </x:c>
      <x:c r="Z971" s="4" t="inlineStr">
        <x:is>
          <x:t xml:space="preserve">Manufactured / unresolved</x:t>
        </x:is>
      </x:c>
      <x:c r="AA971" s="4" t="inlineStr">
        <x:is>
          <x:t xml:space="preserve">Fashion</x:t>
        </x:is>
      </x:c>
      <x:c r="AB971" s="4" t="inlineStr">
        <x:is>
          <x:t xml:space="preserve">Husk fiber</x:t>
        </x:is>
      </x:c>
      <x:c r="AC971" s="4" t="inlineStr">
        <x:is>
          <x:t xml:space="preserve">Assembly</x:t>
        </x:is>
      </x:c>
      <x:c r="AD971" s="4" t="inlineStr">
        <x:is>
          <x:t xml:space="preserve">Proposal</x:t>
        </x:is>
      </x:c>
      <x:c r="AE971" s="4" t="str">
        <x:f>LOWER(A971&amp;"; "&amp;B971&amp;"; "&amp;D971&amp;"; "&amp;E971&amp;"; "&amp;X971&amp;"; "&amp;Y971&amp;"; "&amp;Z971&amp;"; "&amp;AA971&amp;"; "&amp;AB971&amp;"; "&amp;AC971&amp;"; "&amp;AD971&amp;"; "&amp;V971&amp;"; "&amp;C971&amp;"; "&amp;AH971&amp;"; "&amp;AI971)</x:f>
        <x:v>proposal.clothing.fancy_husk_fiber.gloves; layered-cuff husk-fiber dress gloves; clothing; fancy husk-fiber fashion / gloves; wearable; finished item; manufactured / unresolved; fashion; husk fiber; assembly; proposal; fancy husk fiber set; fashionable textile; formal gloves; fan cuffs; separate garment; t4; t2; finished item</x:v>
      </x:c>
      <x:c r="AF971" s="4" t="inlineStr">
        <x:is>
          <x:t xml:space="preserve">One separate fashionable husk-fiber garment; family membership adds no counted outfit. Rarity and value follow the author's elaborate-fashion direction without assigning prices.</x:t>
        </x:is>
      </x:c>
      <x:c r="AG971"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1" s="4" t="inlineStr">
        <x:is>
          <x:t xml:space="preserve">T2</x:t>
        </x:is>
      </x:c>
      <x:c r="AI971" s="4" t="inlineStr">
        <x:is>
          <x:t xml:space="preserve">Finished item</x:t>
        </x:is>
      </x:c>
      <x:c r="AJ971" s="4">
        <x:f>COUNTIFS('Material routes'!$D$6:$D$2205,A971,'Material routes'!$C$6:$C$2205,"Output")</x:f>
        <x:v>0</x:v>
      </x:c>
      <x:c r="AK971" s="4">
        <x:f>SUM(COUNTIFS('Material routes'!$D$6:$D$2205,A971,'Material routes'!$C$6:$C$2205,"Ingredient candidate"),COUNTIFS('Material routes'!$D$6:$D$2205,A971,'Material routes'!$C$6:$C$2205,"Consumed input"),COUNTIFS('Material routes'!$D$6:$D$2205,A971,'Material routes'!$C$6:$C$2205,"Contained input"),COUNTIFS('Material routes'!$D$6:$D$2205,A971,'Material routes'!$C$6:$C$2205,"Transform input"))</x:f>
        <x:v>0</x:v>
      </x:c>
      <x:c r="AL971" s="4">
        <x:f>COUNTIFS('Material routes'!$D$6:$D$2205,A971,'Material routes'!$C$6:$C$2205,"Tool candidate")</x:f>
        <x:v>0</x:v>
      </x:c>
      <x:c r="AM971" s="4" t="str">
        <x:f>IF(AJ971&gt;0,"Route listed; review status/completeness","No production route listed")</x:f>
        <x:v>No production route listed</x:v>
      </x:c>
      <x:c r="AN971" s="4">
        <x:f>IF(C971="T0",0,IF(C971="T1",1,IF(C971="T2",2,IF(C971="T3",3,IF(C971="T4",4,IF(C971="Unassigned",98,99))))))</x:f>
        <x:v>4</x:v>
      </x:c>
    </x:row>
    <x:row r="972">
      <x:c r="A972" s="4" t="inlineStr">
        <x:is>
          <x:t xml:space="preserve">proposal.clothing.fancy_husk_fiber.headdress</x:t>
        </x:is>
      </x:c>
      <x:c r="B972" s="4" t="inlineStr">
        <x:is>
          <x:t xml:space="preserve">Fan-fold husk-fiber headdress</x:t>
        </x:is>
      </x:c>
      <x:c r="C972" s="4" t="inlineStr">
        <x:is>
          <x:t xml:space="preserve">T4</x:t>
        </x:is>
      </x:c>
      <x:c r="D972" s="4" t="inlineStr">
        <x:is>
          <x:t xml:space="preserve">Clothing</x:t>
        </x:is>
      </x:c>
      <x:c r="E972" s="4" t="inlineStr">
        <x:is>
          <x:t xml:space="preserve">Fancy husk-fiber fashion / headdress</x:t>
        </x:is>
      </x:c>
      <x:c r="F972" s="4" t="inlineStr">
        <x:is>
          <x:t xml:space="preserve">New proposal</x:t>
        </x:is>
      </x:c>
      <x:c r="G972" s="4" t="inlineStr">
        <x:is>
          <x:t xml:space="preserve">One elaborate headpiece with a low fitted crown and an offset fan of folded husk-fiber panels held by a narrow metal comb. A proposed fashion silhouette independent of any faith, faction, rank or ceremonial obligation.</x:t>
        </x:is>
      </x:c>
      <x:c r="H972" s="4" t="inlineStr">
        <x:is>
          <x:t xml:space="preserve">Unassigned; fit unresolved</x:t>
        </x:is>
      </x:c>
      <x:c r="I972" s="4" t="inlineStr">
        <x:is>
          <x:t xml:space="preserve">Booter-worn fashion garment; fitting, packing and canister clearance unresolved.</x:t>
        </x:is>
      </x:c>
      <x:c r="J972" s="4"/>
      <x:c r="K972" s="4"/>
      <x:c r="L972" s="4" t="inlineStr">
        <x:is>
          <x:t xml:space="preserve">Proposed specialist fashion craft or high-value trade. Elaborate fashion is very rare and expensive; exact availability, cost and maker remain unresolved.</x:t>
        </x:is>
      </x:c>
      <x:c r="M972"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2" s="4" t="inlineStr">
        <x:is>
          <x:t xml:space="preserve">Not implemented</x:t>
        </x:is>
      </x:c>
      <x:c r="O972" s="4" t="inlineStr">
        <x:is>
          <x:t xml:space="preserve">Fashion clothing, not armor. Material preparation, seams, fit, comfort, wear and performance remain proposals. No ordinary cloth, wood, free-water textile process, social-stat bonus, set bonus or equipment slot introduced.</x:t>
        </x:is>
      </x:c>
      <x:c r="P972" s="4" t="inlineStr">
        <x:is>
          <x:t xml:space="preserve">Epic</x:t>
        </x:is>
      </x:c>
      <x:c r="Q972" s="4"/>
      <x:c r="R972" s="4"/>
      <x:c r="S972" s="4"/>
      <x:c r="T972" s="4"/>
      <x:c r="U972" s="4" t="inlineStr">
        <x:is>
          <x:t xml:space="preserve">Fold support, comb fit, wind retention, sight/hearing and canister clearance remain open. No rank, ritual, fashion-stat benefit or protective function established.</x:t>
        </x:is>
      </x:c>
      <x:c r="V972" s="4" t="inlineStr">
        <x:is>
          <x:t xml:space="preserve">fancy husk fiber set; fashionable textile; elaborate headwear; fan fold headpiece; separate garment</x:t>
        </x:is>
      </x:c>
      <x:c r="W972"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2" s="4" t="inlineStr">
        <x:is>
          <x:t xml:space="preserve">Wearable</x:t>
        </x:is>
      </x:c>
      <x:c r="Y972" s="4" t="inlineStr">
        <x:is>
          <x:t xml:space="preserve">Finished item</x:t>
        </x:is>
      </x:c>
      <x:c r="Z972" s="4" t="inlineStr">
        <x:is>
          <x:t xml:space="preserve">Manufactured / unresolved</x:t>
        </x:is>
      </x:c>
      <x:c r="AA972" s="4" t="inlineStr">
        <x:is>
          <x:t xml:space="preserve">Fashion</x:t>
        </x:is>
      </x:c>
      <x:c r="AB972" s="4" t="inlineStr">
        <x:is>
          <x:t xml:space="preserve">Husk fiber</x:t>
        </x:is>
      </x:c>
      <x:c r="AC972" s="4" t="inlineStr">
        <x:is>
          <x:t xml:space="preserve">Assembly</x:t>
        </x:is>
      </x:c>
      <x:c r="AD972" s="4" t="inlineStr">
        <x:is>
          <x:t xml:space="preserve">Proposal</x:t>
        </x:is>
      </x:c>
      <x:c r="AE972" s="4" t="str">
        <x:f>LOWER(A972&amp;"; "&amp;B972&amp;"; "&amp;D972&amp;"; "&amp;E972&amp;"; "&amp;X972&amp;"; "&amp;Y972&amp;"; "&amp;Z972&amp;"; "&amp;AA972&amp;"; "&amp;AB972&amp;"; "&amp;AC972&amp;"; "&amp;AD972&amp;"; "&amp;V972&amp;"; "&amp;C972&amp;"; "&amp;AH972&amp;"; "&amp;AI972)</x:f>
        <x:v>proposal.clothing.fancy_husk_fiber.headdress; fan-fold husk-fiber headdress; clothing; fancy husk-fiber fashion / headdress; wearable; finished item; manufactured / unresolved; fashion; husk fiber; assembly; proposal; fancy husk fiber set; fashionable textile; elaborate headwear; fan fold headpiece; separate garment; t4; t2; finished item</x:v>
      </x:c>
      <x:c r="AF972" s="4" t="inlineStr">
        <x:is>
          <x:t xml:space="preserve">One separate fashionable husk-fiber garment; family membership adds no counted outfit. Rarity and value follow the author's elaborate-fashion direction without assigning prices.</x:t>
        </x:is>
      </x:c>
      <x:c r="AG972"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2" s="4" t="inlineStr">
        <x:is>
          <x:t xml:space="preserve">T2</x:t>
        </x:is>
      </x:c>
      <x:c r="AI972" s="4" t="inlineStr">
        <x:is>
          <x:t xml:space="preserve">Finished item</x:t>
        </x:is>
      </x:c>
      <x:c r="AJ972" s="4">
        <x:f>COUNTIFS('Material routes'!$D$6:$D$2205,A972,'Material routes'!$C$6:$C$2205,"Output")</x:f>
        <x:v>0</x:v>
      </x:c>
      <x:c r="AK972" s="4">
        <x:f>SUM(COUNTIFS('Material routes'!$D$6:$D$2205,A972,'Material routes'!$C$6:$C$2205,"Ingredient candidate"),COUNTIFS('Material routes'!$D$6:$D$2205,A972,'Material routes'!$C$6:$C$2205,"Consumed input"),COUNTIFS('Material routes'!$D$6:$D$2205,A972,'Material routes'!$C$6:$C$2205,"Contained input"),COUNTIFS('Material routes'!$D$6:$D$2205,A972,'Material routes'!$C$6:$C$2205,"Transform input"))</x:f>
        <x:v>0</x:v>
      </x:c>
      <x:c r="AL972" s="4">
        <x:f>COUNTIFS('Material routes'!$D$6:$D$2205,A972,'Material routes'!$C$6:$C$2205,"Tool candidate")</x:f>
        <x:v>0</x:v>
      </x:c>
      <x:c r="AM972" s="4" t="str">
        <x:f>IF(AJ972&gt;0,"Route listed; review status/completeness","No production route listed")</x:f>
        <x:v>No production route listed</x:v>
      </x:c>
      <x:c r="AN972" s="4">
        <x:f>IF(C972="T0",0,IF(C972="T1",1,IF(C972="T2",2,IF(C972="T3",3,IF(C972="T4",4,IF(C972="Unassigned",98,99))))))</x:f>
        <x:v>4</x:v>
      </x:c>
    </x:row>
    <x:row r="973">
      <x:c r="A973" s="4" t="inlineStr">
        <x:is>
          <x:t xml:space="preserve">proposal.clothing.husk_hat</x:t>
        </x:is>
      </x:c>
      <x:c r="B973" s="4" t="inlineStr">
        <x:is>
          <x:t xml:space="preserve">Husk hat</x:t>
        </x:is>
      </x:c>
      <x:c r="C973" s="4" t="inlineStr">
        <x:is>
          <x:t xml:space="preserve">T0</x:t>
        </x:is>
      </x:c>
      <x:c r="D973" s="4" t="inlineStr">
        <x:is>
          <x:t xml:space="preserve">Clothing</x:t>
        </x:is>
      </x:c>
      <x:c r="E973" s="4" t="inlineStr">
        <x:is>
          <x:t xml:space="preserve">Husk headwear</x:t>
        </x:is>
      </x:c>
      <x:c r="F973" s="4" t="inlineStr">
        <x:is>
          <x:t xml:space="preserve">Author-directed concept</x:t>
        </x:is>
      </x:c>
      <x:c r="G973" s="4" t="inlineStr">
        <x:is>
          <x:t xml:space="preserve">A plain low-crowned hat made from thin overlapping husk-shell segments, with a broad downturned brim and small metal joining tabs. Proposed as everyday headwear with a shaded silhouette; fitting and actual shade performance require design.</x:t>
        </x:is>
      </x:c>
      <x:c r="H973" s="4" t="inlineStr">
        <x:is>
          <x:t xml:space="preserve">Head / fit unresolved</x:t>
        </x:is>
      </x:c>
      <x:c r="I973" s="4" t="inlineStr">
        <x:is>
          <x:t xml:space="preserve">Booter-worn hat concept; fit, packing and canister clearance unresolved.</x:t>
        </x:is>
      </x:c>
      <x:c r="J973" s="4"/>
      <x:c r="K973" s="4"/>
      <x:c r="L973" s="4" t="inlineStr">
        <x:is>
          <x:t xml:space="preserve">Proposed shell-working craft or trade; availability and price unresolved.</x:t>
        </x:is>
      </x:c>
      <x:c r="M973" s="4" t="inlineStr">
        <x:is>
          <x:t xml:space="preserve">Candidate shaping and joining of selected thin husk-shell segments, smoothed edges and small metal fasteners. No wood, ordinary cloth or full textile process required by this design; exact inputs, joining and production remain unresolved.</x:t>
        </x:is>
      </x:c>
      <x:c r="N973" s="4" t="inlineStr">
        <x:is>
          <x:t xml:space="preserve">Not implemented</x:t>
        </x:is>
      </x:c>
      <x:c r="O973" s="4" t="inlineStr">
        <x:is>
          <x:t xml:space="preserve">Clothing, not a helmet. Fit, shade coverage, wind retention, wear and comfort remain proposals. No armor, storm resistance, electrical insulation, survival bonus or new equipment slot established.</x:t>
        </x:is>
      </x:c>
      <x:c r="P973" s="4" t="inlineStr">
        <x:is>
          <x:t xml:space="preserve">Junk</x:t>
        </x:is>
      </x:c>
      <x:c r="Q973" s="4"/>
      <x:c r="R973" s="4"/>
      <x:c r="S973" s="4"/>
      <x:c r="T973" s="4"/>
      <x:c r="U973" s="4" t="inlineStr">
        <x:is>
          <x:t xml:space="preserve">Resolve shell thickness, edge finishing, joining, head fit, ventilation, wind retention and sight/hearing/canister clearance. Abundant raw husks do not establish cheap finished manufacture or a protective rating.</x:t>
        </x:is>
      </x:c>
      <x:c r="V973" s="4" t="inlineStr">
        <x:is>
          <x:t xml:space="preserve">husk hat; shell hat; chitin brim hat; everyday headwear</x:t>
        </x:is>
      </x:c>
      <x:c r="W973" s="4" t="inlineStr">
        <x:is>
          <x:t xml:space="preserve">Author requested a husk hat, October 16, 2026. Local practical clothing proposal governed by Docs/WORLD_BASIS.md. Shaped shell construction avoids ordinary cloth and does not assume easy husk-fiber textile manufacture. Setting constraints: Docs/WORLD_BASIS.md#material-culture.</x:t>
        </x:is>
      </x:c>
      <x:c r="X973" s="4" t="inlineStr">
        <x:is>
          <x:t xml:space="preserve">Wearable</x:t>
        </x:is>
      </x:c>
      <x:c r="Y973" s="4" t="inlineStr">
        <x:is>
          <x:t xml:space="preserve">Finished item</x:t>
        </x:is>
      </x:c>
      <x:c r="Z973" s="4" t="inlineStr">
        <x:is>
          <x:t xml:space="preserve">Manufactured / unresolved</x:t>
        </x:is>
      </x:c>
      <x:c r="AA973" s="4" t="inlineStr">
        <x:is>
          <x:t xml:space="preserve">Clothing</x:t>
        </x:is>
      </x:c>
      <x:c r="AB973" s="4" t="inlineStr">
        <x:is>
          <x:t xml:space="preserve">Shell / chitin</x:t>
        </x:is>
      </x:c>
      <x:c r="AC973" s="4" t="inlineStr">
        <x:is>
          <x:t xml:space="preserve">Assembly</x:t>
        </x:is>
      </x:c>
      <x:c r="AD973" s="4" t="inlineStr">
        <x:is>
          <x:t xml:space="preserve">Proposal</x:t>
        </x:is>
      </x:c>
      <x:c r="AE973" s="4" t="str">
        <x:f>LOWER(A973&amp;"; "&amp;B973&amp;"; "&amp;D973&amp;"; "&amp;E973&amp;"; "&amp;X973&amp;"; "&amp;Y973&amp;"; "&amp;Z973&amp;"; "&amp;AA973&amp;"; "&amp;AB973&amp;"; "&amp;AC973&amp;"; "&amp;AD973&amp;"; "&amp;V973&amp;"; "&amp;C973&amp;"; "&amp;AH973&amp;"; "&amp;AI973)</x:f>
        <x:v>proposal.clothing.husk_hat; husk hat; clothing; husk headwear; wearable; finished item; manufactured / unresolved; clothing; shell / chitin; assembly; proposal; husk hat; shell hat; chitin brim hat; everyday headwear; t0; t1; finished item</x:v>
      </x:c>
      <x:c r="AF973" s="4" t="inlineStr">
        <x:is>
          <x:t xml:space="preserve">Author-requested practical husk hat, separately listed from the elaborate husk-fiber fashion headdress and specialized headwear.</x:t>
        </x:is>
      </x:c>
      <x:c r="AG97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73" s="4" t="inlineStr">
        <x:is>
          <x:t xml:space="preserve">T1</x:t>
        </x:is>
      </x:c>
      <x:c r="AI973" s="4" t="inlineStr">
        <x:is>
          <x:t xml:space="preserve">Finished item</x:t>
        </x:is>
      </x:c>
      <x:c r="AJ973" s="4">
        <x:f>COUNTIFS('Material routes'!$D$6:$D$2205,A973,'Material routes'!$C$6:$C$2205,"Output")</x:f>
        <x:v>0</x:v>
      </x:c>
      <x:c r="AK973" s="4">
        <x:f>SUM(COUNTIFS('Material routes'!$D$6:$D$2205,A973,'Material routes'!$C$6:$C$2205,"Ingredient candidate"),COUNTIFS('Material routes'!$D$6:$D$2205,A973,'Material routes'!$C$6:$C$2205,"Consumed input"),COUNTIFS('Material routes'!$D$6:$D$2205,A973,'Material routes'!$C$6:$C$2205,"Contained input"),COUNTIFS('Material routes'!$D$6:$D$2205,A973,'Material routes'!$C$6:$C$2205,"Transform input"))</x:f>
        <x:v>0</x:v>
      </x:c>
      <x:c r="AL973" s="4">
        <x:f>COUNTIFS('Material routes'!$D$6:$D$2205,A973,'Material routes'!$C$6:$C$2205,"Tool candidate")</x:f>
        <x:v>0</x:v>
      </x:c>
      <x:c r="AM973" s="4" t="str">
        <x:f>IF(AJ973&gt;0,"Route listed; review status/completeness","No production route listed")</x:f>
        <x:v>No production route listed</x:v>
      </x:c>
      <x:c r="AN973" s="4">
        <x:f>IF(C973="T0",0,IF(C973="T1",1,IF(C973="T2",2,IF(C973="T3",3,IF(C973="T4",4,IF(C973="Unassigned",98,99))))))</x:f>
        <x:v>0</x:v>
      </x:c>
    </x:row>
    <x:row r="974">
      <x:c r="A974" s="4" t="inlineStr">
        <x:is>
          <x:t xml:space="preserve">proposal.ancient.optical_data_ribbon</x:t>
        </x:is>
      </x:c>
      <x:c r="B974" s="4" t="inlineStr">
        <x:is>
          <x:t xml:space="preserve">Ancient optical data ribbon</x:t>
        </x:is>
      </x:c>
      <x:c r="C974" s="4" t="inlineStr">
        <x:is>
          <x:t xml:space="preserve">T0</x:t>
        </x:is>
      </x:c>
      <x:c r="D974" s="4" t="inlineStr">
        <x:is>
          <x:t xml:space="preserve">Ancient salvage</x:t>
        </x:is>
      </x:c>
      <x:c r="E974" s="4" t="inlineStr">
        <x:is>
          <x:t xml:space="preserve">Ancient recovery</x:t>
        </x:is>
      </x:c>
      <x:c r="F974" s="4" t="inlineStr">
        <x:is>
          <x:t xml:space="preserve">New proposal</x:t>
        </x:is>
      </x:c>
      <x:c r="G974" s="4" t="inlineStr">
        <x:is>
          <x:t xml:space="preserve">A short translucent ribbon held in a protective spool frame, proposed as a removable optical storage medium from an ancient machine. Patterns remain visible along its layers, but no readable message, map or compatible reader is supplied.</x:t>
        </x:is>
      </x:c>
      <x:c r="H974" s="4" t="inlineStr">
        <x:is>
          <x:t xml:space="preserve">None; compatibility unresolved</x:t>
        </x:is>
      </x:c>
      <x:c r="I974" s="4" t="inlineStr">
        <x:is>
          <x:t xml:space="preserve">Physical recovered inventory / cargo item; dimensions, condition and packing unresolved.</x:t>
        </x:is>
      </x:c>
      <x:c r="J974" s="4"/>
      <x:c r="K974" s="4"/>
      <x:c r="L974" s="4" t="inlineStr">
        <x:is>
          <x:t xml:space="preserve">Recover a surviving original from a proposed ancient machine or ruin. Sites, recovery conditions and availability remain unresolved.</x:t>
        </x:is>
      </x:c>
      <x:c r="M974" s="4" t="inlineStr">
        <x:is>
          <x:t xml:space="preserve">As-found original requiring identification and integrity/compatibility qualification before possible reuse. No modern manufacturing, internal repair, recovery yield or crafting recipe established.</x:t>
        </x:is>
      </x:c>
      <x:c r="N974" s="4" t="inlineStr">
        <x:is>
          <x:t xml:space="preserve">Not implemented</x:t>
        </x:is>
      </x:c>
      <x:c r="O974" s="4" t="inlineStr">
        <x:is>
          <x:t xml:space="preserve">Extremely rare. Internal construction, integrity, interfaces, operating requirements and useful life remain unknown. No guaranteed operation, compatible host, reproduced ancient technology, contents or numerical benefit granted.</x:t>
        </x:is>
      </x:c>
      <x:c r="P974" s="4" t="inlineStr">
        <x:is>
          <x:t xml:space="preserve">Junk</x:t>
        </x:is>
      </x:c>
      <x:c r="Q974" s="4"/>
      <x:c r="R974" s="4"/>
      <x:c r="S974" s="4"/>
      <x:c r="T974" s="4"/>
      <x:c r="U974" s="4" t="inlineStr">
        <x:is>
          <x:t xml:space="preserve">Medium composition, retained information, read/write mechanism, corruption, reader compatibility and useful recovery remain unknown. No records, translation, quest information or digital access granted.</x:t>
        </x:is>
      </x:c>
      <x:c r="V974" s="4" t="inlineStr">
        <x:is>
          <x:t xml:space="preserve">ancient salvage; optical data ribbon; recovered storage medium; data spool</x:t>
        </x:is>
      </x:c>
      <x:c r="W974"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4" s="4" t="inlineStr">
        <x:is>
          <x:t xml:space="preserve">Machine part</x:t>
        </x:is>
      </x:c>
      <x:c r="Y974" s="4" t="inlineStr">
        <x:is>
          <x:t xml:space="preserve">Recovered part</x:t>
        </x:is>
      </x:c>
      <x:c r="Z974" s="4" t="inlineStr">
        <x:is>
          <x:t xml:space="preserve">Ancient technology</x:t>
        </x:is>
      </x:c>
      <x:c r="AA974" s="4" t="inlineStr">
        <x:is>
          <x:t xml:space="preserve">Provenance</x:t>
        </x:is>
      </x:c>
      <x:c r="AB974" s="4" t="inlineStr">
        <x:is>
          <x:t xml:space="preserve">Ancient composite</x:t>
        </x:is>
      </x:c>
      <x:c r="AC974" s="4" t="inlineStr">
        <x:is>
          <x:t xml:space="preserve">Assembly</x:t>
        </x:is>
      </x:c>
      <x:c r="AD974" s="4" t="inlineStr">
        <x:is>
          <x:t xml:space="preserve">Proposal</x:t>
        </x:is>
      </x:c>
      <x:c r="AE974" s="4" t="str">
        <x:f>LOWER(A974&amp;"; "&amp;B974&amp;"; "&amp;D974&amp;"; "&amp;E974&amp;"; "&amp;X974&amp;"; "&amp;Y974&amp;"; "&amp;Z974&amp;"; "&amp;AA974&amp;"; "&amp;AB974&amp;"; "&amp;AC974&amp;"; "&amp;AD974&amp;"; "&amp;V974&amp;"; "&amp;C974&amp;"; "&amp;AH974&amp;"; "&amp;AI974)</x:f>
        <x:v>proposal.ancient.optical_data_ribbon; ancient optical data ribbon; ancient salvage; ancient recovery; machine part; recovered part; ancient technology; provenance; ancient composite; assembly; proposal; ancient salvage; optical data ribbon; recovered storage medium; data spool; t0; t0; component</x:v>
      </x:c>
      <x:c r="AF974" s="4" t="inlineStr">
        <x:is>
          <x:t xml:space="preserve">One independently listed ancient recovered original. Proposed historical role does not establish functioning game behavior or reproducible manufacture.</x:t>
        </x:is>
      </x:c>
      <x:c r="AG974" s="4" t="inlineStr">
        <x:is>
          <x:t xml:space="preserve">T0 as found, independent of ancient complexity and extreme rarity. Any qualified craft-ready form would require a separate T1 readiness record.</x:t>
        </x:is>
      </x:c>
      <x:c r="AH974" s="4" t="inlineStr">
        <x:is>
          <x:t xml:space="preserve">T0</x:t>
        </x:is>
      </x:c>
      <x:c r="AI974" s="4" t="inlineStr">
        <x:is>
          <x:t xml:space="preserve">Component</x:t>
        </x:is>
      </x:c>
      <x:c r="AJ974" s="4">
        <x:f>COUNTIFS('Material routes'!$D$6:$D$2205,A974,'Material routes'!$C$6:$C$2205,"Output")</x:f>
        <x:v>0</x:v>
      </x:c>
      <x:c r="AK974" s="4">
        <x:f>SUM(COUNTIFS('Material routes'!$D$6:$D$2205,A974,'Material routes'!$C$6:$C$2205,"Ingredient candidate"),COUNTIFS('Material routes'!$D$6:$D$2205,A974,'Material routes'!$C$6:$C$2205,"Consumed input"),COUNTIFS('Material routes'!$D$6:$D$2205,A974,'Material routes'!$C$6:$C$2205,"Contained input"),COUNTIFS('Material routes'!$D$6:$D$2205,A974,'Material routes'!$C$6:$C$2205,"Transform input"))</x:f>
        <x:v>0</x:v>
      </x:c>
      <x:c r="AL974" s="4">
        <x:f>COUNTIFS('Material routes'!$D$6:$D$2205,A974,'Material routes'!$C$6:$C$2205,"Tool candidate")</x:f>
        <x:v>0</x:v>
      </x:c>
      <x:c r="AM974" s="4" t="str">
        <x:f>IF(AJ974&gt;0,"Route listed; review status/completeness",IF(C974="T0","Raw entry feed; no production route","No production route listed"))</x:f>
        <x:v>Raw entry feed; no production route</x:v>
      </x:c>
      <x:c r="AN974" s="4">
        <x:f>IF(C974="T0",0,IF(C974="T1",1,IF(C974="T2",2,IF(C974="T3",3,IF(C974="T4",4,IF(C974="Unassigned",98,99))))))</x:f>
        <x:v>0</x:v>
      </x:c>
    </x:row>
    <x:row r="975">
      <x:c r="A975" s="4" t="inlineStr">
        <x:is>
          <x:t xml:space="preserve">proposal.ancient.vacuum_pump_core</x:t>
        </x:is>
      </x:c>
      <x:c r="B975" s="4" t="inlineStr">
        <x:is>
          <x:t xml:space="preserve">Ancient vacuum pump core</x:t>
        </x:is>
      </x:c>
      <x:c r="C975" s="4" t="inlineStr">
        <x:is>
          <x:t xml:space="preserve">T0</x:t>
        </x:is>
      </x:c>
      <x:c r="D975" s="4" t="inlineStr">
        <x:is>
          <x:t xml:space="preserve">Ancient salvage</x:t>
        </x:is>
      </x:c>
      <x:c r="E975" s="4" t="inlineStr">
        <x:is>
          <x:t xml:space="preserve">Ancient recovery</x:t>
        </x:is>
      </x:c>
      <x:c r="F975" s="4" t="inlineStr">
        <x:is>
          <x:t xml:space="preserve">New proposal</x:t>
        </x:is>
      </x:c>
      <x:c r="G975" s="4" t="inlineStr">
        <x:is>
          <x:t xml:space="preserve">A dense sealed core with precision ports and nested internal channels, proposed as an atmosphere-handling component from ancient machinery. Distinct from the existing microfluidic routing plate; any pumping function, power supply or compatible installation remains unknown.</x:t>
        </x:is>
      </x:c>
      <x:c r="H975" s="4" t="inlineStr">
        <x:is>
          <x:t xml:space="preserve">None; compatibility unresolved</x:t>
        </x:is>
      </x:c>
      <x:c r="I975" s="4" t="inlineStr">
        <x:is>
          <x:t xml:space="preserve">Physical recovered inventory / cargo item; dimensions, condition and packing unresolved.</x:t>
        </x:is>
      </x:c>
      <x:c r="J975" s="4"/>
      <x:c r="K975" s="4"/>
      <x:c r="L975" s="4" t="inlineStr">
        <x:is>
          <x:t xml:space="preserve">Recover a surviving original from a proposed ancient machine or ruin. Sites, recovery conditions and availability remain unresolved.</x:t>
        </x:is>
      </x:c>
      <x:c r="M975" s="4" t="inlineStr">
        <x:is>
          <x:t xml:space="preserve">As-found original requiring identification and integrity/compatibility qualification before possible reuse. No modern manufacturing, internal repair, recovery yield or crafting recipe established.</x:t>
        </x:is>
      </x:c>
      <x:c r="N975" s="4" t="inlineStr">
        <x:is>
          <x:t xml:space="preserve">Not implemented</x:t>
        </x:is>
      </x:c>
      <x:c r="O975" s="4" t="inlineStr">
        <x:is>
          <x:t xml:space="preserve">Extremely rare. Internal construction, integrity, interfaces, operating requirements and useful life remain unknown. No guaranteed operation, compatible host, reproduced ancient technology, contents or numerical benefit granted.</x:t>
        </x:is>
      </x:c>
      <x:c r="P975" s="4" t="inlineStr">
        <x:is>
          <x:t xml:space="preserve">Junk</x:t>
        </x:is>
      </x:c>
      <x:c r="Q975" s="4"/>
      <x:c r="R975" s="4"/>
      <x:c r="S975" s="4"/>
      <x:c r="T975" s="4"/>
      <x:c r="U975" s="4" t="inlineStr">
        <x:is>
          <x:t xml:space="preserve">Internal mechanism, retained contamination, port standards, power, flow and qualification remain unknown. No vacuum capability, breathable atmosphere or practical process assigned.</x:t>
        </x:is>
      </x:c>
      <x:c r="V975" s="4" t="inlineStr">
        <x:is>
          <x:t xml:space="preserve">ancient salvage; vacuum pump core; atmosphere handling; sealed pump</x:t>
        </x:is>
      </x:c>
      <x:c r="W975"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5" s="4" t="inlineStr">
        <x:is>
          <x:t xml:space="preserve">Machine part</x:t>
        </x:is>
      </x:c>
      <x:c r="Y975" s="4" t="inlineStr">
        <x:is>
          <x:t xml:space="preserve">Recovered part</x:t>
        </x:is>
      </x:c>
      <x:c r="Z975" s="4" t="inlineStr">
        <x:is>
          <x:t xml:space="preserve">Ancient technology</x:t>
        </x:is>
      </x:c>
      <x:c r="AA975" s="4" t="inlineStr">
        <x:is>
          <x:t xml:space="preserve">Chemical processing</x:t>
        </x:is>
      </x:c>
      <x:c r="AB975" s="4" t="inlineStr">
        <x:is>
          <x:t xml:space="preserve">Mixed / unresolved</x:t>
        </x:is>
      </x:c>
      <x:c r="AC975" s="4" t="inlineStr">
        <x:is>
          <x:t xml:space="preserve">Assembly</x:t>
        </x:is>
      </x:c>
      <x:c r="AD975" s="4" t="inlineStr">
        <x:is>
          <x:t xml:space="preserve">Proposal</x:t>
        </x:is>
      </x:c>
      <x:c r="AE975" s="4" t="str">
        <x:f>LOWER(A975&amp;"; "&amp;B975&amp;"; "&amp;D975&amp;"; "&amp;E975&amp;"; "&amp;X975&amp;"; "&amp;Y975&amp;"; "&amp;Z975&amp;"; "&amp;AA975&amp;"; "&amp;AB975&amp;"; "&amp;AC975&amp;"; "&amp;AD975&amp;"; "&amp;V975&amp;"; "&amp;C975&amp;"; "&amp;AH975&amp;"; "&amp;AI975)</x:f>
        <x:v>proposal.ancient.vacuum_pump_core; ancient vacuum pump core; ancient salvage; ancient recovery; machine part; recovered part; ancient technology; chemical processing; mixed / unresolved; assembly; proposal; ancient salvage; vacuum pump core; atmosphere handling; sealed pump; t0; t0; component</x:v>
      </x:c>
      <x:c r="AF975" s="4" t="inlineStr">
        <x:is>
          <x:t xml:space="preserve">One independently listed ancient recovered original. Proposed historical role does not establish functioning game behavior or reproducible manufacture.</x:t>
        </x:is>
      </x:c>
      <x:c r="AG975" s="4" t="inlineStr">
        <x:is>
          <x:t xml:space="preserve">T0 as found, independent of ancient complexity and extreme rarity. Any qualified craft-ready form would require a separate T1 readiness record.</x:t>
        </x:is>
      </x:c>
      <x:c r="AH975" s="4" t="inlineStr">
        <x:is>
          <x:t xml:space="preserve">T0</x:t>
        </x:is>
      </x:c>
      <x:c r="AI975" s="4" t="inlineStr">
        <x:is>
          <x:t xml:space="preserve">Component</x:t>
        </x:is>
      </x:c>
      <x:c r="AJ975" s="4">
        <x:f>COUNTIFS('Material routes'!$D$6:$D$2205,A975,'Material routes'!$C$6:$C$2205,"Output")</x:f>
        <x:v>0</x:v>
      </x:c>
      <x:c r="AK975" s="4">
        <x:f>SUM(COUNTIFS('Material routes'!$D$6:$D$2205,A975,'Material routes'!$C$6:$C$2205,"Ingredient candidate"),COUNTIFS('Material routes'!$D$6:$D$2205,A975,'Material routes'!$C$6:$C$2205,"Consumed input"),COUNTIFS('Material routes'!$D$6:$D$2205,A975,'Material routes'!$C$6:$C$2205,"Contained input"),COUNTIFS('Material routes'!$D$6:$D$2205,A975,'Material routes'!$C$6:$C$2205,"Transform input"))</x:f>
        <x:v>0</x:v>
      </x:c>
      <x:c r="AL975" s="4">
        <x:f>COUNTIFS('Material routes'!$D$6:$D$2205,A975,'Material routes'!$C$6:$C$2205,"Tool candidate")</x:f>
        <x:v>0</x:v>
      </x:c>
      <x:c r="AM975" s="4" t="str">
        <x:f>IF(AJ975&gt;0,"Route listed; review status/completeness",IF(C975="T0","Raw entry feed; no production route","No production route listed"))</x:f>
        <x:v>Raw entry feed; no production route</x:v>
      </x:c>
      <x:c r="AN975" s="4">
        <x:f>IF(C975="T0",0,IF(C975="T1",1,IF(C975="T2",2,IF(C975="T3",3,IF(C975="T4",4,IF(C975="Unassigned",98,99))))))</x:f>
        <x:v>0</x:v>
      </x:c>
    </x:row>
    <x:row r="976">
      <x:c r="A976" s="4" t="inlineStr">
        <x:is>
          <x:t xml:space="preserve">proposal.ancient.phase_change_heat_sink</x:t>
        </x:is>
      </x:c>
      <x:c r="B976" s="4" t="inlineStr">
        <x:is>
          <x:t xml:space="preserve">Ancient phase-change heat sink</x:t>
        </x:is>
      </x:c>
      <x:c r="C976" s="4" t="inlineStr">
        <x:is>
          <x:t xml:space="preserve">T0</x:t>
        </x:is>
      </x:c>
      <x:c r="D976" s="4" t="inlineStr">
        <x:is>
          <x:t xml:space="preserve">Ancient salvage</x:t>
        </x:is>
      </x:c>
      <x:c r="E976" s="4" t="inlineStr">
        <x:is>
          <x:t xml:space="preserve">Ancient recovery</x:t>
        </x:is>
      </x:c>
      <x:c r="F976" s="4" t="inlineStr">
        <x:is>
          <x:t xml:space="preserve">New proposal</x:t>
        </x:is>
      </x:c>
      <x:c r="G976" s="4" t="inlineStr">
        <x:is>
          <x:t xml:space="preserve">A sealed layered thermal block proposed to have buffered heat inside ancient equipment. Unlike the open-finned heat-exchange comb, it has an enclosed internal medium whose state, integrity and remaining usefulness are unknown.</x:t>
        </x:is>
      </x:c>
      <x:c r="H976" s="4" t="inlineStr">
        <x:is>
          <x:t xml:space="preserve">None; compatibility unresolved</x:t>
        </x:is>
      </x:c>
      <x:c r="I976" s="4" t="inlineStr">
        <x:is>
          <x:t xml:space="preserve">Physical recovered inventory / cargo item; dimensions, condition and packing unresolved.</x:t>
        </x:is>
      </x:c>
      <x:c r="J976" s="4"/>
      <x:c r="K976" s="4"/>
      <x:c r="L976" s="4" t="inlineStr">
        <x:is>
          <x:t xml:space="preserve">Recover a surviving original from a proposed ancient machine or ruin. Sites, recovery conditions and availability remain unresolved.</x:t>
        </x:is>
      </x:c>
      <x:c r="M976" s="4" t="inlineStr">
        <x:is>
          <x:t xml:space="preserve">As-found original requiring identification and integrity/compatibility qualification before possible reuse. No modern manufacturing, internal repair, recovery yield or crafting recipe established.</x:t>
        </x:is>
      </x:c>
      <x:c r="N976" s="4" t="inlineStr">
        <x:is>
          <x:t xml:space="preserve">Not implemented</x:t>
        </x:is>
      </x:c>
      <x:c r="O976" s="4" t="inlineStr">
        <x:is>
          <x:t xml:space="preserve">Extremely rare. Internal construction, integrity, interfaces, operating requirements and useful life remain unknown. No guaranteed operation, compatible host, reproduced ancient technology, contents or numerical benefit granted.</x:t>
        </x:is>
      </x:c>
      <x:c r="P976" s="4" t="inlineStr">
        <x:is>
          <x:t xml:space="preserve">Junk</x:t>
        </x:is>
      </x:c>
      <x:c r="Q976" s="4"/>
      <x:c r="R976" s="4"/>
      <x:c r="S976" s="4"/>
      <x:c r="T976" s="4"/>
      <x:c r="U976" s="4" t="inlineStr">
        <x:is>
          <x:t xml:space="preserve">Internal medium, thermal limits, seal integrity, host interface and any reuse remain unknown. No natural water, perpetual cooling, working heat capacity or replenishment process established.</x:t>
        </x:is>
      </x:c>
      <x:c r="V976" s="4" t="inlineStr">
        <x:is>
          <x:t xml:space="preserve">ancient salvage; phase change heat sink; thermal buffer block; sealed heat reservoir</x:t>
        </x:is>
      </x:c>
      <x:c r="W976"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6" s="4" t="inlineStr">
        <x:is>
          <x:t xml:space="preserve">Machine part</x:t>
        </x:is>
      </x:c>
      <x:c r="Y976" s="4" t="inlineStr">
        <x:is>
          <x:t xml:space="preserve">Recovered part</x:t>
        </x:is>
      </x:c>
      <x:c r="Z976" s="4" t="inlineStr">
        <x:is>
          <x:t xml:space="preserve">Ancient technology</x:t>
        </x:is>
      </x:c>
      <x:c r="AA976" s="4" t="inlineStr">
        <x:is>
          <x:t xml:space="preserve">Equipment repair</x:t>
        </x:is>
      </x:c>
      <x:c r="AB976" s="4" t="inlineStr">
        <x:is>
          <x:t xml:space="preserve">Mixed / unresolved</x:t>
        </x:is>
      </x:c>
      <x:c r="AC976" s="4" t="inlineStr">
        <x:is>
          <x:t xml:space="preserve">Assembly</x:t>
        </x:is>
      </x:c>
      <x:c r="AD976" s="4" t="inlineStr">
        <x:is>
          <x:t xml:space="preserve">Proposal</x:t>
        </x:is>
      </x:c>
      <x:c r="AE976" s="4" t="str">
        <x:f>LOWER(A976&amp;"; "&amp;B976&amp;"; "&amp;D976&amp;"; "&amp;E976&amp;"; "&amp;X976&amp;"; "&amp;Y976&amp;"; "&amp;Z976&amp;"; "&amp;AA976&amp;"; "&amp;AB976&amp;"; "&amp;AC976&amp;"; "&amp;AD976&amp;"; "&amp;V976&amp;"; "&amp;C976&amp;"; "&amp;AH976&amp;"; "&amp;AI976)</x:f>
        <x:v>proposal.ancient.phase_change_heat_sink; ancient phase-change heat sink; ancient salvage; ancient recovery; machine part; recovered part; ancient technology; equipment repair; mixed / unresolved; assembly; proposal; ancient salvage; phase change heat sink; thermal buffer block; sealed heat reservoir; t0; t0; component</x:v>
      </x:c>
      <x:c r="AF976" s="4" t="inlineStr">
        <x:is>
          <x:t xml:space="preserve">One independently listed ancient recovered original. Proposed historical role does not establish functioning game behavior or reproducible manufacture.</x:t>
        </x:is>
      </x:c>
      <x:c r="AG976" s="4" t="inlineStr">
        <x:is>
          <x:t xml:space="preserve">T0 as found, independent of ancient complexity and extreme rarity. Any qualified craft-ready form would require a separate T1 readiness record.</x:t>
        </x:is>
      </x:c>
      <x:c r="AH976" s="4" t="inlineStr">
        <x:is>
          <x:t xml:space="preserve">T0</x:t>
        </x:is>
      </x:c>
      <x:c r="AI976" s="4" t="inlineStr">
        <x:is>
          <x:t xml:space="preserve">Component</x:t>
        </x:is>
      </x:c>
      <x:c r="AJ976" s="4">
        <x:f>COUNTIFS('Material routes'!$D$6:$D$2205,A976,'Material routes'!$C$6:$C$2205,"Output")</x:f>
        <x:v>0</x:v>
      </x:c>
      <x:c r="AK976" s="4">
        <x:f>SUM(COUNTIFS('Material routes'!$D$6:$D$2205,A976,'Material routes'!$C$6:$C$2205,"Ingredient candidate"),COUNTIFS('Material routes'!$D$6:$D$2205,A976,'Material routes'!$C$6:$C$2205,"Consumed input"),COUNTIFS('Material routes'!$D$6:$D$2205,A976,'Material routes'!$C$6:$C$2205,"Contained input"),COUNTIFS('Material routes'!$D$6:$D$2205,A976,'Material routes'!$C$6:$C$2205,"Transform input"))</x:f>
        <x:v>0</x:v>
      </x:c>
      <x:c r="AL976" s="4">
        <x:f>COUNTIFS('Material routes'!$D$6:$D$2205,A976,'Material routes'!$C$6:$C$2205,"Tool candidate")</x:f>
        <x:v>0</x:v>
      </x:c>
      <x:c r="AM976" s="4" t="str">
        <x:f>IF(AJ976&gt;0,"Route listed; review status/completeness",IF(C976="T0","Raw entry feed; no production route","No production route listed"))</x:f>
        <x:v>Raw entry feed; no production route</x:v>
      </x:c>
      <x:c r="AN976" s="4">
        <x:f>IF(C976="T0",0,IF(C976="T1",1,IF(C976="T2",2,IF(C976="T3",3,IF(C976="T4",4,IF(C976="Unassigned",98,99))))))</x:f>
        <x:v>0</x:v>
      </x:c>
    </x:row>
    <x:row r="977">
      <x:c r="A977" s="4" t="inlineStr">
        <x:is>
          <x:t xml:space="preserve">proposal.ancient.microtool_turret</x:t>
        </x:is>
      </x:c>
      <x:c r="B977" s="4" t="inlineStr">
        <x:is>
          <x:t xml:space="preserve">Ancient microtool turret</x:t>
        </x:is>
      </x:c>
      <x:c r="C977" s="4" t="inlineStr">
        <x:is>
          <x:t xml:space="preserve">T0</x:t>
        </x:is>
      </x:c>
      <x:c r="D977" s="4" t="inlineStr">
        <x:is>
          <x:t xml:space="preserve">Ancient salvage</x:t>
        </x:is>
      </x:c>
      <x:c r="E977" s="4" t="inlineStr">
        <x:is>
          <x:t xml:space="preserve">Ancient recovery</x:t>
        </x:is>
      </x:c>
      <x:c r="F977" s="4" t="inlineStr">
        <x:is>
          <x:t xml:space="preserve">New proposal</x:t>
        </x:is>
      </x:c>
      <x:c r="G977" s="4" t="inlineStr">
        <x:is>
          <x:t xml:space="preserve">A recovered miniature indexing head with several recessed tool tips, proposed as part of an ancient maintenance manipulator. It is a single incomplete head, not a robot, independent repair device or present-day fabrication station.</x:t>
        </x:is>
      </x:c>
      <x:c r="H977" s="4" t="inlineStr">
        <x:is>
          <x:t xml:space="preserve">None; compatibility unresolved</x:t>
        </x:is>
      </x:c>
      <x:c r="I977" s="4" t="inlineStr">
        <x:is>
          <x:t xml:space="preserve">Physical recovered inventory / cargo item; dimensions, condition and packing unresolved.</x:t>
        </x:is>
      </x:c>
      <x:c r="J977" s="4"/>
      <x:c r="K977" s="4"/>
      <x:c r="L977" s="4" t="inlineStr">
        <x:is>
          <x:t xml:space="preserve">Recover a surviving original from a proposed ancient machine or ruin. Sites, recovery conditions and availability remain unresolved.</x:t>
        </x:is>
      </x:c>
      <x:c r="M977" s="4" t="inlineStr">
        <x:is>
          <x:t xml:space="preserve">As-found original requiring identification and integrity/compatibility qualification before possible reuse. No modern manufacturing, internal repair, recovery yield or crafting recipe established.</x:t>
        </x:is>
      </x:c>
      <x:c r="N977" s="4" t="inlineStr">
        <x:is>
          <x:t xml:space="preserve">Not implemented</x:t>
        </x:is>
      </x:c>
      <x:c r="O977" s="4" t="inlineStr">
        <x:is>
          <x:t xml:space="preserve">Extremely rare. Internal construction, integrity, interfaces, operating requirements and useful life remain unknown. No guaranteed operation, compatible host, reproduced ancient technology, contents or numerical benefit granted.</x:t>
        </x:is>
      </x:c>
      <x:c r="P977" s="4" t="inlineStr">
        <x:is>
          <x:t xml:space="preserve">Junk</x:t>
        </x:is>
      </x:c>
      <x:c r="Q977" s="4"/>
      <x:c r="R977" s="4"/>
      <x:c r="S977" s="4"/>
      <x:c r="T977" s="4"/>
      <x:c r="U977" s="4" t="inlineStr">
        <x:is>
          <x:t xml:space="preserve">Tip identity, rotation, retained precision, drives, controls and compatible manipulator remain unknown. No automatic repair, reverse-engineered fabrication or reproduction of ancient parts granted.</x:t>
        </x:is>
      </x:c>
      <x:c r="V977" s="4" t="inlineStr">
        <x:is>
          <x:t xml:space="preserve">ancient salvage; microtool turret; miniature indexing head; maintenance tool head</x:t>
        </x:is>
      </x:c>
      <x:c r="W977"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7" s="4" t="inlineStr">
        <x:is>
          <x:t xml:space="preserve">Machine part</x:t>
        </x:is>
      </x:c>
      <x:c r="Y977" s="4" t="inlineStr">
        <x:is>
          <x:t xml:space="preserve">Recovered part</x:t>
        </x:is>
      </x:c>
      <x:c r="Z977" s="4" t="inlineStr">
        <x:is>
          <x:t xml:space="preserve">Ancient technology</x:t>
        </x:is>
      </x:c>
      <x:c r="AA977" s="4" t="inlineStr">
        <x:is>
          <x:t xml:space="preserve">Equipment repair</x:t>
        </x:is>
      </x:c>
      <x:c r="AB977" s="4" t="inlineStr">
        <x:is>
          <x:t xml:space="preserve">Ancient composite</x:t>
        </x:is>
      </x:c>
      <x:c r="AC977" s="4" t="inlineStr">
        <x:is>
          <x:t xml:space="preserve">Assembly</x:t>
        </x:is>
      </x:c>
      <x:c r="AD977" s="4" t="inlineStr">
        <x:is>
          <x:t xml:space="preserve">Proposal</x:t>
        </x:is>
      </x:c>
      <x:c r="AE977" s="4" t="str">
        <x:f>LOWER(A977&amp;"; "&amp;B977&amp;"; "&amp;D977&amp;"; "&amp;E977&amp;"; "&amp;X977&amp;"; "&amp;Y977&amp;"; "&amp;Z977&amp;"; "&amp;AA977&amp;"; "&amp;AB977&amp;"; "&amp;AC977&amp;"; "&amp;AD977&amp;"; "&amp;V977&amp;"; "&amp;C977&amp;"; "&amp;AH977&amp;"; "&amp;AI977)</x:f>
        <x:v>proposal.ancient.microtool_turret; ancient microtool turret; ancient salvage; ancient recovery; machine part; recovered part; ancient technology; equipment repair; ancient composite; assembly; proposal; ancient salvage; microtool turret; miniature indexing head; maintenance tool head; t0; t0; component</x:v>
      </x:c>
      <x:c r="AF977" s="4" t="inlineStr">
        <x:is>
          <x:t xml:space="preserve">One independently listed ancient recovered original. Proposed historical role does not establish functioning game behavior or reproducible manufacture.</x:t>
        </x:is>
      </x:c>
      <x:c r="AG977" s="4" t="inlineStr">
        <x:is>
          <x:t xml:space="preserve">T0 as found, independent of ancient complexity and extreme rarity. Any qualified craft-ready form would require a separate T1 readiness record.</x:t>
        </x:is>
      </x:c>
      <x:c r="AH977" s="4" t="inlineStr">
        <x:is>
          <x:t xml:space="preserve">T0</x:t>
        </x:is>
      </x:c>
      <x:c r="AI977" s="4" t="inlineStr">
        <x:is>
          <x:t xml:space="preserve">Component</x:t>
        </x:is>
      </x:c>
      <x:c r="AJ977" s="4">
        <x:f>COUNTIFS('Material routes'!$D$6:$D$2205,A977,'Material routes'!$C$6:$C$2205,"Output")</x:f>
        <x:v>0</x:v>
      </x:c>
      <x:c r="AK977" s="4">
        <x:f>SUM(COUNTIFS('Material routes'!$D$6:$D$2205,A977,'Material routes'!$C$6:$C$2205,"Ingredient candidate"),COUNTIFS('Material routes'!$D$6:$D$2205,A977,'Material routes'!$C$6:$C$2205,"Consumed input"),COUNTIFS('Material routes'!$D$6:$D$2205,A977,'Material routes'!$C$6:$C$2205,"Contained input"),COUNTIFS('Material routes'!$D$6:$D$2205,A977,'Material routes'!$C$6:$C$2205,"Transform input"))</x:f>
        <x:v>0</x:v>
      </x:c>
      <x:c r="AL977" s="4">
        <x:f>COUNTIFS('Material routes'!$D$6:$D$2205,A977,'Material routes'!$C$6:$C$2205,"Tool candidate")</x:f>
        <x:v>0</x:v>
      </x:c>
      <x:c r="AM977" s="4" t="str">
        <x:f>IF(AJ977&gt;0,"Route listed; review status/completeness",IF(C977="T0","Raw entry feed; no production route","No production route listed"))</x:f>
        <x:v>Raw entry feed; no production route</x:v>
      </x:c>
      <x:c r="AN977" s="4">
        <x:f>IF(C977="T0",0,IF(C977="T1",1,IF(C977="T2",2,IF(C977="T3",3,IF(C977="T4",4,IF(C977="Unassigned",98,99))))))</x:f>
        <x:v>0</x:v>
      </x:c>
    </x:row>
    <x:row r="978">
      <x:c r="A978" s="4" t="inlineStr">
        <x:is>
          <x:t xml:space="preserve">proposal.ancient.spectral_filter_disk</x:t>
        </x:is>
      </x:c>
      <x:c r="B978" s="4" t="inlineStr">
        <x:is>
          <x:t xml:space="preserve">Ancient spectral filter disk</x:t>
        </x:is>
      </x:c>
      <x:c r="C978" s="4" t="inlineStr">
        <x:is>
          <x:t xml:space="preserve">T0</x:t>
        </x:is>
      </x:c>
      <x:c r="D978" s="4" t="inlineStr">
        <x:is>
          <x:t xml:space="preserve">Ancient salvage</x:t>
        </x:is>
      </x:c>
      <x:c r="E978" s="4" t="inlineStr">
        <x:is>
          <x:t xml:space="preserve">Ancient recovery</x:t>
        </x:is>
      </x:c>
      <x:c r="F978" s="4" t="inlineStr">
        <x:is>
          <x:t xml:space="preserve">New proposal</x:t>
        </x:is>
      </x:c>
      <x:c r="G978" s="4" t="inlineStr">
        <x:is>
          <x:t xml:space="preserve">A thin multilayer optical disk retained in a precision ring, proposed to have selected light bands inside an ancient sensor. It is distinct from a focusing mount or sensor eye; intact coatings and any compatible viewing device remain unverified.</x:t>
        </x:is>
      </x:c>
      <x:c r="H978" s="4" t="inlineStr">
        <x:is>
          <x:t xml:space="preserve">None; compatibility unresolved</x:t>
        </x:is>
      </x:c>
      <x:c r="I978" s="4" t="inlineStr">
        <x:is>
          <x:t xml:space="preserve">Physical recovered inventory / cargo item; dimensions, condition and packing unresolved.</x:t>
        </x:is>
      </x:c>
      <x:c r="J978" s="4"/>
      <x:c r="K978" s="4"/>
      <x:c r="L978" s="4" t="inlineStr">
        <x:is>
          <x:t xml:space="preserve">Recover a surviving original from a proposed ancient machine or ruin. Sites, recovery conditions and availability remain unresolved.</x:t>
        </x:is>
      </x:c>
      <x:c r="M978" s="4" t="inlineStr">
        <x:is>
          <x:t xml:space="preserve">As-found original requiring identification and integrity/compatibility qualification before possible reuse. No modern manufacturing, internal repair, recovery yield or crafting recipe established.</x:t>
        </x:is>
      </x:c>
      <x:c r="N978" s="4" t="inlineStr">
        <x:is>
          <x:t xml:space="preserve">Not implemented</x:t>
        </x:is>
      </x:c>
      <x:c r="O978" s="4" t="inlineStr">
        <x:is>
          <x:t xml:space="preserve">Extremely rare. Internal construction, integrity, interfaces, operating requirements and useful life remain unknown. No guaranteed operation, compatible host, reproduced ancient technology, contents or numerical benefit granted.</x:t>
        </x:is>
      </x:c>
      <x:c r="P978" s="4" t="inlineStr">
        <x:is>
          <x:t xml:space="preserve">Junk</x:t>
        </x:is>
      </x:c>
      <x:c r="Q978" s="4"/>
      <x:c r="R978" s="4"/>
      <x:c r="S978" s="4"/>
      <x:c r="T978" s="4"/>
      <x:c r="U978" s="4" t="inlineStr">
        <x:is>
          <x:t xml:space="preserve">Optical composition, coating integrity, wavelength response, mounting and qualification remain unknown. No enhanced vision, eye protection, cloaking or sensor performance established.</x:t>
        </x:is>
      </x:c>
      <x:c r="V978" s="4" t="inlineStr">
        <x:is>
          <x:t xml:space="preserve">ancient salvage; spectral filter disk; multilayer optic; sensor filter</x:t>
        </x:is>
      </x:c>
      <x:c r="W978"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8" s="4" t="inlineStr">
        <x:is>
          <x:t xml:space="preserve">Machine part</x:t>
        </x:is>
      </x:c>
      <x:c r="Y978" s="4" t="inlineStr">
        <x:is>
          <x:t xml:space="preserve">Recovered part</x:t>
        </x:is>
      </x:c>
      <x:c r="Z978" s="4" t="inlineStr">
        <x:is>
          <x:t xml:space="preserve">Ancient technology</x:t>
        </x:is>
      </x:c>
      <x:c r="AA978" s="4" t="inlineStr">
        <x:is>
          <x:t xml:space="preserve">Vision</x:t>
        </x:is>
      </x:c>
      <x:c r="AB978" s="4" t="inlineStr">
        <x:is>
          <x:t xml:space="preserve">Glass and metal</x:t>
        </x:is>
      </x:c>
      <x:c r="AC978" s="4" t="inlineStr">
        <x:is>
          <x:t xml:space="preserve">Assembly</x:t>
        </x:is>
      </x:c>
      <x:c r="AD978" s="4" t="inlineStr">
        <x:is>
          <x:t xml:space="preserve">Proposal</x:t>
        </x:is>
      </x:c>
      <x:c r="AE978" s="4" t="str">
        <x:f>LOWER(A978&amp;"; "&amp;B978&amp;"; "&amp;D978&amp;"; "&amp;E978&amp;"; "&amp;X978&amp;"; "&amp;Y978&amp;"; "&amp;Z978&amp;"; "&amp;AA978&amp;"; "&amp;AB978&amp;"; "&amp;AC978&amp;"; "&amp;AD978&amp;"; "&amp;V978&amp;"; "&amp;C978&amp;"; "&amp;AH978&amp;"; "&amp;AI978)</x:f>
        <x:v>proposal.ancient.spectral_filter_disk; ancient spectral filter disk; ancient salvage; ancient recovery; machine part; recovered part; ancient technology; vision; glass and metal; assembly; proposal; ancient salvage; spectral filter disk; multilayer optic; sensor filter; t0; t0; component</x:v>
      </x:c>
      <x:c r="AF978" s="4" t="inlineStr">
        <x:is>
          <x:t xml:space="preserve">One independently listed ancient recovered original. Proposed historical role does not establish functioning game behavior or reproducible manufacture.</x:t>
        </x:is>
      </x:c>
      <x:c r="AG978" s="4" t="inlineStr">
        <x:is>
          <x:t xml:space="preserve">T0 as found, independent of ancient complexity and extreme rarity. Any qualified craft-ready form would require a separate T1 readiness record.</x:t>
        </x:is>
      </x:c>
      <x:c r="AH978" s="4" t="inlineStr">
        <x:is>
          <x:t xml:space="preserve">T0</x:t>
        </x:is>
      </x:c>
      <x:c r="AI978" s="4" t="inlineStr">
        <x:is>
          <x:t xml:space="preserve">Component</x:t>
        </x:is>
      </x:c>
      <x:c r="AJ978" s="4">
        <x:f>COUNTIFS('Material routes'!$D$6:$D$2205,A978,'Material routes'!$C$6:$C$2205,"Output")</x:f>
        <x:v>0</x:v>
      </x:c>
      <x:c r="AK978" s="4">
        <x:f>SUM(COUNTIFS('Material routes'!$D$6:$D$2205,A978,'Material routes'!$C$6:$C$2205,"Ingredient candidate"),COUNTIFS('Material routes'!$D$6:$D$2205,A978,'Material routes'!$C$6:$C$2205,"Consumed input"),COUNTIFS('Material routes'!$D$6:$D$2205,A978,'Material routes'!$C$6:$C$2205,"Contained input"),COUNTIFS('Material routes'!$D$6:$D$2205,A978,'Material routes'!$C$6:$C$2205,"Transform input"))</x:f>
        <x:v>0</x:v>
      </x:c>
      <x:c r="AL978" s="4">
        <x:f>COUNTIFS('Material routes'!$D$6:$D$2205,A978,'Material routes'!$C$6:$C$2205,"Tool candidate")</x:f>
        <x:v>0</x:v>
      </x:c>
      <x:c r="AM978" s="4" t="str">
        <x:f>IF(AJ978&gt;0,"Route listed; review status/completeness",IF(C978="T0","Raw entry feed; no production route","No production route listed"))</x:f>
        <x:v>Raw entry feed; no production route</x:v>
      </x:c>
      <x:c r="AN978" s="4">
        <x:f>IF(C978="T0",0,IF(C978="T1",1,IF(C978="T2",2,IF(C978="T3",3,IF(C978="T4",4,IF(C978="Unassigned",98,99))))))</x:f>
        <x:v>0</x:v>
      </x:c>
    </x:row>
    <x:row r="979">
      <x:c r="A979" s="4" t="inlineStr">
        <x:is>
          <x:t xml:space="preserve">proposal.ancient.molecular_sieve_cartridge</x:t>
        </x:is>
      </x:c>
      <x:c r="B979" s="4" t="inlineStr">
        <x:is>
          <x:t xml:space="preserve">Ancient molecular-sieve cartridge</x:t>
        </x:is>
      </x:c>
      <x:c r="C979" s="4" t="inlineStr">
        <x:is>
          <x:t xml:space="preserve">T0</x:t>
        </x:is>
      </x:c>
      <x:c r="D979" s="4" t="inlineStr">
        <x:is>
          <x:t xml:space="preserve">Ancient salvage</x:t>
        </x:is>
      </x:c>
      <x:c r="E979" s="4" t="inlineStr">
        <x:is>
          <x:t xml:space="preserve">Ancient recovery</x:t>
        </x:is>
      </x:c>
      <x:c r="F979" s="4" t="inlineStr">
        <x:is>
          <x:t xml:space="preserve">New proposal</x:t>
        </x:is>
      </x:c>
      <x:c r="G979" s="4" t="inlineStr">
        <x:is>
          <x:t xml:space="preserve">A sealed cylindrical cartridge packed with a fine porous internal structure, proposed to have separated selected substances in an ancient process line. Unlike the vacuum pump core, it is a passive treatment insert rather than the device that drives flow. Its retained contents and useful selectivity are unknown.</x:t>
        </x:is>
      </x:c>
      <x:c r="H979" s="4" t="inlineStr">
        <x:is>
          <x:t xml:space="preserve">None; compatibility unresolved</x:t>
        </x:is>
      </x:c>
      <x:c r="I979" s="4" t="inlineStr">
        <x:is>
          <x:t xml:space="preserve">Physical recovered inventory / cargo item; size, mass, packing and safe handling unresolved.</x:t>
        </x:is>
      </x:c>
      <x:c r="J979" s="4"/>
      <x:c r="K979" s="4"/>
      <x:c r="L979" s="4" t="inlineStr">
        <x:is>
          <x:t xml:space="preserve">Recover a surviving original from a proposed ancient industrial machine or ruin. Sites, availability and extraction conditions remain undefined.</x:t>
        </x:is>
      </x:c>
      <x:c r="M979" s="4" t="inlineStr">
        <x:is>
          <x:t xml:space="preserve">As-found original requiring identification and integrity/compatibility qualification before any reuse. No manufacturing, internal repair, recovery yield or crafting recipe established.</x:t>
        </x:is>
      </x:c>
      <x:c r="N979" s="4" t="inlineStr">
        <x:is>
          <x:t xml:space="preserve">Not implemented</x:t>
        </x:is>
      </x:c>
      <x:c r="O979" s="4" t="inlineStr">
        <x:is>
          <x:t xml:space="preserve">Extremely rare. Historical functions are hypotheses. Integrity, interfaces, operating requirements and remaining useful life are unknown; no guaranteed operation, compatible host, recovered contents or numerical benefit is assigned.</x:t>
        </x:is>
      </x:c>
      <x:c r="P979" s="4" t="inlineStr">
        <x:is>
          <x:t xml:space="preserve">Junk</x:t>
        </x:is>
      </x:c>
      <x:c r="Q979" s="4"/>
      <x:c r="R979" s="4"/>
      <x:c r="S979" s="4"/>
      <x:c r="T979" s="4"/>
      <x:c r="U979" s="4" t="inlineStr">
        <x:is>
          <x:t xml:space="preserve">Medium identity, contamination, saturation, compatible substances, flow direction and regeneration remain unknown. No breathable air, purified drink, safe filter or active separation process is granted.</x:t>
        </x:is>
      </x:c>
      <x:c r="V979" s="4" t="inlineStr">
        <x:is>
          <x:t xml:space="preserve">ancient salvage; molecular sieve; porous separator cartridge; process treatment insert</x:t>
        </x:is>
      </x:c>
      <x:c r="W979"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79" s="4" t="inlineStr">
        <x:is>
          <x:t xml:space="preserve">Machine part</x:t>
        </x:is>
      </x:c>
      <x:c r="Y979" s="4" t="inlineStr">
        <x:is>
          <x:t xml:space="preserve">Recovered part</x:t>
        </x:is>
      </x:c>
      <x:c r="Z979" s="4" t="inlineStr">
        <x:is>
          <x:t xml:space="preserve">Ancient technology</x:t>
        </x:is>
      </x:c>
      <x:c r="AA979" s="4" t="inlineStr">
        <x:is>
          <x:t xml:space="preserve">Chemical processing</x:t>
        </x:is>
      </x:c>
      <x:c r="AB979" s="4" t="inlineStr">
        <x:is>
          <x:t xml:space="preserve">Mixed / unresolved</x:t>
        </x:is>
      </x:c>
      <x:c r="AC979" s="4" t="inlineStr">
        <x:is>
          <x:t xml:space="preserve">Assembly</x:t>
        </x:is>
      </x:c>
      <x:c r="AD979" s="4" t="inlineStr">
        <x:is>
          <x:t xml:space="preserve">Proposal</x:t>
        </x:is>
      </x:c>
      <x:c r="AE979" s="4" t="str">
        <x:f>LOWER(A979&amp;"; "&amp;B979&amp;"; "&amp;D979&amp;"; "&amp;E979&amp;"; "&amp;X979&amp;"; "&amp;Y979&amp;"; "&amp;Z979&amp;"; "&amp;AA979&amp;"; "&amp;AB979&amp;"; "&amp;AC979&amp;"; "&amp;AD979&amp;"; "&amp;V979&amp;"; "&amp;C979&amp;"; "&amp;AH979&amp;"; "&amp;AI979)</x:f>
        <x:v>proposal.ancient.molecular_sieve_cartridge; ancient molecular-sieve cartridge; ancient salvage; ancient recovery; machine part; recovered part; ancient technology; chemical processing; mixed / unresolved; assembly; proposal; ancient salvage; molecular sieve; porous separator cartridge; process treatment insert; t0; t0; component</x:v>
      </x:c>
      <x:c r="AF979" s="4" t="inlineStr">
        <x:is>
          <x:t xml:space="preserve">One separately listed ancient original with a distinct proposed historical industrial role. Discovery does not qualify the component for crafting or establish reproducible technology.</x:t>
        </x:is>
      </x:c>
      <x:c r="AG979" s="4" t="inlineStr">
        <x:is>
          <x:t xml:space="preserve">T0 is the as-found recovery stage, independent of technological complexity and extreme rarity. A qualified compatible original would need a separate T1 readiness record; no such qualification is granted here.</x:t>
        </x:is>
      </x:c>
      <x:c r="AH979" s="4" t="inlineStr">
        <x:is>
          <x:t xml:space="preserve">T0</x:t>
        </x:is>
      </x:c>
      <x:c r="AI979" s="4" t="inlineStr">
        <x:is>
          <x:t xml:space="preserve">Component</x:t>
        </x:is>
      </x:c>
      <x:c r="AJ979" s="4">
        <x:f>COUNTIFS('Material routes'!$D$6:$D$2205,A979,'Material routes'!$C$6:$C$2205,"Output")</x:f>
        <x:v>0</x:v>
      </x:c>
      <x:c r="AK979" s="4">
        <x:f>SUM(COUNTIFS('Material routes'!$D$6:$D$2205,A979,'Material routes'!$C$6:$C$2205,"Ingredient candidate"),COUNTIFS('Material routes'!$D$6:$D$2205,A979,'Material routes'!$C$6:$C$2205,"Consumed input"),COUNTIFS('Material routes'!$D$6:$D$2205,A979,'Material routes'!$C$6:$C$2205,"Contained input"),COUNTIFS('Material routes'!$D$6:$D$2205,A979,'Material routes'!$C$6:$C$2205,"Transform input"))</x:f>
        <x:v>0</x:v>
      </x:c>
      <x:c r="AL979" s="4">
        <x:f>COUNTIFS('Material routes'!$D$6:$D$2205,A979,'Material routes'!$C$6:$C$2205,"Tool candidate")</x:f>
        <x:v>0</x:v>
      </x:c>
      <x:c r="AM979" s="4" t="str">
        <x:f>IF(AJ979&gt;0,"Route listed; review status/completeness",IF(C979="T0","Raw entry feed; no production route","No production route listed"))</x:f>
        <x:v>Raw entry feed; no production route</x:v>
      </x:c>
      <x:c r="AN979" s="4">
        <x:f>IF(C979="T0",0,IF(C979="T1",1,IF(C979="T2",2,IF(C979="T3",3,IF(C979="T4",4,IF(C979="Unassigned",98,99))))))</x:f>
        <x:v>0</x:v>
      </x:c>
    </x:row>
    <x:row r="980">
      <x:c r="A980" s="4" t="inlineStr">
        <x:is>
          <x:t xml:space="preserve">proposal.ancient.catalyst_honeycomb</x:t>
        </x:is>
      </x:c>
      <x:c r="B980" s="4" t="inlineStr">
        <x:is>
          <x:t xml:space="preserve">Ancient catalyst honeycomb</x:t>
        </x:is>
      </x:c>
      <x:c r="C980" s="4" t="inlineStr">
        <x:is>
          <x:t xml:space="preserve">T0</x:t>
        </x:is>
      </x:c>
      <x:c r="D980" s="4" t="inlineStr">
        <x:is>
          <x:t xml:space="preserve">Ancient salvage</x:t>
        </x:is>
      </x:c>
      <x:c r="E980" s="4" t="inlineStr">
        <x:is>
          <x:t xml:space="preserve">Ancient recovery</x:t>
        </x:is>
      </x:c>
      <x:c r="F980" s="4" t="inlineStr">
        <x:is>
          <x:t xml:space="preserve">New proposal</x:t>
        </x:is>
      </x:c>
      <x:c r="G980" s="4" t="inlineStr">
        <x:is>
          <x:t xml:space="preserve">A brittle ceramic-like block pierced by thousands of fine parallel channels with a dark coating on their inner walls. Its proposed historical role is a catalytic insert in ancient industrial processing. It is distinct from a routing plate or storage vessel; neither the coating nor the reaction it once served has been identified.</x:t>
        </x:is>
      </x:c>
      <x:c r="H980" s="4" t="inlineStr">
        <x:is>
          <x:t xml:space="preserve">None; compatibility unresolved</x:t>
        </x:is>
      </x:c>
      <x:c r="I980" s="4" t="inlineStr">
        <x:is>
          <x:t xml:space="preserve">Physical recovered inventory / cargo item; size, mass, packing and safe handling unresolved.</x:t>
        </x:is>
      </x:c>
      <x:c r="J980" s="4"/>
      <x:c r="K980" s="4"/>
      <x:c r="L980" s="4" t="inlineStr">
        <x:is>
          <x:t xml:space="preserve">Recover a surviving original from a proposed ancient industrial machine or ruin. Sites, availability and extraction conditions remain undefined.</x:t>
        </x:is>
      </x:c>
      <x:c r="M980" s="4" t="inlineStr">
        <x:is>
          <x:t xml:space="preserve">As-found original requiring identification and integrity/compatibility qualification before any reuse. No manufacturing, internal repair, recovery yield or crafting recipe established.</x:t>
        </x:is>
      </x:c>
      <x:c r="N980" s="4" t="inlineStr">
        <x:is>
          <x:t xml:space="preserve">Not implemented</x:t>
        </x:is>
      </x:c>
      <x:c r="O980" s="4" t="inlineStr">
        <x:is>
          <x:t xml:space="preserve">Extremely rare. Historical functions are hypotheses. Integrity, interfaces, operating requirements and remaining useful life are unknown; no guaranteed operation, compatible host, recovered contents or numerical benefit is assigned.</x:t>
        </x:is>
      </x:c>
      <x:c r="P980" s="4" t="inlineStr">
        <x:is>
          <x:t xml:space="preserve">Junk</x:t>
        </x:is>
      </x:c>
      <x:c r="Q980" s="4"/>
      <x:c r="R980" s="4"/>
      <x:c r="S980" s="4"/>
      <x:c r="T980" s="4"/>
      <x:c r="U980" s="4" t="inlineStr">
        <x:is>
          <x:t xml:space="preserve">Coating composition, original reaction, poisoning, residue, required temperature and compatible host remain unknown. No chemical formula, fuel conversion, detoxification or reusable catalyst performance is established.</x:t>
        </x:is>
      </x:c>
      <x:c r="V980" s="4" t="inlineStr">
        <x:is>
          <x:t xml:space="preserve">ancient salvage; catalyst honeycomb; coated process monolith; channel block</x:t>
        </x:is>
      </x:c>
      <x:c r="W980"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0" s="4" t="inlineStr">
        <x:is>
          <x:t xml:space="preserve">Machine part</x:t>
        </x:is>
      </x:c>
      <x:c r="Y980" s="4" t="inlineStr">
        <x:is>
          <x:t xml:space="preserve">Recovered part</x:t>
        </x:is>
      </x:c>
      <x:c r="Z980" s="4" t="inlineStr">
        <x:is>
          <x:t xml:space="preserve">Ancient technology</x:t>
        </x:is>
      </x:c>
      <x:c r="AA980" s="4" t="inlineStr">
        <x:is>
          <x:t xml:space="preserve">Chemical processing</x:t>
        </x:is>
      </x:c>
      <x:c r="AB980" s="4" t="inlineStr">
        <x:is>
          <x:t xml:space="preserve">Mixed / unresolved</x:t>
        </x:is>
      </x:c>
      <x:c r="AC980" s="4" t="inlineStr">
        <x:is>
          <x:t xml:space="preserve">Assembly</x:t>
        </x:is>
      </x:c>
      <x:c r="AD980" s="4" t="inlineStr">
        <x:is>
          <x:t xml:space="preserve">Proposal</x:t>
        </x:is>
      </x:c>
      <x:c r="AE980" s="4" t="str">
        <x:f>LOWER(A980&amp;"; "&amp;B980&amp;"; "&amp;D980&amp;"; "&amp;E980&amp;"; "&amp;X980&amp;"; "&amp;Y980&amp;"; "&amp;Z980&amp;"; "&amp;AA980&amp;"; "&amp;AB980&amp;"; "&amp;AC980&amp;"; "&amp;AD980&amp;"; "&amp;V980&amp;"; "&amp;C980&amp;"; "&amp;AH980&amp;"; "&amp;AI980)</x:f>
        <x:v>proposal.ancient.catalyst_honeycomb; ancient catalyst honeycomb; ancient salvage; ancient recovery; machine part; recovered part; ancient technology; chemical processing; mixed / unresolved; assembly; proposal; ancient salvage; catalyst honeycomb; coated process monolith; channel block; t0; t0; component</x:v>
      </x:c>
      <x:c r="AF980" s="4" t="inlineStr">
        <x:is>
          <x:t xml:space="preserve">One separately listed ancient original with a distinct proposed historical industrial role. Discovery does not qualify the component for crafting or establish reproducible technology.</x:t>
        </x:is>
      </x:c>
      <x:c r="AG980" s="4" t="inlineStr">
        <x:is>
          <x:t xml:space="preserve">T0 is the as-found recovery stage, independent of technological complexity and extreme rarity. A qualified compatible original would need a separate T1 readiness record; no such qualification is granted here.</x:t>
        </x:is>
      </x:c>
      <x:c r="AH980" s="4" t="inlineStr">
        <x:is>
          <x:t xml:space="preserve">T0</x:t>
        </x:is>
      </x:c>
      <x:c r="AI980" s="4" t="inlineStr">
        <x:is>
          <x:t xml:space="preserve">Component</x:t>
        </x:is>
      </x:c>
      <x:c r="AJ980" s="4">
        <x:f>COUNTIFS('Material routes'!$D$6:$D$2205,A980,'Material routes'!$C$6:$C$2205,"Output")</x:f>
        <x:v>0</x:v>
      </x:c>
      <x:c r="AK980" s="4">
        <x:f>SUM(COUNTIFS('Material routes'!$D$6:$D$2205,A980,'Material routes'!$C$6:$C$2205,"Ingredient candidate"),COUNTIFS('Material routes'!$D$6:$D$2205,A980,'Material routes'!$C$6:$C$2205,"Consumed input"),COUNTIFS('Material routes'!$D$6:$D$2205,A980,'Material routes'!$C$6:$C$2205,"Contained input"),COUNTIFS('Material routes'!$D$6:$D$2205,A980,'Material routes'!$C$6:$C$2205,"Transform input"))</x:f>
        <x:v>0</x:v>
      </x:c>
      <x:c r="AL980" s="4">
        <x:f>COUNTIFS('Material routes'!$D$6:$D$2205,A980,'Material routes'!$C$6:$C$2205,"Tool candidate")</x:f>
        <x:v>0</x:v>
      </x:c>
      <x:c r="AM980" s="4" t="str">
        <x:f>IF(AJ980&gt;0,"Route listed; review status/completeness",IF(C980="T0","Raw entry feed; no production route","No production route listed"))</x:f>
        <x:v>Raw entry feed; no production route</x:v>
      </x:c>
      <x:c r="AN980" s="4">
        <x:f>IF(C980="T0",0,IF(C980="T1",1,IF(C980="T2",2,IF(C980="T3",3,IF(C980="T4",4,IF(C980="Unassigned",98,99))))))</x:f>
        <x:v>0</x:v>
      </x:c>
    </x:row>
    <x:row r="981">
      <x:c r="A981" s="4" t="inlineStr">
        <x:is>
          <x:t xml:space="preserve">proposal.ancient.machine_clock_capsule</x:t>
        </x:is>
      </x:c>
      <x:c r="B981" s="4" t="inlineStr">
        <x:is>
          <x:t xml:space="preserve">Ancient machine-clock capsule</x:t>
        </x:is>
      </x:c>
      <x:c r="C981" s="4" t="inlineStr">
        <x:is>
          <x:t xml:space="preserve">T0</x:t>
        </x:is>
      </x:c>
      <x:c r="D981" s="4" t="inlineStr">
        <x:is>
          <x:t xml:space="preserve">Ancient salvage</x:t>
        </x:is>
      </x:c>
      <x:c r="E981" s="4" t="inlineStr">
        <x:is>
          <x:t xml:space="preserve">Ancient recovery</x:t>
        </x:is>
      </x:c>
      <x:c r="F981" s="4" t="inlineStr">
        <x:is>
          <x:t xml:space="preserve">New proposal</x:t>
        </x:is>
      </x:c>
      <x:c r="G981" s="4" t="inlineStr">
        <x:is>
          <x:t xml:space="preserve">A small sealed timing capsule with several synchronized contact faces and an unfamiliar alignment mark. It is proposed to have supplied a common timing reference to an ancient machine's subsystems. Unlike the logic tile or inertial sphere, its hypothesized role is timing rather than stored instructions or navigation.</x:t>
        </x:is>
      </x:c>
      <x:c r="H981" s="4" t="inlineStr">
        <x:is>
          <x:t xml:space="preserve">None; compatibility unresolved</x:t>
        </x:is>
      </x:c>
      <x:c r="I981" s="4" t="inlineStr">
        <x:is>
          <x:t xml:space="preserve">Physical recovered inventory / cargo item; size, mass, packing and safe handling unresolved.</x:t>
        </x:is>
      </x:c>
      <x:c r="J981" s="4"/>
      <x:c r="K981" s="4"/>
      <x:c r="L981" s="4" t="inlineStr">
        <x:is>
          <x:t xml:space="preserve">Recover a surviving original from a proposed ancient industrial machine or ruin. Sites, availability and extraction conditions remain undefined.</x:t>
        </x:is>
      </x:c>
      <x:c r="M981" s="4" t="inlineStr">
        <x:is>
          <x:t xml:space="preserve">As-found original requiring identification and integrity/compatibility qualification before any reuse. No manufacturing, internal repair, recovery yield or crafting recipe established.</x:t>
        </x:is>
      </x:c>
      <x:c r="N981" s="4" t="inlineStr">
        <x:is>
          <x:t xml:space="preserve">Not implemented</x:t>
        </x:is>
      </x:c>
      <x:c r="O981" s="4" t="inlineStr">
        <x:is>
          <x:t xml:space="preserve">Extremely rare. Historical functions are hypotheses. Integrity, interfaces, operating requirements and remaining useful life are unknown; no guaranteed operation, compatible host, recovered contents or numerical benefit is assigned.</x:t>
        </x:is>
      </x:c>
      <x:c r="P981" s="4" t="inlineStr">
        <x:is>
          <x:t xml:space="preserve">Junk</x:t>
        </x:is>
      </x:c>
      <x:c r="Q981" s="4"/>
      <x:c r="R981" s="4"/>
      <x:c r="S981" s="4"/>
      <x:c r="T981" s="4"/>
      <x:c r="U981" s="4" t="inlineStr">
        <x:is>
          <x:t xml:space="preserve">Internal timing mechanism, retained calibration, power, signal format and host compatibility remain unknown. No accurate timekeeping, machine activation, decoded instructions or temporal effects are supplied.</x:t>
        </x:is>
      </x:c>
      <x:c r="V981" s="4" t="inlineStr">
        <x:is>
          <x:t xml:space="preserve">ancient salvage; machine clock; timing reference capsule; synchronization module</x:t>
        </x:is>
      </x:c>
      <x:c r="W981"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1" s="4" t="inlineStr">
        <x:is>
          <x:t xml:space="preserve">Machine part</x:t>
        </x:is>
      </x:c>
      <x:c r="Y981" s="4" t="inlineStr">
        <x:is>
          <x:t xml:space="preserve">Recovered part</x:t>
        </x:is>
      </x:c>
      <x:c r="Z981" s="4" t="inlineStr">
        <x:is>
          <x:t xml:space="preserve">Ancient technology</x:t>
        </x:is>
      </x:c>
      <x:c r="AA981" s="4" t="inlineStr">
        <x:is>
          <x:t xml:space="preserve">Equipment repair</x:t>
        </x:is>
      </x:c>
      <x:c r="AB981" s="4" t="inlineStr">
        <x:is>
          <x:t xml:space="preserve">Ancient composite</x:t>
        </x:is>
      </x:c>
      <x:c r="AC981" s="4" t="inlineStr">
        <x:is>
          <x:t xml:space="preserve">Assembly</x:t>
        </x:is>
      </x:c>
      <x:c r="AD981" s="4" t="inlineStr">
        <x:is>
          <x:t xml:space="preserve">Proposal</x:t>
        </x:is>
      </x:c>
      <x:c r="AE981" s="4" t="str">
        <x:f>LOWER(A981&amp;"; "&amp;B981&amp;"; "&amp;D981&amp;"; "&amp;E981&amp;"; "&amp;X981&amp;"; "&amp;Y981&amp;"; "&amp;Z981&amp;"; "&amp;AA981&amp;"; "&amp;AB981&amp;"; "&amp;AC981&amp;"; "&amp;AD981&amp;"; "&amp;V981&amp;"; "&amp;C981&amp;"; "&amp;AH981&amp;"; "&amp;AI981)</x:f>
        <x:v>proposal.ancient.machine_clock_capsule; ancient machine-clock capsule; ancient salvage; ancient recovery; machine part; recovered part; ancient technology; equipment repair; ancient composite; assembly; proposal; ancient salvage; machine clock; timing reference capsule; synchronization module; t0; t0; component</x:v>
      </x:c>
      <x:c r="AF981" s="4" t="inlineStr">
        <x:is>
          <x:t xml:space="preserve">One separately listed ancient original with a distinct proposed historical industrial role. Discovery does not qualify the component for crafting or establish reproducible technology.</x:t>
        </x:is>
      </x:c>
      <x:c r="AG981" s="4" t="inlineStr">
        <x:is>
          <x:t xml:space="preserve">T0 is the as-found recovery stage, independent of technological complexity and extreme rarity. A qualified compatible original would need a separate T1 readiness record; no such qualification is granted here.</x:t>
        </x:is>
      </x:c>
      <x:c r="AH981" s="4" t="inlineStr">
        <x:is>
          <x:t xml:space="preserve">T0</x:t>
        </x:is>
      </x:c>
      <x:c r="AI981" s="4" t="inlineStr">
        <x:is>
          <x:t xml:space="preserve">Component</x:t>
        </x:is>
      </x:c>
      <x:c r="AJ981" s="4">
        <x:f>COUNTIFS('Material routes'!$D$6:$D$2205,A981,'Material routes'!$C$6:$C$2205,"Output")</x:f>
        <x:v>0</x:v>
      </x:c>
      <x:c r="AK981" s="4">
        <x:f>SUM(COUNTIFS('Material routes'!$D$6:$D$2205,A981,'Material routes'!$C$6:$C$2205,"Ingredient candidate"),COUNTIFS('Material routes'!$D$6:$D$2205,A981,'Material routes'!$C$6:$C$2205,"Consumed input"),COUNTIFS('Material routes'!$D$6:$D$2205,A981,'Material routes'!$C$6:$C$2205,"Contained input"),COUNTIFS('Material routes'!$D$6:$D$2205,A981,'Material routes'!$C$6:$C$2205,"Transform input"))</x:f>
        <x:v>0</x:v>
      </x:c>
      <x:c r="AL981" s="4">
        <x:f>COUNTIFS('Material routes'!$D$6:$D$2205,A981,'Material routes'!$C$6:$C$2205,"Tool candidate")</x:f>
        <x:v>0</x:v>
      </x:c>
      <x:c r="AM981" s="4" t="str">
        <x:f>IF(AJ981&gt;0,"Route listed; review status/completeness",IF(C981="T0","Raw entry feed; no production route","No production route listed"))</x:f>
        <x:v>Raw entry feed; no production route</x:v>
      </x:c>
      <x:c r="AN981" s="4">
        <x:f>IF(C981="T0",0,IF(C981="T1",1,IF(C981="T2",2,IF(C981="T3",3,IF(C981="T4",4,IF(C981="Unassigned",98,99))))))</x:f>
        <x:v>0</x:v>
      </x:c>
    </x:row>
    <x:row r="982">
      <x:c r="A982" s="4" t="inlineStr">
        <x:is>
          <x:t xml:space="preserve">proposal.ancient.thermal_witness_tile</x:t>
        </x:is>
      </x:c>
      <x:c r="B982" s="4" t="inlineStr">
        <x:is>
          <x:t xml:space="preserve">Ancient thermal witness tile</x:t>
        </x:is>
      </x:c>
      <x:c r="C982" s="4" t="inlineStr">
        <x:is>
          <x:t xml:space="preserve">T0</x:t>
        </x:is>
      </x:c>
      <x:c r="D982" s="4" t="inlineStr">
        <x:is>
          <x:t xml:space="preserve">Ancient salvage</x:t>
        </x:is>
      </x:c>
      <x:c r="E982" s="4" t="inlineStr">
        <x:is>
          <x:t xml:space="preserve">Ancient recovery</x:t>
        </x:is>
      </x:c>
      <x:c r="F982" s="4" t="inlineStr">
        <x:is>
          <x:t xml:space="preserve">New proposal</x:t>
        </x:is>
      </x:c>
      <x:c r="G982" s="4" t="inlineStr">
        <x:is>
          <x:t xml:space="preserve">A thin tile with several permanently discolored layers beneath a clear protective face. It is proposed as a passive witness to excessive heat inside an ancient assembly, preserving a physical trace rather than a readable electronic log. The meaning of its marks and the conditions that produced them remain unknown.</x:t>
        </x:is>
      </x:c>
      <x:c r="H982" s="4" t="inlineStr">
        <x:is>
          <x:t xml:space="preserve">None; compatibility unresolved</x:t>
        </x:is>
      </x:c>
      <x:c r="I982" s="4" t="inlineStr">
        <x:is>
          <x:t xml:space="preserve">Physical recovered inventory / cargo item; size, mass, packing and safe handling unresolved.</x:t>
        </x:is>
      </x:c>
      <x:c r="J982" s="4"/>
      <x:c r="K982" s="4"/>
      <x:c r="L982" s="4" t="inlineStr">
        <x:is>
          <x:t xml:space="preserve">Recover a surviving original from a proposed ancient industrial machine or ruin. Sites, availability and extraction conditions remain undefined.</x:t>
        </x:is>
      </x:c>
      <x:c r="M982" s="4" t="inlineStr">
        <x:is>
          <x:t xml:space="preserve">As-found original requiring identification and integrity/compatibility qualification before any reuse. No manufacturing, internal repair, recovery yield or crafting recipe established.</x:t>
        </x:is>
      </x:c>
      <x:c r="N982" s="4" t="inlineStr">
        <x:is>
          <x:t xml:space="preserve">Not implemented</x:t>
        </x:is>
      </x:c>
      <x:c r="O982" s="4" t="inlineStr">
        <x:is>
          <x:t xml:space="preserve">Extremely rare. Historical functions are hypotheses. Integrity, interfaces, operating requirements and remaining useful life are unknown; no guaranteed operation, compatible host, recovered contents or numerical benefit is assigned.</x:t>
        </x:is>
      </x:c>
      <x:c r="P982" s="4" t="inlineStr">
        <x:is>
          <x:t xml:space="preserve">Junk</x:t>
        </x:is>
      </x:c>
      <x:c r="Q982" s="4"/>
      <x:c r="R982" s="4"/>
      <x:c r="S982" s="4"/>
      <x:c r="T982" s="4"/>
      <x:c r="U982" s="4" t="inlineStr">
        <x:is>
          <x:t xml:space="preserve">Layer chemistry, original calibration, exposure history and interpretability remain unresolved. It grants no temperature reading, decoded event, functioning sensor or cooling effect.</x:t>
        </x:is>
      </x:c>
      <x:c r="V982" s="4" t="inlineStr">
        <x:is>
          <x:t xml:space="preserve">ancient salvage; thermal witness; heat history tile; passive condition marker</x:t>
        </x:is>
      </x:c>
      <x:c r="W982"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2" s="4" t="inlineStr">
        <x:is>
          <x:t xml:space="preserve">Machine part</x:t>
        </x:is>
      </x:c>
      <x:c r="Y982" s="4" t="inlineStr">
        <x:is>
          <x:t xml:space="preserve">Recovered part</x:t>
        </x:is>
      </x:c>
      <x:c r="Z982" s="4" t="inlineStr">
        <x:is>
          <x:t xml:space="preserve">Ancient technology</x:t>
        </x:is>
      </x:c>
      <x:c r="AA982" s="4" t="inlineStr">
        <x:is>
          <x:t xml:space="preserve">Material analysis</x:t>
        </x:is>
      </x:c>
      <x:c r="AB982" s="4" t="inlineStr">
        <x:is>
          <x:t xml:space="preserve">Mixed / unresolved</x:t>
        </x:is>
      </x:c>
      <x:c r="AC982" s="4" t="inlineStr">
        <x:is>
          <x:t xml:space="preserve">Assembly</x:t>
        </x:is>
      </x:c>
      <x:c r="AD982" s="4" t="inlineStr">
        <x:is>
          <x:t xml:space="preserve">Proposal</x:t>
        </x:is>
      </x:c>
      <x:c r="AE982" s="4" t="str">
        <x:f>LOWER(A982&amp;"; "&amp;B982&amp;"; "&amp;D982&amp;"; "&amp;E982&amp;"; "&amp;X982&amp;"; "&amp;Y982&amp;"; "&amp;Z982&amp;"; "&amp;AA982&amp;"; "&amp;AB982&amp;"; "&amp;AC982&amp;"; "&amp;AD982&amp;"; "&amp;V982&amp;"; "&amp;C982&amp;"; "&amp;AH982&amp;"; "&amp;AI982)</x:f>
        <x:v>proposal.ancient.thermal_witness_tile; ancient thermal witness tile; ancient salvage; ancient recovery; machine part; recovered part; ancient technology; material analysis; mixed / unresolved; assembly; proposal; ancient salvage; thermal witness; heat history tile; passive condition marker; t0; t0; component</x:v>
      </x:c>
      <x:c r="AF982" s="4" t="inlineStr">
        <x:is>
          <x:t xml:space="preserve">One separately listed ancient original with a distinct proposed historical industrial role. Discovery does not qualify the component for crafting or establish reproducible technology.</x:t>
        </x:is>
      </x:c>
      <x:c r="AG982" s="4" t="inlineStr">
        <x:is>
          <x:t xml:space="preserve">T0 is the as-found recovery stage, independent of technological complexity and extreme rarity. A qualified compatible original would need a separate T1 readiness record; no such qualification is granted here.</x:t>
        </x:is>
      </x:c>
      <x:c r="AH982" s="4" t="inlineStr">
        <x:is>
          <x:t xml:space="preserve">T0</x:t>
        </x:is>
      </x:c>
      <x:c r="AI982" s="4" t="inlineStr">
        <x:is>
          <x:t xml:space="preserve">Component</x:t>
        </x:is>
      </x:c>
      <x:c r="AJ982" s="4">
        <x:f>COUNTIFS('Material routes'!$D$6:$D$2205,A982,'Material routes'!$C$6:$C$2205,"Output")</x:f>
        <x:v>0</x:v>
      </x:c>
      <x:c r="AK982" s="4">
        <x:f>SUM(COUNTIFS('Material routes'!$D$6:$D$2205,A982,'Material routes'!$C$6:$C$2205,"Ingredient candidate"),COUNTIFS('Material routes'!$D$6:$D$2205,A982,'Material routes'!$C$6:$C$2205,"Consumed input"),COUNTIFS('Material routes'!$D$6:$D$2205,A982,'Material routes'!$C$6:$C$2205,"Contained input"),COUNTIFS('Material routes'!$D$6:$D$2205,A982,'Material routes'!$C$6:$C$2205,"Transform input"))</x:f>
        <x:v>0</x:v>
      </x:c>
      <x:c r="AL982" s="4">
        <x:f>COUNTIFS('Material routes'!$D$6:$D$2205,A982,'Material routes'!$C$6:$C$2205,"Tool candidate")</x:f>
        <x:v>0</x:v>
      </x:c>
      <x:c r="AM982" s="4" t="str">
        <x:f>IF(AJ982&gt;0,"Route listed; review status/completeness",IF(C982="T0","Raw entry feed; no production route","No production route listed"))</x:f>
        <x:v>Raw entry feed; no production route</x:v>
      </x:c>
      <x:c r="AN982" s="4">
        <x:f>IF(C982="T0",0,IF(C982="T1",1,IF(C982="T2",2,IF(C982="T3",3,IF(C982="T4",4,IF(C982="Unassigned",98,99))))))</x:f>
        <x:v>0</x:v>
      </x:c>
    </x:row>
    <x:row r="983">
      <x:c r="A983" s="4" t="inlineStr">
        <x:is>
          <x:t xml:space="preserve">proposal.ancient.electroadhesive_gripper_pad</x:t>
        </x:is>
      </x:c>
      <x:c r="B983" s="4" t="inlineStr">
        <x:is>
          <x:t xml:space="preserve">Ancient electroadhesive gripper pad</x:t>
        </x:is>
      </x:c>
      <x:c r="C983" s="4" t="inlineStr">
        <x:is>
          <x:t xml:space="preserve">T0</x:t>
        </x:is>
      </x:c>
      <x:c r="D983" s="4" t="inlineStr">
        <x:is>
          <x:t xml:space="preserve">Ancient salvage</x:t>
        </x:is>
      </x:c>
      <x:c r="E983" s="4" t="inlineStr">
        <x:is>
          <x:t xml:space="preserve">Ancient recovery</x:t>
        </x:is>
      </x:c>
      <x:c r="F983" s="4" t="inlineStr">
        <x:is>
          <x:t xml:space="preserve">New proposal</x:t>
        </x:is>
      </x:c>
      <x:c r="G983" s="4" t="inlineStr">
        <x:is>
          <x:t xml:space="preserve">A flat contact pad with fine interleaved traces beneath a worn flexible face and a broken manipulator mount. It is proposed to have held workpieces through an electrically controlled contact effect. It is a gripping surface, distinct from a load-spreading mesh, and lacks the arm, controls and supply of a complete handling machine.</x:t>
        </x:is>
      </x:c>
      <x:c r="H983" s="4" t="inlineStr">
        <x:is>
          <x:t xml:space="preserve">None; compatibility unresolved</x:t>
        </x:is>
      </x:c>
      <x:c r="I983" s="4" t="inlineStr">
        <x:is>
          <x:t xml:space="preserve">Physical recovered inventory / cargo item; size, mass, packing and safe handling unresolved.</x:t>
        </x:is>
      </x:c>
      <x:c r="J983" s="4"/>
      <x:c r="K983" s="4"/>
      <x:c r="L983" s="4" t="inlineStr">
        <x:is>
          <x:t xml:space="preserve">Recover a surviving original from a proposed ancient industrial machine or ruin. Sites, availability and extraction conditions remain undefined.</x:t>
        </x:is>
      </x:c>
      <x:c r="M983" s="4" t="inlineStr">
        <x:is>
          <x:t xml:space="preserve">As-found original requiring identification and integrity/compatibility qualification before any reuse. No manufacturing, internal repair, recovery yield or crafting recipe established.</x:t>
        </x:is>
      </x:c>
      <x:c r="N983" s="4" t="inlineStr">
        <x:is>
          <x:t xml:space="preserve">Not implemented</x:t>
        </x:is>
      </x:c>
      <x:c r="O983" s="4" t="inlineStr">
        <x:is>
          <x:t xml:space="preserve">Extremely rare. Historical functions are hypotheses. Integrity, interfaces, operating requirements and remaining useful life are unknown; no guaranteed operation, compatible host, recovered contents or numerical benefit is assigned.</x:t>
        </x:is>
      </x:c>
      <x:c r="P983" s="4" t="inlineStr">
        <x:is>
          <x:t xml:space="preserve">Junk</x:t>
        </x:is>
      </x:c>
      <x:c r="Q983" s="4"/>
      <x:c r="R983" s="4"/>
      <x:c r="S983" s="4"/>
      <x:c r="T983" s="4"/>
      <x:c r="U983" s="4" t="inlineStr">
        <x:is>
          <x:t xml:space="preserve">Contact mechanism, power, target materials, contamination sensitivity, release control and retained flexibility remain unknown. No climbing ability, remote attraction, universal grip or usable holding force is granted.</x:t>
        </x:is>
      </x:c>
      <x:c r="V983" s="4" t="inlineStr">
        <x:is>
          <x:t xml:space="preserve">ancient salvage; electroadhesive pad; workpiece gripper; manipulator contact face</x:t>
        </x:is>
      </x:c>
      <x:c r="W983"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3" s="4" t="inlineStr">
        <x:is>
          <x:t xml:space="preserve">Machine part</x:t>
        </x:is>
      </x:c>
      <x:c r="Y983" s="4" t="inlineStr">
        <x:is>
          <x:t xml:space="preserve">Recovered part</x:t>
        </x:is>
      </x:c>
      <x:c r="Z983" s="4" t="inlineStr">
        <x:is>
          <x:t xml:space="preserve">Ancient technology</x:t>
        </x:is>
      </x:c>
      <x:c r="AA983" s="4" t="inlineStr">
        <x:is>
          <x:t xml:space="preserve">Equipment repair</x:t>
        </x:is>
      </x:c>
      <x:c r="AB983" s="4" t="inlineStr">
        <x:is>
          <x:t xml:space="preserve">Ancient composite</x:t>
        </x:is>
      </x:c>
      <x:c r="AC983" s="4" t="inlineStr">
        <x:is>
          <x:t xml:space="preserve">Assembly</x:t>
        </x:is>
      </x:c>
      <x:c r="AD983" s="4" t="inlineStr">
        <x:is>
          <x:t xml:space="preserve">Proposal</x:t>
        </x:is>
      </x:c>
      <x:c r="AE983" s="4" t="str">
        <x:f>LOWER(A983&amp;"; "&amp;B983&amp;"; "&amp;D983&amp;"; "&amp;E983&amp;"; "&amp;X983&amp;"; "&amp;Y983&amp;"; "&amp;Z983&amp;"; "&amp;AA983&amp;"; "&amp;AB983&amp;"; "&amp;AC983&amp;"; "&amp;AD983&amp;"; "&amp;V983&amp;"; "&amp;C983&amp;"; "&amp;AH983&amp;"; "&amp;AI983)</x:f>
        <x:v>proposal.ancient.electroadhesive_gripper_pad; ancient electroadhesive gripper pad; ancient salvage; ancient recovery; machine part; recovered part; ancient technology; equipment repair; ancient composite; assembly; proposal; ancient salvage; electroadhesive pad; workpiece gripper; manipulator contact face; t0; t0; component</x:v>
      </x:c>
      <x:c r="AF983" s="4" t="inlineStr">
        <x:is>
          <x:t xml:space="preserve">One separately listed ancient original with a distinct proposed historical industrial role. Discovery does not qualify the component for crafting or establish reproducible technology.</x:t>
        </x:is>
      </x:c>
      <x:c r="AG983" s="4" t="inlineStr">
        <x:is>
          <x:t xml:space="preserve">T0 is the as-found recovery stage, independent of technological complexity and extreme rarity. A qualified compatible original would need a separate T1 readiness record; no such qualification is granted here.</x:t>
        </x:is>
      </x:c>
      <x:c r="AH983" s="4" t="inlineStr">
        <x:is>
          <x:t xml:space="preserve">T0</x:t>
        </x:is>
      </x:c>
      <x:c r="AI983" s="4" t="inlineStr">
        <x:is>
          <x:t xml:space="preserve">Component</x:t>
        </x:is>
      </x:c>
      <x:c r="AJ983" s="4">
        <x:f>COUNTIFS('Material routes'!$D$6:$D$2205,A983,'Material routes'!$C$6:$C$2205,"Output")</x:f>
        <x:v>0</x:v>
      </x:c>
      <x:c r="AK983" s="4">
        <x:f>SUM(COUNTIFS('Material routes'!$D$6:$D$2205,A983,'Material routes'!$C$6:$C$2205,"Ingredient candidate"),COUNTIFS('Material routes'!$D$6:$D$2205,A983,'Material routes'!$C$6:$C$2205,"Consumed input"),COUNTIFS('Material routes'!$D$6:$D$2205,A983,'Material routes'!$C$6:$C$2205,"Contained input"),COUNTIFS('Material routes'!$D$6:$D$2205,A983,'Material routes'!$C$6:$C$2205,"Transform input"))</x:f>
        <x:v>0</x:v>
      </x:c>
      <x:c r="AL983" s="4">
        <x:f>COUNTIFS('Material routes'!$D$6:$D$2205,A983,'Material routes'!$C$6:$C$2205,"Tool candidate")</x:f>
        <x:v>0</x:v>
      </x:c>
      <x:c r="AM983" s="4" t="str">
        <x:f>IF(AJ983&gt;0,"Route listed; review status/completeness",IF(C983="T0","Raw entry feed; no production route","No production route listed"))</x:f>
        <x:v>Raw entry feed; no production route</x:v>
      </x:c>
      <x:c r="AN983" s="4">
        <x:f>IF(C983="T0",0,IF(C983="T1",1,IF(C983="T2",2,IF(C983="T3",3,IF(C983="T4",4,IF(C983="Unassigned",98,99))))))</x:f>
        <x:v>0</x:v>
      </x:c>
    </x:row>
    <x:row r="984">
      <x:c r="A984" s="4" t="inlineStr">
        <x:is>
          <x:t xml:space="preserve">proposal.ancient.strain_sensing_washer</x:t>
        </x:is>
      </x:c>
      <x:c r="B984" s="4" t="inlineStr">
        <x:is>
          <x:t xml:space="preserve">Ancient strain-sensing washer</x:t>
        </x:is>
      </x:c>
      <x:c r="C984" s="4" t="inlineStr">
        <x:is>
          <x:t xml:space="preserve">T0</x:t>
        </x:is>
      </x:c>
      <x:c r="D984" s="4" t="inlineStr">
        <x:is>
          <x:t xml:space="preserve">Ancient salvage</x:t>
        </x:is>
      </x:c>
      <x:c r="E984" s="4" t="inlineStr">
        <x:is>
          <x:t xml:space="preserve">Ancient recovery</x:t>
        </x:is>
      </x:c>
      <x:c r="F984" s="4" t="inlineStr">
        <x:is>
          <x:t xml:space="preserve">New proposal</x:t>
        </x:is>
      </x:c>
      <x:c r="G984" s="4" t="inlineStr">
        <x:is>
          <x:t xml:space="preserve">A thin annular fitting with fine radial traces and a damaged signal tab, proposed to have monitored loading across a machine's bolted joint. Its historical role was measurement at an interface rather than carrying the joint as a bearing. The attached traces provide no usable reading without an identified compatible system.</x:t>
        </x:is>
      </x:c>
      <x:c r="H984" s="4" t="inlineStr">
        <x:is>
          <x:t xml:space="preserve">None; compatibility unresolved</x:t>
        </x:is>
      </x:c>
      <x:c r="I984" s="4" t="inlineStr">
        <x:is>
          <x:t xml:space="preserve">Physical recovered inventory / cargo item; size, mass, packing and safe handling unresolved.</x:t>
        </x:is>
      </x:c>
      <x:c r="J984" s="4"/>
      <x:c r="K984" s="4"/>
      <x:c r="L984" s="4" t="inlineStr">
        <x:is>
          <x:t xml:space="preserve">Recover a surviving original from a proposed ancient industrial machine or ruin. Sites, availability and extraction conditions remain undefined.</x:t>
        </x:is>
      </x:c>
      <x:c r="M984" s="4" t="inlineStr">
        <x:is>
          <x:t xml:space="preserve">As-found original requiring identification and integrity/compatibility qualification before any reuse. No manufacturing, internal repair, recovery yield or crafting recipe established.</x:t>
        </x:is>
      </x:c>
      <x:c r="N984" s="4" t="inlineStr">
        <x:is>
          <x:t xml:space="preserve">Not implemented</x:t>
        </x:is>
      </x:c>
      <x:c r="O984" s="4" t="inlineStr">
        <x:is>
          <x:t xml:space="preserve">Extremely rare. Historical functions are hypotheses. Integrity, interfaces, operating requirements and remaining useful life are unknown; no guaranteed operation, compatible host, recovered contents or numerical benefit is assigned.</x:t>
        </x:is>
      </x:c>
      <x:c r="P984" s="4" t="inlineStr">
        <x:is>
          <x:t xml:space="preserve">Junk</x:t>
        </x:is>
      </x:c>
      <x:c r="Q984" s="4"/>
      <x:c r="R984" s="4"/>
      <x:c r="S984" s="4"/>
      <x:c r="T984" s="4"/>
      <x:c r="U984" s="4" t="inlineStr">
        <x:is>
          <x:t xml:space="preserve">Sensing principle, calibration, deformation, electrical interface and compatible loading remain unknown. No working force measurement, structural safety rating or overload warning is established.</x:t>
        </x:is>
      </x:c>
      <x:c r="V984" s="4" t="inlineStr">
        <x:is>
          <x:t xml:space="preserve">ancient salvage; strain washer; load sensing ring; joint condition fitting</x:t>
        </x:is>
      </x:c>
      <x:c r="W984"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4" s="4" t="inlineStr">
        <x:is>
          <x:t xml:space="preserve">Machine part</x:t>
        </x:is>
      </x:c>
      <x:c r="Y984" s="4" t="inlineStr">
        <x:is>
          <x:t xml:space="preserve">Recovered part</x:t>
        </x:is>
      </x:c>
      <x:c r="Z984" s="4" t="inlineStr">
        <x:is>
          <x:t xml:space="preserve">Ancient technology</x:t>
        </x:is>
      </x:c>
      <x:c r="AA984" s="4" t="inlineStr">
        <x:is>
          <x:t xml:space="preserve">Material analysis</x:t>
        </x:is>
      </x:c>
      <x:c r="AB984" s="4" t="inlineStr">
        <x:is>
          <x:t xml:space="preserve">Mixed / unresolved</x:t>
        </x:is>
      </x:c>
      <x:c r="AC984" s="4" t="inlineStr">
        <x:is>
          <x:t xml:space="preserve">Assembly</x:t>
        </x:is>
      </x:c>
      <x:c r="AD984" s="4" t="inlineStr">
        <x:is>
          <x:t xml:space="preserve">Proposal</x:t>
        </x:is>
      </x:c>
      <x:c r="AE984" s="4" t="str">
        <x:f>LOWER(A984&amp;"; "&amp;B984&amp;"; "&amp;D984&amp;"; "&amp;E984&amp;"; "&amp;X984&amp;"; "&amp;Y984&amp;"; "&amp;Z984&amp;"; "&amp;AA984&amp;"; "&amp;AB984&amp;"; "&amp;AC984&amp;"; "&amp;AD984&amp;"; "&amp;V984&amp;"; "&amp;C984&amp;"; "&amp;AH984&amp;"; "&amp;AI984)</x:f>
        <x:v>proposal.ancient.strain_sensing_washer; ancient strain-sensing washer; ancient salvage; ancient recovery; machine part; recovered part; ancient technology; material analysis; mixed / unresolved; assembly; proposal; ancient salvage; strain washer; load sensing ring; joint condition fitting; t0; t0; component</x:v>
      </x:c>
      <x:c r="AF984" s="4" t="inlineStr">
        <x:is>
          <x:t xml:space="preserve">One separately listed ancient original with a distinct proposed historical industrial role. Discovery does not qualify the component for crafting or establish reproducible technology.</x:t>
        </x:is>
      </x:c>
      <x:c r="AG984" s="4" t="inlineStr">
        <x:is>
          <x:t xml:space="preserve">T0 is the as-found recovery stage, independent of technological complexity and extreme rarity. A qualified compatible original would need a separate T1 readiness record; no such qualification is granted here.</x:t>
        </x:is>
      </x:c>
      <x:c r="AH984" s="4" t="inlineStr">
        <x:is>
          <x:t xml:space="preserve">T0</x:t>
        </x:is>
      </x:c>
      <x:c r="AI984" s="4" t="inlineStr">
        <x:is>
          <x:t xml:space="preserve">Component</x:t>
        </x:is>
      </x:c>
      <x:c r="AJ984" s="4">
        <x:f>COUNTIFS('Material routes'!$D$6:$D$2205,A984,'Material routes'!$C$6:$C$2205,"Output")</x:f>
        <x:v>0</x:v>
      </x:c>
      <x:c r="AK984" s="4">
        <x:f>SUM(COUNTIFS('Material routes'!$D$6:$D$2205,A984,'Material routes'!$C$6:$C$2205,"Ingredient candidate"),COUNTIFS('Material routes'!$D$6:$D$2205,A984,'Material routes'!$C$6:$C$2205,"Consumed input"),COUNTIFS('Material routes'!$D$6:$D$2205,A984,'Material routes'!$C$6:$C$2205,"Contained input"),COUNTIFS('Material routes'!$D$6:$D$2205,A984,'Material routes'!$C$6:$C$2205,"Transform input"))</x:f>
        <x:v>0</x:v>
      </x:c>
      <x:c r="AL984" s="4">
        <x:f>COUNTIFS('Material routes'!$D$6:$D$2205,A984,'Material routes'!$C$6:$C$2205,"Tool candidate")</x:f>
        <x:v>0</x:v>
      </x:c>
      <x:c r="AM984" s="4" t="str">
        <x:f>IF(AJ984&gt;0,"Route listed; review status/completeness",IF(C984="T0","Raw entry feed; no production route","No production route listed"))</x:f>
        <x:v>Raw entry feed; no production route</x:v>
      </x:c>
      <x:c r="AN984" s="4">
        <x:f>IF(C984="T0",0,IF(C984="T1",1,IF(C984="T2",2,IF(C984="T3",3,IF(C984="T4",4,IF(C984="Unassigned",98,99))))))</x:f>
        <x:v>0</x:v>
      </x:c>
    </x:row>
    <x:row r="985">
      <x:c r="A985" s="4" t="inlineStr">
        <x:is>
          <x:t xml:space="preserve">proposal.ancient.filament_cutting_loop</x:t>
        </x:is>
      </x:c>
      <x:c r="B985" s="4" t="inlineStr">
        <x:is>
          <x:t xml:space="preserve">Ancient filament cutting loop</x:t>
        </x:is>
      </x:c>
      <x:c r="C985" s="4" t="inlineStr">
        <x:is>
          <x:t xml:space="preserve">T0</x:t>
        </x:is>
      </x:c>
      <x:c r="D985" s="4" t="inlineStr">
        <x:is>
          <x:t xml:space="preserve">Ancient salvage</x:t>
        </x:is>
      </x:c>
      <x:c r="E985" s="4" t="inlineStr">
        <x:is>
          <x:t xml:space="preserve">Ancient recovery</x:t>
        </x:is>
      </x:c>
      <x:c r="F985" s="4" t="inlineStr">
        <x:is>
          <x:t xml:space="preserve">New proposal</x:t>
        </x:is>
      </x:c>
      <x:c r="G985" s="4" t="inlineStr">
        <x:is>
          <x:t xml:space="preserve">An exceptionally fine dark filament retained as a loop inside a damaged protective frame, proposed as the working element of an ancient precision cutter. It differs from the structural nanocarbon tension member in its intended cutting role and guarded form. The filament's continuity, composition and original drive arrangement are unknown.</x:t>
        </x:is>
      </x:c>
      <x:c r="H985" s="4" t="inlineStr">
        <x:is>
          <x:t xml:space="preserve">None; compatibility unresolved</x:t>
        </x:is>
      </x:c>
      <x:c r="I985" s="4" t="inlineStr">
        <x:is>
          <x:t xml:space="preserve">Physical recovered inventory / cargo item; size, mass, packing and safe handling unresolved.</x:t>
        </x:is>
      </x:c>
      <x:c r="J985" s="4"/>
      <x:c r="K985" s="4"/>
      <x:c r="L985" s="4" t="inlineStr">
        <x:is>
          <x:t xml:space="preserve">Recover a surviving original from a proposed ancient industrial machine or ruin. Sites, availability and extraction conditions remain undefined.</x:t>
        </x:is>
      </x:c>
      <x:c r="M985" s="4" t="inlineStr">
        <x:is>
          <x:t xml:space="preserve">As-found original requiring identification and integrity/compatibility qualification before any reuse. No manufacturing, internal repair, recovery yield or crafting recipe established.</x:t>
        </x:is>
      </x:c>
      <x:c r="N985" s="4" t="inlineStr">
        <x:is>
          <x:t xml:space="preserve">Not implemented</x:t>
        </x:is>
      </x:c>
      <x:c r="O985" s="4" t="inlineStr">
        <x:is>
          <x:t xml:space="preserve">Extremely rare. Historical functions are hypotheses. Integrity, interfaces, operating requirements and remaining useful life are unknown; no guaranteed operation, compatible host, recovered contents or numerical benefit is assigned.</x:t>
        </x:is>
      </x:c>
      <x:c r="P985" s="4" t="inlineStr">
        <x:is>
          <x:t xml:space="preserve">Junk</x:t>
        </x:is>
      </x:c>
      <x:c r="Q985" s="4"/>
      <x:c r="R985" s="4"/>
      <x:c r="S985" s="4"/>
      <x:c r="T985" s="4"/>
      <x:c r="U985" s="4" t="inlineStr">
        <x:is>
          <x:t xml:space="preserve">Filament material, tension, retained integrity, drive, compatible workpieces and safe handling remain unresolved. No cutting performance, weapon action or reproduction of ancient filament is assigned.</x:t>
        </x:is>
      </x:c>
      <x:c r="V985" s="4" t="inlineStr">
        <x:is>
          <x:t xml:space="preserve">ancient salvage; filament cutting loop; precision cutter element; guarded fine filament</x:t>
        </x:is>
      </x:c>
      <x:c r="W985"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5" s="4" t="inlineStr">
        <x:is>
          <x:t xml:space="preserve">Machine part</x:t>
        </x:is>
      </x:c>
      <x:c r="Y985" s="4" t="inlineStr">
        <x:is>
          <x:t xml:space="preserve">Recovered part</x:t>
        </x:is>
      </x:c>
      <x:c r="Z985" s="4" t="inlineStr">
        <x:is>
          <x:t xml:space="preserve">Ancient technology</x:t>
        </x:is>
      </x:c>
      <x:c r="AA985" s="4" t="inlineStr">
        <x:is>
          <x:t xml:space="preserve">Tool fabrication</x:t>
        </x:is>
      </x:c>
      <x:c r="AB985" s="4" t="inlineStr">
        <x:is>
          <x:t xml:space="preserve">Ancient composite</x:t>
        </x:is>
      </x:c>
      <x:c r="AC985" s="4" t="inlineStr">
        <x:is>
          <x:t xml:space="preserve">Assembly</x:t>
        </x:is>
      </x:c>
      <x:c r="AD985" s="4" t="inlineStr">
        <x:is>
          <x:t xml:space="preserve">Proposal</x:t>
        </x:is>
      </x:c>
      <x:c r="AE985" s="4" t="str">
        <x:f>LOWER(A985&amp;"; "&amp;B985&amp;"; "&amp;D985&amp;"; "&amp;E985&amp;"; "&amp;X985&amp;"; "&amp;Y985&amp;"; "&amp;Z985&amp;"; "&amp;AA985&amp;"; "&amp;AB985&amp;"; "&amp;AC985&amp;"; "&amp;AD985&amp;"; "&amp;V985&amp;"; "&amp;C985&amp;"; "&amp;AH985&amp;"; "&amp;AI985)</x:f>
        <x:v>proposal.ancient.filament_cutting_loop; ancient filament cutting loop; ancient salvage; ancient recovery; machine part; recovered part; ancient technology; tool fabrication; ancient composite; assembly; proposal; ancient salvage; filament cutting loop; precision cutter element; guarded fine filament; t0; t0; component</x:v>
      </x:c>
      <x:c r="AF985" s="4" t="inlineStr">
        <x:is>
          <x:t xml:space="preserve">One separately listed ancient original with a distinct proposed historical industrial role. Discovery does not qualify the component for crafting or establish reproducible technology.</x:t>
        </x:is>
      </x:c>
      <x:c r="AG985" s="4" t="inlineStr">
        <x:is>
          <x:t xml:space="preserve">T0 is the as-found recovery stage, independent of technological complexity and extreme rarity. A qualified compatible original would need a separate T1 readiness record; no such qualification is granted here.</x:t>
        </x:is>
      </x:c>
      <x:c r="AH985" s="4" t="inlineStr">
        <x:is>
          <x:t xml:space="preserve">T0</x:t>
        </x:is>
      </x:c>
      <x:c r="AI985" s="4" t="inlineStr">
        <x:is>
          <x:t xml:space="preserve">Component</x:t>
        </x:is>
      </x:c>
      <x:c r="AJ985" s="4">
        <x:f>COUNTIFS('Material routes'!$D$6:$D$2205,A985,'Material routes'!$C$6:$C$2205,"Output")</x:f>
        <x:v>0</x:v>
      </x:c>
      <x:c r="AK985" s="4">
        <x:f>SUM(COUNTIFS('Material routes'!$D$6:$D$2205,A985,'Material routes'!$C$6:$C$2205,"Ingredient candidate"),COUNTIFS('Material routes'!$D$6:$D$2205,A985,'Material routes'!$C$6:$C$2205,"Consumed input"),COUNTIFS('Material routes'!$D$6:$D$2205,A985,'Material routes'!$C$6:$C$2205,"Contained input"),COUNTIFS('Material routes'!$D$6:$D$2205,A985,'Material routes'!$C$6:$C$2205,"Transform input"))</x:f>
        <x:v>0</x:v>
      </x:c>
      <x:c r="AL985" s="4">
        <x:f>COUNTIFS('Material routes'!$D$6:$D$2205,A985,'Material routes'!$C$6:$C$2205,"Tool candidate")</x:f>
        <x:v>0</x:v>
      </x:c>
      <x:c r="AM985" s="4" t="str">
        <x:f>IF(AJ985&gt;0,"Route listed; review status/completeness",IF(C985="T0","Raw entry feed; no production route","No production route listed"))</x:f>
        <x:v>Raw entry feed; no production route</x:v>
      </x:c>
      <x:c r="AN985" s="4">
        <x:f>IF(C985="T0",0,IF(C985="T1",1,IF(C985="T2",2,IF(C985="T3",3,IF(C985="T4",4,IF(C985="Unassigned",98,99))))))</x:f>
        <x:v>0</x:v>
      </x:c>
    </x:row>
    <x:row r="986">
      <x:c r="A986" s="4" t="inlineStr">
        <x:is>
          <x:t xml:space="preserve">proposal.ancient.optical_rotary_coupling</x:t>
        </x:is>
      </x:c>
      <x:c r="B986" s="4" t="inlineStr">
        <x:is>
          <x:t xml:space="preserve">Ancient optical rotary coupling</x:t>
        </x:is>
      </x:c>
      <x:c r="C986" s="4" t="inlineStr">
        <x:is>
          <x:t xml:space="preserve">T0</x:t>
        </x:is>
      </x:c>
      <x:c r="D986" s="4" t="inlineStr">
        <x:is>
          <x:t xml:space="preserve">Ancient salvage</x:t>
        </x:is>
      </x:c>
      <x:c r="E986" s="4" t="inlineStr">
        <x:is>
          <x:t xml:space="preserve">Ancient recovery</x:t>
        </x:is>
      </x:c>
      <x:c r="F986" s="4" t="inlineStr">
        <x:is>
          <x:t xml:space="preserve">New proposal</x:t>
        </x:is>
      </x:c>
      <x:c r="G986" s="4" t="inlineStr">
        <x:is>
          <x:t xml:space="preserve">Two nested rings with dark optical windows arranged around their shared axis, proposed to have carried an optical path through a rotating ancient joint. It is neither a mechanical bearing nor a focusing cradle. Alignment, transmission surfaces and the devices formerly connected to either side remain unidentified.</x:t>
        </x:is>
      </x:c>
      <x:c r="H986" s="4" t="inlineStr">
        <x:is>
          <x:t xml:space="preserve">None; compatibility unresolved</x:t>
        </x:is>
      </x:c>
      <x:c r="I986" s="4" t="inlineStr">
        <x:is>
          <x:t xml:space="preserve">Physical recovered inventory / cargo item; size, mass, packing and safe handling unresolved.</x:t>
        </x:is>
      </x:c>
      <x:c r="J986" s="4"/>
      <x:c r="K986" s="4"/>
      <x:c r="L986" s="4" t="inlineStr">
        <x:is>
          <x:t xml:space="preserve">Recover a surviving original from a proposed ancient industrial machine or ruin. Sites, availability and extraction conditions remain undefined.</x:t>
        </x:is>
      </x:c>
      <x:c r="M986" s="4" t="inlineStr">
        <x:is>
          <x:t xml:space="preserve">As-found original requiring identification and integrity/compatibility qualification before any reuse. No manufacturing, internal repair, recovery yield or crafting recipe established.</x:t>
        </x:is>
      </x:c>
      <x:c r="N986" s="4" t="inlineStr">
        <x:is>
          <x:t xml:space="preserve">Not implemented</x:t>
        </x:is>
      </x:c>
      <x:c r="O986" s="4" t="inlineStr">
        <x:is>
          <x:t xml:space="preserve">Extremely rare. Historical functions are hypotheses. Integrity, interfaces, operating requirements and remaining useful life are unknown; no guaranteed operation, compatible host, recovered contents or numerical benefit is assigned.</x:t>
        </x:is>
      </x:c>
      <x:c r="P986" s="4" t="inlineStr">
        <x:is>
          <x:t xml:space="preserve">Junk</x:t>
        </x:is>
      </x:c>
      <x:c r="Q986" s="4"/>
      <x:c r="R986" s="4"/>
      <x:c r="S986" s="4"/>
      <x:c r="T986" s="4"/>
      <x:c r="U986" s="4" t="inlineStr">
        <x:is>
          <x:t xml:space="preserve">Original optical service, rotation mechanism, surface condition, alignment and signal format remain unknown. No recovered data, working communications, complete joint or usable optical performance is granted.</x:t>
        </x:is>
      </x:c>
      <x:c r="V986" s="4" t="inlineStr">
        <x:is>
          <x:t xml:space="preserve">ancient salvage; optical rotary coupling; rotating optical interface; annular optical joint</x:t>
        </x:is>
      </x:c>
      <x:c r="W986"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6" s="4" t="inlineStr">
        <x:is>
          <x:t xml:space="preserve">Machine part</x:t>
        </x:is>
      </x:c>
      <x:c r="Y986" s="4" t="inlineStr">
        <x:is>
          <x:t xml:space="preserve">Recovered part</x:t>
        </x:is>
      </x:c>
      <x:c r="Z986" s="4" t="inlineStr">
        <x:is>
          <x:t xml:space="preserve">Ancient technology</x:t>
        </x:is>
      </x:c>
      <x:c r="AA986" s="4" t="inlineStr">
        <x:is>
          <x:t xml:space="preserve">Equipment repair</x:t>
        </x:is>
      </x:c>
      <x:c r="AB986" s="4" t="inlineStr">
        <x:is>
          <x:t xml:space="preserve">Glass and metal</x:t>
        </x:is>
      </x:c>
      <x:c r="AC986" s="4" t="inlineStr">
        <x:is>
          <x:t xml:space="preserve">Assembly</x:t>
        </x:is>
      </x:c>
      <x:c r="AD986" s="4" t="inlineStr">
        <x:is>
          <x:t xml:space="preserve">Proposal</x:t>
        </x:is>
      </x:c>
      <x:c r="AE986" s="4" t="str">
        <x:f>LOWER(A986&amp;"; "&amp;B986&amp;"; "&amp;D986&amp;"; "&amp;E986&amp;"; "&amp;X986&amp;"; "&amp;Y986&amp;"; "&amp;Z986&amp;"; "&amp;AA986&amp;"; "&amp;AB986&amp;"; "&amp;AC986&amp;"; "&amp;AD986&amp;"; "&amp;V986&amp;"; "&amp;C986&amp;"; "&amp;AH986&amp;"; "&amp;AI986)</x:f>
        <x:v>proposal.ancient.optical_rotary_coupling; ancient optical rotary coupling; ancient salvage; ancient recovery; machine part; recovered part; ancient technology; equipment repair; glass and metal; assembly; proposal; ancient salvage; optical rotary coupling; rotating optical interface; annular optical joint; t0; t0; component</x:v>
      </x:c>
      <x:c r="AF986" s="4" t="inlineStr">
        <x:is>
          <x:t xml:space="preserve">One separately listed ancient original with a distinct proposed historical industrial role. Discovery does not qualify the component for crafting or establish reproducible technology.</x:t>
        </x:is>
      </x:c>
      <x:c r="AG986" s="4" t="inlineStr">
        <x:is>
          <x:t xml:space="preserve">T0 is the as-found recovery stage, independent of technological complexity and extreme rarity. A qualified compatible original would need a separate T1 readiness record; no such qualification is granted here.</x:t>
        </x:is>
      </x:c>
      <x:c r="AH986" s="4" t="inlineStr">
        <x:is>
          <x:t xml:space="preserve">T0</x:t>
        </x:is>
      </x:c>
      <x:c r="AI986" s="4" t="inlineStr">
        <x:is>
          <x:t xml:space="preserve">Component</x:t>
        </x:is>
      </x:c>
      <x:c r="AJ986" s="4">
        <x:f>COUNTIFS('Material routes'!$D$6:$D$2205,A986,'Material routes'!$C$6:$C$2205,"Output")</x:f>
        <x:v>0</x:v>
      </x:c>
      <x:c r="AK986" s="4">
        <x:f>SUM(COUNTIFS('Material routes'!$D$6:$D$2205,A986,'Material routes'!$C$6:$C$2205,"Ingredient candidate"),COUNTIFS('Material routes'!$D$6:$D$2205,A986,'Material routes'!$C$6:$C$2205,"Consumed input"),COUNTIFS('Material routes'!$D$6:$D$2205,A986,'Material routes'!$C$6:$C$2205,"Contained input"),COUNTIFS('Material routes'!$D$6:$D$2205,A986,'Material routes'!$C$6:$C$2205,"Transform input"))</x:f>
        <x:v>0</x:v>
      </x:c>
      <x:c r="AL986" s="4">
        <x:f>COUNTIFS('Material routes'!$D$6:$D$2205,A986,'Material routes'!$C$6:$C$2205,"Tool candidate")</x:f>
        <x:v>0</x:v>
      </x:c>
      <x:c r="AM986" s="4" t="str">
        <x:f>IF(AJ986&gt;0,"Route listed; review status/completeness",IF(C986="T0","Raw entry feed; no production route","No production route listed"))</x:f>
        <x:v>Raw entry feed; no production route</x:v>
      </x:c>
      <x:c r="AN986" s="4">
        <x:f>IF(C986="T0",0,IF(C986="T1",1,IF(C986="T2",2,IF(C986="T3",3,IF(C986="T4",4,IF(C986="Unassigned",98,99))))))</x:f>
        <x:v>0</x:v>
      </x:c>
    </x:row>
    <x:row r="987">
      <x:c r="A987" s="4" t="inlineStr">
        <x:is>
          <x:t xml:space="preserve">proposal.ancient.acoustic_inspection_plate</x:t>
        </x:is>
      </x:c>
      <x:c r="B987" s="4" t="inlineStr">
        <x:is>
          <x:t xml:space="preserve">Ancient acoustic inspection plate</x:t>
        </x:is>
      </x:c>
      <x:c r="C987" s="4" t="inlineStr">
        <x:is>
          <x:t xml:space="preserve">T0</x:t>
        </x:is>
      </x:c>
      <x:c r="D987" s="4" t="inlineStr">
        <x:is>
          <x:t xml:space="preserve">Ancient salvage</x:t>
        </x:is>
      </x:c>
      <x:c r="E987" s="4" t="inlineStr">
        <x:is>
          <x:t xml:space="preserve">Ancient recovery</x:t>
        </x:is>
      </x:c>
      <x:c r="F987" s="4" t="inlineStr">
        <x:is>
          <x:t xml:space="preserve">New proposal</x:t>
        </x:is>
      </x:c>
      <x:c r="G987" s="4" t="inlineStr">
        <x:is>
          <x:t xml:space="preserve">A rigid plate carrying a tight array of small sealed elements beneath a worn contact face. It is proposed as an industrial inspection head that once sent or received vibrations through a workpiece. Its array form and examination role distinguish it from a radio receiver capsule or sonic weapon supply.</x:t>
        </x:is>
      </x:c>
      <x:c r="H987" s="4" t="inlineStr">
        <x:is>
          <x:t xml:space="preserve">None; compatibility unresolved</x:t>
        </x:is>
      </x:c>
      <x:c r="I987" s="4" t="inlineStr">
        <x:is>
          <x:t xml:space="preserve">Physical recovered inventory / cargo item; size, mass, packing and safe handling unresolved.</x:t>
        </x:is>
      </x:c>
      <x:c r="J987" s="4"/>
      <x:c r="K987" s="4"/>
      <x:c r="L987" s="4" t="inlineStr">
        <x:is>
          <x:t xml:space="preserve">Recover a surviving original from a proposed ancient industrial machine or ruin. Sites, availability and extraction conditions remain undefined.</x:t>
        </x:is>
      </x:c>
      <x:c r="M987" s="4" t="inlineStr">
        <x:is>
          <x:t xml:space="preserve">As-found original requiring identification and integrity/compatibility qualification before any reuse. No manufacturing, internal repair, recovery yield or crafting recipe established.</x:t>
        </x:is>
      </x:c>
      <x:c r="N987" s="4" t="inlineStr">
        <x:is>
          <x:t xml:space="preserve">Not implemented</x:t>
        </x:is>
      </x:c>
      <x:c r="O987" s="4" t="inlineStr">
        <x:is>
          <x:t xml:space="preserve">Extremely rare. Historical functions are hypotheses. Integrity, interfaces, operating requirements and remaining useful life are unknown; no guaranteed operation, compatible host, recovered contents or numerical benefit is assigned.</x:t>
        </x:is>
      </x:c>
      <x:c r="P987" s="4" t="inlineStr">
        <x:is>
          <x:t xml:space="preserve">Junk</x:t>
        </x:is>
      </x:c>
      <x:c r="Q987" s="4"/>
      <x:c r="R987" s="4"/>
      <x:c r="S987" s="4"/>
      <x:c r="T987" s="4"/>
      <x:c r="U987" s="4" t="inlineStr">
        <x:is>
          <x:t xml:space="preserve">Transducer construction, contact method, power, frequency, retained calibration and interpretation remain unknown. No internal scan, defect detection, medical examination or acoustic attack is implemented.</x:t>
        </x:is>
      </x:c>
      <x:c r="V987" s="4" t="inlineStr">
        <x:is>
          <x:t xml:space="preserve">ancient salvage; acoustic inspection plate; vibration inspection array; contact examination head</x:t>
        </x:is>
      </x:c>
      <x:c r="W987"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7" s="4" t="inlineStr">
        <x:is>
          <x:t xml:space="preserve">Machine part</x:t>
        </x:is>
      </x:c>
      <x:c r="Y987" s="4" t="inlineStr">
        <x:is>
          <x:t xml:space="preserve">Recovered part</x:t>
        </x:is>
      </x:c>
      <x:c r="Z987" s="4" t="inlineStr">
        <x:is>
          <x:t xml:space="preserve">Ancient technology</x:t>
        </x:is>
      </x:c>
      <x:c r="AA987" s="4" t="inlineStr">
        <x:is>
          <x:t xml:space="preserve">Material analysis</x:t>
        </x:is>
      </x:c>
      <x:c r="AB987" s="4" t="inlineStr">
        <x:is>
          <x:t xml:space="preserve">Mixed / unresolved</x:t>
        </x:is>
      </x:c>
      <x:c r="AC987" s="4" t="inlineStr">
        <x:is>
          <x:t xml:space="preserve">Assembly</x:t>
        </x:is>
      </x:c>
      <x:c r="AD987" s="4" t="inlineStr">
        <x:is>
          <x:t xml:space="preserve">Proposal</x:t>
        </x:is>
      </x:c>
      <x:c r="AE987" s="4" t="str">
        <x:f>LOWER(A987&amp;"; "&amp;B987&amp;"; "&amp;D987&amp;"; "&amp;E987&amp;"; "&amp;X987&amp;"; "&amp;Y987&amp;"; "&amp;Z987&amp;"; "&amp;AA987&amp;"; "&amp;AB987&amp;"; "&amp;AC987&amp;"; "&amp;AD987&amp;"; "&amp;V987&amp;"; "&amp;C987&amp;"; "&amp;AH987&amp;"; "&amp;AI987)</x:f>
        <x:v>proposal.ancient.acoustic_inspection_plate; ancient acoustic inspection plate; ancient salvage; ancient recovery; machine part; recovered part; ancient technology; material analysis; mixed / unresolved; assembly; proposal; ancient salvage; acoustic inspection plate; vibration inspection array; contact examination head; t0; t0; component</x:v>
      </x:c>
      <x:c r="AF987" s="4" t="inlineStr">
        <x:is>
          <x:t xml:space="preserve">One separately listed ancient original with a distinct proposed historical industrial role. Discovery does not qualify the component for crafting or establish reproducible technology.</x:t>
        </x:is>
      </x:c>
      <x:c r="AG987" s="4" t="inlineStr">
        <x:is>
          <x:t xml:space="preserve">T0 is the as-found recovery stage, independent of technological complexity and extreme rarity. A qualified compatible original would need a separate T1 readiness record; no such qualification is granted here.</x:t>
        </x:is>
      </x:c>
      <x:c r="AH987" s="4" t="inlineStr">
        <x:is>
          <x:t xml:space="preserve">T0</x:t>
        </x:is>
      </x:c>
      <x:c r="AI987" s="4" t="inlineStr">
        <x:is>
          <x:t xml:space="preserve">Component</x:t>
        </x:is>
      </x:c>
      <x:c r="AJ987" s="4">
        <x:f>COUNTIFS('Material routes'!$D$6:$D$2205,A987,'Material routes'!$C$6:$C$2205,"Output")</x:f>
        <x:v>0</x:v>
      </x:c>
      <x:c r="AK987" s="4">
        <x:f>SUM(COUNTIFS('Material routes'!$D$6:$D$2205,A987,'Material routes'!$C$6:$C$2205,"Ingredient candidate"),COUNTIFS('Material routes'!$D$6:$D$2205,A987,'Material routes'!$C$6:$C$2205,"Consumed input"),COUNTIFS('Material routes'!$D$6:$D$2205,A987,'Material routes'!$C$6:$C$2205,"Contained input"),COUNTIFS('Material routes'!$D$6:$D$2205,A987,'Material routes'!$C$6:$C$2205,"Transform input"))</x:f>
        <x:v>0</x:v>
      </x:c>
      <x:c r="AL987" s="4">
        <x:f>COUNTIFS('Material routes'!$D$6:$D$2205,A987,'Material routes'!$C$6:$C$2205,"Tool candidate")</x:f>
        <x:v>0</x:v>
      </x:c>
      <x:c r="AM987" s="4" t="str">
        <x:f>IF(AJ987&gt;0,"Route listed; review status/completeness",IF(C987="T0","Raw entry feed; no production route","No production route listed"))</x:f>
        <x:v>Raw entry feed; no production route</x:v>
      </x:c>
      <x:c r="AN987" s="4">
        <x:f>IF(C987="T0",0,IF(C987="T1",1,IF(C987="T2",2,IF(C987="T3",3,IF(C987="T4",4,IF(C987="Unassigned",98,99))))))</x:f>
        <x:v>0</x:v>
      </x:c>
    </x:row>
    <x:row r="988">
      <x:c r="A988" s="4" t="inlineStr">
        <x:is>
          <x:t xml:space="preserve">proposal.ancient.dimensional_reference_block</x:t>
        </x:is>
      </x:c>
      <x:c r="B988" s="4" t="inlineStr">
        <x:is>
          <x:t xml:space="preserve">Ancient dimensional reference block</x:t>
        </x:is>
      </x:c>
      <x:c r="C988" s="4" t="inlineStr">
        <x:is>
          <x:t xml:space="preserve">T0</x:t>
        </x:is>
      </x:c>
      <x:c r="D988" s="4" t="inlineStr">
        <x:is>
          <x:t xml:space="preserve">Ancient salvage</x:t>
        </x:is>
      </x:c>
      <x:c r="E988" s="4" t="inlineStr">
        <x:is>
          <x:t xml:space="preserve">Ancient recovery</x:t>
        </x:is>
      </x:c>
      <x:c r="F988" s="4" t="inlineStr">
        <x:is>
          <x:t xml:space="preserve">New proposal</x:t>
        </x:is>
      </x:c>
      <x:c r="G988" s="4" t="inlineStr">
        <x:is>
          <x:t xml:space="preserve">A dense rectangular block with several unusually smooth faces and recessed protective edges, proposed as a reference artifact from an ancient calibration fixture. It supplied a comparison surface rather than a powered measuring device. Wear, original dimensions and the meaning of its fine alignment marks are unresolved.</x:t>
        </x:is>
      </x:c>
      <x:c r="H988" s="4" t="inlineStr">
        <x:is>
          <x:t xml:space="preserve">None; compatibility unresolved</x:t>
        </x:is>
      </x:c>
      <x:c r="I988" s="4" t="inlineStr">
        <x:is>
          <x:t xml:space="preserve">Physical recovered inventory / cargo item; size, mass, packing and safe handling unresolved.</x:t>
        </x:is>
      </x:c>
      <x:c r="J988" s="4"/>
      <x:c r="K988" s="4"/>
      <x:c r="L988" s="4" t="inlineStr">
        <x:is>
          <x:t xml:space="preserve">Recover a surviving original from a proposed ancient industrial machine or ruin. Sites, availability and extraction conditions remain undefined.</x:t>
        </x:is>
      </x:c>
      <x:c r="M988" s="4" t="inlineStr">
        <x:is>
          <x:t xml:space="preserve">As-found original requiring identification and integrity/compatibility qualification before any reuse. No manufacturing, internal repair, recovery yield or crafting recipe established.</x:t>
        </x:is>
      </x:c>
      <x:c r="N988" s="4" t="inlineStr">
        <x:is>
          <x:t xml:space="preserve">Not implemented</x:t>
        </x:is>
      </x:c>
      <x:c r="O988" s="4" t="inlineStr">
        <x:is>
          <x:t xml:space="preserve">Extremely rare. Historical functions are hypotheses. Integrity, interfaces, operating requirements and remaining useful life are unknown; no guaranteed operation, compatible host, recovered contents or numerical benefit is assigned.</x:t>
        </x:is>
      </x:c>
      <x:c r="P988" s="4" t="inlineStr">
        <x:is>
          <x:t xml:space="preserve">Junk</x:t>
        </x:is>
      </x:c>
      <x:c r="Q988" s="4"/>
      <x:c r="R988" s="4"/>
      <x:c r="S988" s="4"/>
      <x:c r="T988" s="4"/>
      <x:c r="U988" s="4" t="inlineStr">
        <x:is>
          <x:t xml:space="preserve">Material, original geometry, wear, reference standard and compatible fixtures remain unknown. No perfect dimension, universal calibration, automatic measurement or readable ancient unit system is assigned.</x:t>
        </x:is>
      </x:c>
      <x:c r="V988" s="4" t="inlineStr">
        <x:is>
          <x:t xml:space="preserve">ancient salvage; dimensional reference block; calibration artifact; comparison surface block</x:t>
        </x:is>
      </x:c>
      <x:c r="W988"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8" s="4" t="inlineStr">
        <x:is>
          <x:t xml:space="preserve">Machine part</x:t>
        </x:is>
      </x:c>
      <x:c r="Y988" s="4" t="inlineStr">
        <x:is>
          <x:t xml:space="preserve">Recovered part</x:t>
        </x:is>
      </x:c>
      <x:c r="Z988" s="4" t="inlineStr">
        <x:is>
          <x:t xml:space="preserve">Ancient technology</x:t>
        </x:is>
      </x:c>
      <x:c r="AA988" s="4" t="inlineStr">
        <x:is>
          <x:t xml:space="preserve">Material analysis</x:t>
        </x:is>
      </x:c>
      <x:c r="AB988" s="4" t="inlineStr">
        <x:is>
          <x:t xml:space="preserve">Ancient composite</x:t>
        </x:is>
      </x:c>
      <x:c r="AC988" s="4" t="inlineStr">
        <x:is>
          <x:t xml:space="preserve">Assembly</x:t>
        </x:is>
      </x:c>
      <x:c r="AD988" s="4" t="inlineStr">
        <x:is>
          <x:t xml:space="preserve">Proposal</x:t>
        </x:is>
      </x:c>
      <x:c r="AE988" s="4" t="str">
        <x:f>LOWER(A988&amp;"; "&amp;B988&amp;"; "&amp;D988&amp;"; "&amp;E988&amp;"; "&amp;X988&amp;"; "&amp;Y988&amp;"; "&amp;Z988&amp;"; "&amp;AA988&amp;"; "&amp;AB988&amp;"; "&amp;AC988&amp;"; "&amp;AD988&amp;"; "&amp;V988&amp;"; "&amp;C988&amp;"; "&amp;AH988&amp;"; "&amp;AI988)</x:f>
        <x:v>proposal.ancient.dimensional_reference_block; ancient dimensional reference block; ancient salvage; ancient recovery; machine part; recovered part; ancient technology; material analysis; ancient composite; assembly; proposal; ancient salvage; dimensional reference block; calibration artifact; comparison surface block; t0; t0; component</x:v>
      </x:c>
      <x:c r="AF988" s="4" t="inlineStr">
        <x:is>
          <x:t xml:space="preserve">One separately listed ancient original with a distinct proposed historical industrial role. Discovery does not qualify the component for crafting or establish reproducible technology.</x:t>
        </x:is>
      </x:c>
      <x:c r="AG988" s="4" t="inlineStr">
        <x:is>
          <x:t xml:space="preserve">T0 is the as-found recovery stage, independent of technological complexity and extreme rarity. A qualified compatible original would need a separate T1 readiness record; no such qualification is granted here.</x:t>
        </x:is>
      </x:c>
      <x:c r="AH988" s="4" t="inlineStr">
        <x:is>
          <x:t xml:space="preserve">T0</x:t>
        </x:is>
      </x:c>
      <x:c r="AI988" s="4" t="inlineStr">
        <x:is>
          <x:t xml:space="preserve">Component</x:t>
        </x:is>
      </x:c>
      <x:c r="AJ988" s="4">
        <x:f>COUNTIFS('Material routes'!$D$6:$D$2205,A988,'Material routes'!$C$6:$C$2205,"Output")</x:f>
        <x:v>0</x:v>
      </x:c>
      <x:c r="AK988" s="4">
        <x:f>SUM(COUNTIFS('Material routes'!$D$6:$D$2205,A988,'Material routes'!$C$6:$C$2205,"Ingredient candidate"),COUNTIFS('Material routes'!$D$6:$D$2205,A988,'Material routes'!$C$6:$C$2205,"Consumed input"),COUNTIFS('Material routes'!$D$6:$D$2205,A988,'Material routes'!$C$6:$C$2205,"Contained input"),COUNTIFS('Material routes'!$D$6:$D$2205,A988,'Material routes'!$C$6:$C$2205,"Transform input"))</x:f>
        <x:v>0</x:v>
      </x:c>
      <x:c r="AL988" s="4">
        <x:f>COUNTIFS('Material routes'!$D$6:$D$2205,A988,'Material routes'!$C$6:$C$2205,"Tool candidate")</x:f>
        <x:v>0</x:v>
      </x:c>
      <x:c r="AM988" s="4" t="str">
        <x:f>IF(AJ988&gt;0,"Route listed; review status/completeness",IF(C988="T0","Raw entry feed; no production route","No production route listed"))</x:f>
        <x:v>Raw entry feed; no production route</x:v>
      </x:c>
      <x:c r="AN988" s="4">
        <x:f>IF(C988="T0",0,IF(C988="T1",1,IF(C988="T2",2,IF(C988="T3",3,IF(C988="T4",4,IF(C988="Unassigned",98,99))))))</x:f>
        <x:v>0</x:v>
      </x:c>
    </x:row>
    <x:row r="989">
      <x:c r="A989" s="4" t="inlineStr">
        <x:is>
          <x:t xml:space="preserve">proposal.clothing.canyon_crew.jacket</x:t>
        </x:is>
      </x:c>
      <x:c r="B989" s="4" t="inlineStr">
        <x:is>
          <x:t xml:space="preserve">Canyon Crew jacket</x:t>
        </x:is>
      </x:c>
      <x:c r="C989" s="4" t="inlineStr">
        <x:is>
          <x:t xml:space="preserve">T3</x:t>
        </x:is>
      </x:c>
      <x:c r="D989" s="4" t="inlineStr">
        <x:is>
          <x:t xml:space="preserve">Clothing</x:t>
        </x:is>
      </x:c>
      <x:c r="E989" s="4" t="inlineStr">
        <x:is>
          <x:t xml:space="preserve">Canyon Crew</x:t>
        </x:is>
      </x:c>
      <x:c r="F989" s="4" t="inlineStr">
        <x:is>
          <x:t xml:space="preserve">Author-directed concept</x:t>
        </x:is>
      </x:c>
      <x:c r="G989" s="4" t="inlineStr">
        <x:is>
          <x:t xml:space="preserve">A short rust-red cloth jacket with a high fold-over collar, overlapping front, reinforced elbows and flat patch pockets. Its close workwear cut keeps loose fabric near the body while the collar can be raised against drifting grit. Broad ochre seam bands match the other Canyon Crew pieces.</x:t>
        </x:is>
      </x:c>
      <x:c r="H989" s="4" t="inlineStr">
        <x:is>
          <x:t xml:space="preserve">Torso / fit unresolved</x:t>
        </x:is>
      </x:c>
      <x:c r="I989" s="4" t="inlineStr">
        <x:is>
          <x:t xml:space="preserve">Booter-worn garment concept; fit, packing and canister clearance unresolved.</x:t>
        </x:is>
      </x:c>
      <x:c r="J989" s="4"/>
      <x:c r="K989" s="4"/>
      <x:c r="L989" s="4" t="inlineStr">
        <x:is>
          <x:t xml:space="preserve">Proposed garment craft or trade; cloth source, availability and price remain unresolved.</x:t>
        </x:is>
      </x:c>
      <x:c r="M989"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89" s="4" t="inlineStr">
        <x:is>
          <x:t xml:space="preserve">Not implemented</x:t>
        </x:is>
      </x:c>
      <x:c r="O989" s="4" t="inlineStr">
        <x:is>
          <x:t xml:space="preserve">Practical clothing proposal. Fit, comfort, seam strength, wear, shade and dust coverage require design. No armor rating, storm immunity, electrical insulation, set bonus or new equipment slot is established.</x:t>
        </x:is>
      </x:c>
      <x:c r="P989" s="4" t="inlineStr">
        <x:is>
          <x:t xml:space="preserve">Rare</x:t>
        </x:is>
      </x:c>
      <x:c r="Q989" s="4"/>
      <x:c r="R989" s="4"/>
      <x:c r="S989" s="4"/>
      <x:c r="T989" s="4"/>
      <x:c r="U989" s="4" t="inlineStr">
        <x:is>
          <x:t xml:space="preserve">Resolve cloth composition and provenance, cut, joining, pocket layout, collar closure and canister clearance. Proposed rust-red and ochre palette does not establish a dye recipe or faction insignia.</x:t>
        </x:is>
      </x:c>
      <x:c r="V989" s="4" t="inlineStr">
        <x:is>
          <x:t xml:space="preserve">Canyon Crew; cloth set; work jacket; crew outfit; torso</x:t>
        </x:is>
      </x:c>
      <x:c r="W989"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89" s="4" t="inlineStr">
        <x:is>
          <x:t xml:space="preserve">Wearable</x:t>
        </x:is>
      </x:c>
      <x:c r="Y989" s="4" t="inlineStr">
        <x:is>
          <x:t xml:space="preserve">Finished item</x:t>
        </x:is>
      </x:c>
      <x:c r="Z989" s="4" t="inlineStr">
        <x:is>
          <x:t xml:space="preserve">Manufactured / unresolved</x:t>
        </x:is>
      </x:c>
      <x:c r="AA989" s="4" t="inlineStr">
        <x:is>
          <x:t xml:space="preserve">Clothing</x:t>
        </x:is>
      </x:c>
      <x:c r="AB989" s="4" t="inlineStr">
        <x:is>
          <x:t xml:space="preserve">Cloth</x:t>
        </x:is>
      </x:c>
      <x:c r="AC989" s="4" t="inlineStr">
        <x:is>
          <x:t xml:space="preserve">Assembly</x:t>
        </x:is>
      </x:c>
      <x:c r="AD989" s="4" t="inlineStr">
        <x:is>
          <x:t xml:space="preserve">Proposal</x:t>
        </x:is>
      </x:c>
      <x:c r="AE989" s="4" t="str">
        <x:f>LOWER(A989&amp;"; "&amp;B989&amp;"; "&amp;D989&amp;"; "&amp;E989&amp;"; "&amp;X989&amp;"; "&amp;Y989&amp;"; "&amp;Z989&amp;"; "&amp;AA989&amp;"; "&amp;AB989&amp;"; "&amp;AC989&amp;"; "&amp;AD989&amp;"; "&amp;V989&amp;"; "&amp;C989&amp;"; "&amp;AH989&amp;"; "&amp;AI989)</x:f>
        <x:v>proposal.clothing.canyon_crew.jacket; canyon crew jacket; clothing; canyon crew; wearable; finished item; manufactured / unresolved; clothing; cloth; assembly; proposal; canyon crew; cloth set; work jacket; crew outfit; torso; t3; t1; finished item</x:v>
      </x:c>
      <x:c r="AF989" s="4" t="inlineStr">
        <x:is>
          <x:t xml:space="preserve">Separate wearable piece of the author-requested Canyon Crew cloth family. Paired gloves and boots each count as one item; the complete set is not an additional inventory record.</x:t>
        </x:is>
      </x:c>
      <x:c r="AG989"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89" s="4" t="inlineStr">
        <x:is>
          <x:t xml:space="preserve">T1</x:t>
        </x:is>
      </x:c>
      <x:c r="AI989" s="4" t="inlineStr">
        <x:is>
          <x:t xml:space="preserve">Finished item</x:t>
        </x:is>
      </x:c>
      <x:c r="AJ989" s="4">
        <x:f>COUNTIFS('Material routes'!$D$6:$D$2205,A989,'Material routes'!$C$6:$C$2205,"Output")</x:f>
        <x:v>0</x:v>
      </x:c>
      <x:c r="AK989" s="4">
        <x:f>SUM(COUNTIFS('Material routes'!$D$6:$D$2205,A989,'Material routes'!$C$6:$C$2205,"Ingredient candidate"),COUNTIFS('Material routes'!$D$6:$D$2205,A989,'Material routes'!$C$6:$C$2205,"Consumed input"),COUNTIFS('Material routes'!$D$6:$D$2205,A989,'Material routes'!$C$6:$C$2205,"Contained input"),COUNTIFS('Material routes'!$D$6:$D$2205,A989,'Material routes'!$C$6:$C$2205,"Transform input"))</x:f>
        <x:v>0</x:v>
      </x:c>
      <x:c r="AL989" s="4">
        <x:f>COUNTIFS('Material routes'!$D$6:$D$2205,A989,'Material routes'!$C$6:$C$2205,"Tool candidate")</x:f>
        <x:v>0</x:v>
      </x:c>
      <x:c r="AM989" s="4" t="str">
        <x:f>IF(AJ989&gt;0,"Route listed; review status/completeness","No production route listed")</x:f>
        <x:v>No production route listed</x:v>
      </x:c>
      <x:c r="AN989" s="4">
        <x:f>IF(C989="T0",0,IF(C989="T1",1,IF(C989="T2",2,IF(C989="T3",3,IF(C989="T4",4,IF(C989="Unassigned",98,99))))))</x:f>
        <x:v>3</x:v>
      </x:c>
    </x:row>
    <x:row r="990">
      <x:c r="A990" s="4" t="inlineStr">
        <x:is>
          <x:t xml:space="preserve">proposal.clothing.canyon_crew.trousers</x:t>
        </x:is>
      </x:c>
      <x:c r="B990" s="4" t="inlineStr">
        <x:is>
          <x:t xml:space="preserve">Canyon Crew trousers</x:t>
        </x:is>
      </x:c>
      <x:c r="C990" s="4" t="inlineStr">
        <x:is>
          <x:t xml:space="preserve">T3</x:t>
        </x:is>
      </x:c>
      <x:c r="D990" s="4" t="inlineStr">
        <x:is>
          <x:t xml:space="preserve">Clothing</x:t>
        </x:is>
      </x:c>
      <x:c r="E990" s="4" t="inlineStr">
        <x:is>
          <x:t xml:space="preserve">Canyon Crew</x:t>
        </x:is>
      </x:c>
      <x:c r="F990" s="4" t="inlineStr">
        <x:is>
          <x:t xml:space="preserve">Author-directed concept</x:t>
        </x:is>
      </x:c>
      <x:c r="G990" s="4" t="inlineStr">
        <x:is>
          <x:t xml:space="preserve">Rust-red cloth work trousers with a roomy seat, folded knee patches and tapered lower legs that tuck into the matching boots. Flat thigh pockets keep small belongings close while climbing or crouching. Ochre seam bands continue the Canyon Crew jacket's practical, visibly repaired style.</x:t>
        </x:is>
      </x:c>
      <x:c r="H990" s="4" t="inlineStr">
        <x:is>
          <x:t xml:space="preserve">Legs / fit unresolved</x:t>
        </x:is>
      </x:c>
      <x:c r="I990" s="4" t="inlineStr">
        <x:is>
          <x:t xml:space="preserve">Booter-worn garment concept; fit, packing and canister clearance unresolved.</x:t>
        </x:is>
      </x:c>
      <x:c r="J990" s="4"/>
      <x:c r="K990" s="4"/>
      <x:c r="L990" s="4" t="inlineStr">
        <x:is>
          <x:t xml:space="preserve">Proposed garment craft or trade; cloth source, availability and price remain unresolved.</x:t>
        </x:is>
      </x:c>
      <x:c r="M990"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0" s="4" t="inlineStr">
        <x:is>
          <x:t xml:space="preserve">Not implemented</x:t>
        </x:is>
      </x:c>
      <x:c r="O990" s="4" t="inlineStr">
        <x:is>
          <x:t xml:space="preserve">Practical clothing proposal. Fit, comfort, seam strength, wear, shade and dust coverage require design. No armor rating, storm immunity, electrical insulation, set bonus or new equipment slot is established.</x:t>
        </x:is>
      </x:c>
      <x:c r="P990" s="4" t="inlineStr">
        <x:is>
          <x:t xml:space="preserve">Rare</x:t>
        </x:is>
      </x:c>
      <x:c r="Q990" s="4"/>
      <x:c r="R990" s="4"/>
      <x:c r="S990" s="4"/>
      <x:c r="T990" s="4"/>
      <x:c r="U990" s="4" t="inlineStr">
        <x:is>
          <x:t xml:space="preserve">Resolve cloth stock, waistband adjustment, knee articulation, pocket closures and cuff fit. Clothing does not provide a climbing or carrying bonus.</x:t>
        </x:is>
      </x:c>
      <x:c r="V990" s="4" t="inlineStr">
        <x:is>
          <x:t xml:space="preserve">Canyon Crew; cloth set; work trousers; pants; crew outfit; legs</x:t>
        </x:is>
      </x:c>
      <x:c r="W990"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0" s="4" t="inlineStr">
        <x:is>
          <x:t xml:space="preserve">Wearable</x:t>
        </x:is>
      </x:c>
      <x:c r="Y990" s="4" t="inlineStr">
        <x:is>
          <x:t xml:space="preserve">Finished item</x:t>
        </x:is>
      </x:c>
      <x:c r="Z990" s="4" t="inlineStr">
        <x:is>
          <x:t xml:space="preserve">Manufactured / unresolved</x:t>
        </x:is>
      </x:c>
      <x:c r="AA990" s="4" t="inlineStr">
        <x:is>
          <x:t xml:space="preserve">Clothing</x:t>
        </x:is>
      </x:c>
      <x:c r="AB990" s="4" t="inlineStr">
        <x:is>
          <x:t xml:space="preserve">Cloth</x:t>
        </x:is>
      </x:c>
      <x:c r="AC990" s="4" t="inlineStr">
        <x:is>
          <x:t xml:space="preserve">Assembly</x:t>
        </x:is>
      </x:c>
      <x:c r="AD990" s="4" t="inlineStr">
        <x:is>
          <x:t xml:space="preserve">Proposal</x:t>
        </x:is>
      </x:c>
      <x:c r="AE990" s="4" t="str">
        <x:f>LOWER(A990&amp;"; "&amp;B990&amp;"; "&amp;D990&amp;"; "&amp;E990&amp;"; "&amp;X990&amp;"; "&amp;Y990&amp;"; "&amp;Z990&amp;"; "&amp;AA990&amp;"; "&amp;AB990&amp;"; "&amp;AC990&amp;"; "&amp;AD990&amp;"; "&amp;V990&amp;"; "&amp;C990&amp;"; "&amp;AH990&amp;"; "&amp;AI990)</x:f>
        <x:v>proposal.clothing.canyon_crew.trousers; canyon crew trousers; clothing; canyon crew; wearable; finished item; manufactured / unresolved; clothing; cloth; assembly; proposal; canyon crew; cloth set; work trousers; pants; crew outfit; legs; t3; t1; finished item</x:v>
      </x:c>
      <x:c r="AF990" s="4" t="inlineStr">
        <x:is>
          <x:t xml:space="preserve">Separate wearable piece of the author-requested Canyon Crew cloth family. Paired gloves and boots each count as one item; the complete set is not an additional inventory record.</x:t>
        </x:is>
      </x:c>
      <x:c r="AG990"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0" s="4" t="inlineStr">
        <x:is>
          <x:t xml:space="preserve">T1</x:t>
        </x:is>
      </x:c>
      <x:c r="AI990" s="4" t="inlineStr">
        <x:is>
          <x:t xml:space="preserve">Finished item</x:t>
        </x:is>
      </x:c>
      <x:c r="AJ990" s="4">
        <x:f>COUNTIFS('Material routes'!$D$6:$D$2205,A990,'Material routes'!$C$6:$C$2205,"Output")</x:f>
        <x:v>0</x:v>
      </x:c>
      <x:c r="AK990" s="4">
        <x:f>SUM(COUNTIFS('Material routes'!$D$6:$D$2205,A990,'Material routes'!$C$6:$C$2205,"Ingredient candidate"),COUNTIFS('Material routes'!$D$6:$D$2205,A990,'Material routes'!$C$6:$C$2205,"Consumed input"),COUNTIFS('Material routes'!$D$6:$D$2205,A990,'Material routes'!$C$6:$C$2205,"Contained input"),COUNTIFS('Material routes'!$D$6:$D$2205,A990,'Material routes'!$C$6:$C$2205,"Transform input"))</x:f>
        <x:v>0</x:v>
      </x:c>
      <x:c r="AL990" s="4">
        <x:f>COUNTIFS('Material routes'!$D$6:$D$2205,A990,'Material routes'!$C$6:$C$2205,"Tool candidate")</x:f>
        <x:v>0</x:v>
      </x:c>
      <x:c r="AM990" s="4" t="str">
        <x:f>IF(AJ990&gt;0,"Route listed; review status/completeness","No production route listed")</x:f>
        <x:v>No production route listed</x:v>
      </x:c>
      <x:c r="AN990" s="4">
        <x:f>IF(C990="T0",0,IF(C990="T1",1,IF(C990="T2",2,IF(C990="T3",3,IF(C990="T4",4,IF(C990="Unassigned",98,99))))))</x:f>
        <x:v>3</x:v>
      </x:c>
    </x:row>
    <x:row r="991">
      <x:c r="A991" s="4" t="inlineStr">
        <x:is>
          <x:t xml:space="preserve">proposal.clothing.canyon_crew.boots</x:t>
        </x:is>
      </x:c>
      <x:c r="B991" s="4" t="inlineStr">
        <x:is>
          <x:t xml:space="preserve">Canyon Crew boots</x:t>
        </x:is>
      </x:c>
      <x:c r="C991" s="4" t="inlineStr">
        <x:is>
          <x:t xml:space="preserve">T3</x:t>
        </x:is>
      </x:c>
      <x:c r="D991" s="4" t="inlineStr">
        <x:is>
          <x:t xml:space="preserve">Clothing</x:t>
        </x:is>
      </x:c>
      <x:c r="E991" s="4" t="inlineStr">
        <x:is>
          <x:t xml:space="preserve">Canyon Crew</x:t>
        </x:is>
      </x:c>
      <x:c r="F991" s="4" t="inlineStr">
        <x:is>
          <x:t xml:space="preserve">Author-directed concept</x:t>
        </x:is>
      </x:c>
      <x:c r="G991" s="4" t="inlineStr">
        <x:is>
          <x:t xml:space="preserve">A matched pair of ankle-high cloth boots with rust-red uppers, overlapping instep wraps and dense layered-cloth soles. Ochre binding encloses the edges and replaceable toe patches take routine scuffing. The wrapped openings tuck over the matching trouser cuffs to reduce loose gaps around the ankles.</x:t>
        </x:is>
      </x:c>
      <x:c r="H991" s="4" t="inlineStr">
        <x:is>
          <x:t xml:space="preserve">Feet / paired fit unresolved</x:t>
        </x:is>
      </x:c>
      <x:c r="I991" s="4" t="inlineStr">
        <x:is>
          <x:t xml:space="preserve">Booter-worn garment concept; fit, packing and canister clearance unresolved.</x:t>
        </x:is>
      </x:c>
      <x:c r="J991" s="4"/>
      <x:c r="K991" s="4"/>
      <x:c r="L991" s="4" t="inlineStr">
        <x:is>
          <x:t xml:space="preserve">Proposed garment craft or trade; cloth source, availability and price remain unresolved.</x:t>
        </x:is>
      </x:c>
      <x:c r="M991"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1" s="4" t="inlineStr">
        <x:is>
          <x:t xml:space="preserve">Not implemented</x:t>
        </x:is>
      </x:c>
      <x:c r="O991" s="4" t="inlineStr">
        <x:is>
          <x:t xml:space="preserve">Practical clothing proposal. Fit, comfort, seam strength, wear, shade and dust coverage require design. No armor rating, storm immunity, electrical insulation, set bonus or new equipment slot is established.</x:t>
        </x:is>
      </x:c>
      <x:c r="P991" s="4" t="inlineStr">
        <x:is>
          <x:t xml:space="preserve">Rare</x:t>
        </x:is>
      </x:c>
      <x:c r="Q991" s="4"/>
      <x:c r="R991" s="4"/>
      <x:c r="S991" s="4"/>
      <x:c r="T991" s="4"/>
      <x:c r="U991" s="4" t="inlineStr">
        <x:is>
          <x:t xml:space="preserve">Resolve layered-cloth sole construction, seam strength, fastening, foot fit, abrasion and grip. Traction, puncture protection and electrical insulation are not established.</x:t>
        </x:is>
      </x:c>
      <x:c r="V991" s="4" t="inlineStr">
        <x:is>
          <x:t xml:space="preserve">Canyon Crew; cloth set; cloth boots; paired footwear; crew outfit</x:t>
        </x:is>
      </x:c>
      <x:c r="W991"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1" s="4" t="inlineStr">
        <x:is>
          <x:t xml:space="preserve">Wearable</x:t>
        </x:is>
      </x:c>
      <x:c r="Y991" s="4" t="inlineStr">
        <x:is>
          <x:t xml:space="preserve">Finished item</x:t>
        </x:is>
      </x:c>
      <x:c r="Z991" s="4" t="inlineStr">
        <x:is>
          <x:t xml:space="preserve">Manufactured / unresolved</x:t>
        </x:is>
      </x:c>
      <x:c r="AA991" s="4" t="inlineStr">
        <x:is>
          <x:t xml:space="preserve">Clothing</x:t>
        </x:is>
      </x:c>
      <x:c r="AB991" s="4" t="inlineStr">
        <x:is>
          <x:t xml:space="preserve">Cloth</x:t>
        </x:is>
      </x:c>
      <x:c r="AC991" s="4" t="inlineStr">
        <x:is>
          <x:t xml:space="preserve">Assembly</x:t>
        </x:is>
      </x:c>
      <x:c r="AD991" s="4" t="inlineStr">
        <x:is>
          <x:t xml:space="preserve">Proposal</x:t>
        </x:is>
      </x:c>
      <x:c r="AE991" s="4" t="str">
        <x:f>LOWER(A991&amp;"; "&amp;B991&amp;"; "&amp;D991&amp;"; "&amp;E991&amp;"; "&amp;X991&amp;"; "&amp;Y991&amp;"; "&amp;Z991&amp;"; "&amp;AA991&amp;"; "&amp;AB991&amp;"; "&amp;AC991&amp;"; "&amp;AD991&amp;"; "&amp;V991&amp;"; "&amp;C991&amp;"; "&amp;AH991&amp;"; "&amp;AI991)</x:f>
        <x:v>proposal.clothing.canyon_crew.boots; canyon crew boots; clothing; canyon crew; wearable; finished item; manufactured / unresolved; clothing; cloth; assembly; proposal; canyon crew; cloth set; cloth boots; paired footwear; crew outfit; t3; t1; finished item</x:v>
      </x:c>
      <x:c r="AF991" s="4" t="inlineStr">
        <x:is>
          <x:t xml:space="preserve">Separate wearable piece of the author-requested Canyon Crew cloth family. Paired gloves and boots each count as one item; the complete set is not an additional inventory record.</x:t>
        </x:is>
      </x:c>
      <x:c r="AG99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1" s="4" t="inlineStr">
        <x:is>
          <x:t xml:space="preserve">T1</x:t>
        </x:is>
      </x:c>
      <x:c r="AI991" s="4" t="inlineStr">
        <x:is>
          <x:t xml:space="preserve">Finished item</x:t>
        </x:is>
      </x:c>
      <x:c r="AJ991" s="4">
        <x:f>COUNTIFS('Material routes'!$D$6:$D$2205,A991,'Material routes'!$C$6:$C$2205,"Output")</x:f>
        <x:v>0</x:v>
      </x:c>
      <x:c r="AK991" s="4">
        <x:f>SUM(COUNTIFS('Material routes'!$D$6:$D$2205,A991,'Material routes'!$C$6:$C$2205,"Ingredient candidate"),COUNTIFS('Material routes'!$D$6:$D$2205,A991,'Material routes'!$C$6:$C$2205,"Consumed input"),COUNTIFS('Material routes'!$D$6:$D$2205,A991,'Material routes'!$C$6:$C$2205,"Contained input"),COUNTIFS('Material routes'!$D$6:$D$2205,A991,'Material routes'!$C$6:$C$2205,"Transform input"))</x:f>
        <x:v>0</x:v>
      </x:c>
      <x:c r="AL991" s="4">
        <x:f>COUNTIFS('Material routes'!$D$6:$D$2205,A991,'Material routes'!$C$6:$C$2205,"Tool candidate")</x:f>
        <x:v>0</x:v>
      </x:c>
      <x:c r="AM991" s="4" t="str">
        <x:f>IF(AJ991&gt;0,"Route listed; review status/completeness","No production route listed")</x:f>
        <x:v>No production route listed</x:v>
      </x:c>
      <x:c r="AN991" s="4">
        <x:f>IF(C991="T0",0,IF(C991="T1",1,IF(C991="T2",2,IF(C991="T3",3,IF(C991="T4",4,IF(C991="Unassigned",98,99))))))</x:f>
        <x:v>3</x:v>
      </x:c>
    </x:row>
    <x:row r="992">
      <x:c r="A992" s="4" t="inlineStr">
        <x:is>
          <x:t xml:space="preserve">proposal.clothing.canyon_crew.gloves</x:t>
        </x:is>
      </x:c>
      <x:c r="B992" s="4" t="inlineStr">
        <x:is>
          <x:t xml:space="preserve">Canyon Crew gloves</x:t>
        </x:is>
      </x:c>
      <x:c r="C992" s="4" t="inlineStr">
        <x:is>
          <x:t xml:space="preserve">T3</x:t>
        </x:is>
      </x:c>
      <x:c r="D992" s="4" t="inlineStr">
        <x:is>
          <x:t xml:space="preserve">Clothing</x:t>
        </x:is>
      </x:c>
      <x:c r="E992" s="4" t="inlineStr">
        <x:is>
          <x:t xml:space="preserve">Canyon Crew</x:t>
        </x:is>
      </x:c>
      <x:c r="F992" s="4" t="inlineStr">
        <x:is>
          <x:t xml:space="preserve">Author-directed concept</x:t>
        </x:is>
      </x:c>
      <x:c r="G992" s="4" t="inlineStr">
        <x:is>
          <x:t xml:space="preserve">A matched pair of full-finger cloth work gloves with rust-red backs, folded palm patches and short ochre-bound cuffs. Narrow finger panels keep the silhouette compact for handling small tools, while the palm patches provide a replaceable wear surface. They complete the hand coverage of the Canyon Crew outfit.</x:t>
        </x:is>
      </x:c>
      <x:c r="H992" s="4" t="inlineStr">
        <x:is>
          <x:t xml:space="preserve">Hands / paired fit unresolved</x:t>
        </x:is>
      </x:c>
      <x:c r="I992" s="4" t="inlineStr">
        <x:is>
          <x:t xml:space="preserve">Booter-worn garment concept; fit, packing and canister clearance unresolved.</x:t>
        </x:is>
      </x:c>
      <x:c r="J992" s="4"/>
      <x:c r="K992" s="4"/>
      <x:c r="L992" s="4" t="inlineStr">
        <x:is>
          <x:t xml:space="preserve">Proposed garment craft or trade; cloth source, availability and price remain unresolved.</x:t>
        </x:is>
      </x:c>
      <x:c r="M992"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2" s="4" t="inlineStr">
        <x:is>
          <x:t xml:space="preserve">Not implemented</x:t>
        </x:is>
      </x:c>
      <x:c r="O992" s="4" t="inlineStr">
        <x:is>
          <x:t xml:space="preserve">Practical clothing proposal. Fit, comfort, seam strength, wear, shade and dust coverage require design. No armor rating, storm immunity, electrical insulation, set bonus or new equipment slot is established.</x:t>
        </x:is>
      </x:c>
      <x:c r="P992" s="4" t="inlineStr">
        <x:is>
          <x:t xml:space="preserve">Rare</x:t>
        </x:is>
      </x:c>
      <x:c r="Q992" s="4"/>
      <x:c r="R992" s="4"/>
      <x:c r="S992" s="4"/>
      <x:c r="T992" s="4"/>
      <x:c r="U992" s="4" t="inlineStr">
        <x:is>
          <x:t xml:space="preserve">Resolve finger mobility, palm layering, cuff closure, seam placement and tool-handling comfort. Cut, heat and electrical protection are not established.</x:t>
        </x:is>
      </x:c>
      <x:c r="V992" s="4" t="inlineStr">
        <x:is>
          <x:t xml:space="preserve">Canyon Crew; cloth set; work gloves; paired gloves; crew outfit</x:t>
        </x:is>
      </x:c>
      <x:c r="W992"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2" s="4" t="inlineStr">
        <x:is>
          <x:t xml:space="preserve">Wearable</x:t>
        </x:is>
      </x:c>
      <x:c r="Y992" s="4" t="inlineStr">
        <x:is>
          <x:t xml:space="preserve">Finished item</x:t>
        </x:is>
      </x:c>
      <x:c r="Z992" s="4" t="inlineStr">
        <x:is>
          <x:t xml:space="preserve">Manufactured / unresolved</x:t>
        </x:is>
      </x:c>
      <x:c r="AA992" s="4" t="inlineStr">
        <x:is>
          <x:t xml:space="preserve">Clothing</x:t>
        </x:is>
      </x:c>
      <x:c r="AB992" s="4" t="inlineStr">
        <x:is>
          <x:t xml:space="preserve">Cloth</x:t>
        </x:is>
      </x:c>
      <x:c r="AC992" s="4" t="inlineStr">
        <x:is>
          <x:t xml:space="preserve">Assembly</x:t>
        </x:is>
      </x:c>
      <x:c r="AD992" s="4" t="inlineStr">
        <x:is>
          <x:t xml:space="preserve">Proposal</x:t>
        </x:is>
      </x:c>
      <x:c r="AE992" s="4" t="str">
        <x:f>LOWER(A992&amp;"; "&amp;B992&amp;"; "&amp;D992&amp;"; "&amp;E992&amp;"; "&amp;X992&amp;"; "&amp;Y992&amp;"; "&amp;Z992&amp;"; "&amp;AA992&amp;"; "&amp;AB992&amp;"; "&amp;AC992&amp;"; "&amp;AD992&amp;"; "&amp;V992&amp;"; "&amp;C992&amp;"; "&amp;AH992&amp;"; "&amp;AI992)</x:f>
        <x:v>proposal.clothing.canyon_crew.gloves; canyon crew gloves; clothing; canyon crew; wearable; finished item; manufactured / unresolved; clothing; cloth; assembly; proposal; canyon crew; cloth set; work gloves; paired gloves; crew outfit; t3; t1; finished item</x:v>
      </x:c>
      <x:c r="AF992" s="4" t="inlineStr">
        <x:is>
          <x:t xml:space="preserve">Separate wearable piece of the author-requested Canyon Crew cloth family. Paired gloves and boots each count as one item; the complete set is not an additional inventory record.</x:t>
        </x:is>
      </x:c>
      <x:c r="AG992"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2" s="4" t="inlineStr">
        <x:is>
          <x:t xml:space="preserve">T1</x:t>
        </x:is>
      </x:c>
      <x:c r="AI992" s="4" t="inlineStr">
        <x:is>
          <x:t xml:space="preserve">Finished item</x:t>
        </x:is>
      </x:c>
      <x:c r="AJ992" s="4">
        <x:f>COUNTIFS('Material routes'!$D$6:$D$2205,A992,'Material routes'!$C$6:$C$2205,"Output")</x:f>
        <x:v>0</x:v>
      </x:c>
      <x:c r="AK992" s="4">
        <x:f>SUM(COUNTIFS('Material routes'!$D$6:$D$2205,A992,'Material routes'!$C$6:$C$2205,"Ingredient candidate"),COUNTIFS('Material routes'!$D$6:$D$2205,A992,'Material routes'!$C$6:$C$2205,"Consumed input"),COUNTIFS('Material routes'!$D$6:$D$2205,A992,'Material routes'!$C$6:$C$2205,"Contained input"),COUNTIFS('Material routes'!$D$6:$D$2205,A992,'Material routes'!$C$6:$C$2205,"Transform input"))</x:f>
        <x:v>0</x:v>
      </x:c>
      <x:c r="AL992" s="4">
        <x:f>COUNTIFS('Material routes'!$D$6:$D$2205,A992,'Material routes'!$C$6:$C$2205,"Tool candidate")</x:f>
        <x:v>0</x:v>
      </x:c>
      <x:c r="AM992" s="4" t="str">
        <x:f>IF(AJ992&gt;0,"Route listed; review status/completeness","No production route listed")</x:f>
        <x:v>No production route listed</x:v>
      </x:c>
      <x:c r="AN992" s="4">
        <x:f>IF(C992="T0",0,IF(C992="T1",1,IF(C992="T2",2,IF(C992="T3",3,IF(C992="T4",4,IF(C992="Unassigned",98,99))))))</x:f>
        <x:v>3</x:v>
      </x:c>
    </x:row>
    <x:row r="993">
      <x:c r="A993" s="4" t="inlineStr">
        <x:is>
          <x:t xml:space="preserve">proposal.clothing.canyon_crew.hood</x:t>
        </x:is>
      </x:c>
      <x:c r="B993" s="4" t="inlineStr">
        <x:is>
          <x:t xml:space="preserve">Canyon Crew hood</x:t>
        </x:is>
      </x:c>
      <x:c r="C993" s="4" t="inlineStr">
        <x:is>
          <x:t xml:space="preserve">T3</x:t>
        </x:is>
      </x:c>
      <x:c r="D993" s="4" t="inlineStr">
        <x:is>
          <x:t xml:space="preserve">Clothing</x:t>
        </x:is>
      </x:c>
      <x:c r="E993" s="4" t="inlineStr">
        <x:is>
          <x:t xml:space="preserve">Canyon Crew</x:t>
        </x:is>
      </x:c>
      <x:c r="F993" s="4" t="inlineStr">
        <x:is>
          <x:t xml:space="preserve">Author-directed concept</x:t>
        </x:is>
      </x:c>
      <x:c r="G993" s="4" t="inlineStr">
        <x:is>
          <x:t xml:space="preserve">A close rust-red cloth hood with an extended neck drape and a fold-back lower face panel. The drape tucks beneath the matching jacket collar, and plain side tabs hold the face panel open when it is not needed. Ochre edge bands give the headwear the same simple finish as the rest of Canyon Crew.</x:t>
        </x:is>
      </x:c>
      <x:c r="H993" s="4" t="inlineStr">
        <x:is>
          <x:t xml:space="preserve">Head / fit unresolved</x:t>
        </x:is>
      </x:c>
      <x:c r="I993" s="4" t="inlineStr">
        <x:is>
          <x:t xml:space="preserve">Booter-worn garment concept; fit, packing and canister clearance unresolved.</x:t>
        </x:is>
      </x:c>
      <x:c r="J993" s="4"/>
      <x:c r="K993" s="4"/>
      <x:c r="L993" s="4" t="inlineStr">
        <x:is>
          <x:t xml:space="preserve">Proposed garment craft or trade; cloth source, availability and price remain unresolved.</x:t>
        </x:is>
      </x:c>
      <x:c r="M993"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3" s="4" t="inlineStr">
        <x:is>
          <x:t xml:space="preserve">Not implemented</x:t>
        </x:is>
      </x:c>
      <x:c r="O993" s="4" t="inlineStr">
        <x:is>
          <x:t xml:space="preserve">Practical clothing proposal. Fit, comfort, seam strength, wear, shade and dust coverage require design. No armor rating, storm immunity, electrical insulation, set bonus or new equipment slot is established.</x:t>
        </x:is>
      </x:c>
      <x:c r="P993" s="4" t="inlineStr">
        <x:is>
          <x:t xml:space="preserve">Rare</x:t>
        </x:is>
      </x:c>
      <x:c r="Q993" s="4"/>
      <x:c r="R993" s="4"/>
      <x:c r="S993" s="4"/>
      <x:c r="T993" s="4"/>
      <x:c r="U993" s="4" t="inlineStr">
        <x:is>
          <x:t xml:space="preserve">Resolve face opening, ventilation, hearing and sight clearance, retention and jacket fit. The face panel is not a respirator and has no filtration rating.</x:t>
        </x:is>
      </x:c>
      <x:c r="V993" s="4" t="inlineStr">
        <x:is>
          <x:t xml:space="preserve">Canyon Crew; cloth set; cloth hood; neck drape; crew outfit; headwear</x:t>
        </x:is>
      </x:c>
      <x:c r="W993"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3" s="4" t="inlineStr">
        <x:is>
          <x:t xml:space="preserve">Wearable</x:t>
        </x:is>
      </x:c>
      <x:c r="Y993" s="4" t="inlineStr">
        <x:is>
          <x:t xml:space="preserve">Finished item</x:t>
        </x:is>
      </x:c>
      <x:c r="Z993" s="4" t="inlineStr">
        <x:is>
          <x:t xml:space="preserve">Manufactured / unresolved</x:t>
        </x:is>
      </x:c>
      <x:c r="AA993" s="4" t="inlineStr">
        <x:is>
          <x:t xml:space="preserve">Clothing</x:t>
        </x:is>
      </x:c>
      <x:c r="AB993" s="4" t="inlineStr">
        <x:is>
          <x:t xml:space="preserve">Cloth</x:t>
        </x:is>
      </x:c>
      <x:c r="AC993" s="4" t="inlineStr">
        <x:is>
          <x:t xml:space="preserve">Assembly</x:t>
        </x:is>
      </x:c>
      <x:c r="AD993" s="4" t="inlineStr">
        <x:is>
          <x:t xml:space="preserve">Proposal</x:t>
        </x:is>
      </x:c>
      <x:c r="AE993" s="4" t="str">
        <x:f>LOWER(A993&amp;"; "&amp;B993&amp;"; "&amp;D993&amp;"; "&amp;E993&amp;"; "&amp;X993&amp;"; "&amp;Y993&amp;"; "&amp;Z993&amp;"; "&amp;AA993&amp;"; "&amp;AB993&amp;"; "&amp;AC993&amp;"; "&amp;AD993&amp;"; "&amp;V993&amp;"; "&amp;C993&amp;"; "&amp;AH993&amp;"; "&amp;AI993)</x:f>
        <x:v>proposal.clothing.canyon_crew.hood; canyon crew hood; clothing; canyon crew; wearable; finished item; manufactured / unresolved; clothing; cloth; assembly; proposal; canyon crew; cloth set; cloth hood; neck drape; crew outfit; headwear; t3; t1; finished item</x:v>
      </x:c>
      <x:c r="AF993" s="4" t="inlineStr">
        <x:is>
          <x:t xml:space="preserve">Separate wearable piece of the author-requested Canyon Crew cloth family. Paired gloves and boots each count as one item; the complete set is not an additional inventory record.</x:t>
        </x:is>
      </x:c>
      <x:c r="AG993"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3" s="4" t="inlineStr">
        <x:is>
          <x:t xml:space="preserve">T1</x:t>
        </x:is>
      </x:c>
      <x:c r="AI993" s="4" t="inlineStr">
        <x:is>
          <x:t xml:space="preserve">Finished item</x:t>
        </x:is>
      </x:c>
      <x:c r="AJ993" s="4">
        <x:f>COUNTIFS('Material routes'!$D$6:$D$2205,A993,'Material routes'!$C$6:$C$2205,"Output")</x:f>
        <x:v>0</x:v>
      </x:c>
      <x:c r="AK993" s="4">
        <x:f>SUM(COUNTIFS('Material routes'!$D$6:$D$2205,A993,'Material routes'!$C$6:$C$2205,"Ingredient candidate"),COUNTIFS('Material routes'!$D$6:$D$2205,A993,'Material routes'!$C$6:$C$2205,"Consumed input"),COUNTIFS('Material routes'!$D$6:$D$2205,A993,'Material routes'!$C$6:$C$2205,"Contained input"),COUNTIFS('Material routes'!$D$6:$D$2205,A993,'Material routes'!$C$6:$C$2205,"Transform input"))</x:f>
        <x:v>0</x:v>
      </x:c>
      <x:c r="AL993" s="4">
        <x:f>COUNTIFS('Material routes'!$D$6:$D$2205,A993,'Material routes'!$C$6:$C$2205,"Tool candidate")</x:f>
        <x:v>0</x:v>
      </x:c>
      <x:c r="AM993" s="4" t="str">
        <x:f>IF(AJ993&gt;0,"Route listed; review status/completeness","No production route listed")</x:f>
        <x:v>No production route listed</x:v>
      </x:c>
      <x:c r="AN993" s="4">
        <x:f>IF(C993="T0",0,IF(C993="T1",1,IF(C993="T2",2,IF(C993="T3",3,IF(C993="T4",4,IF(C993="Unassigned",98,99))))))</x:f>
        <x:v>3</x:v>
      </x:c>
    </x:row>
    <x:row r="994">
      <x:c r="A994" s="4" t="inlineStr">
        <x:is>
          <x:t xml:space="preserve">author.weapon.magnetic_rail_gun</x:t>
        </x:is>
      </x:c>
      <x:c r="B994" s="4" t="inlineStr">
        <x:is>
          <x:t xml:space="preserve">Magnetic rail gun</x:t>
        </x:is>
      </x:c>
      <x:c r="C994" s="4" t="inlineStr">
        <x:is>
          <x:t xml:space="preserve">T4</x:t>
        </x:is>
      </x:c>
      <x:c r="D994" s="4" t="inlineStr">
        <x:is>
          <x:t xml:space="preserve">Weapons</x:t>
        </x:is>
      </x:c>
      <x:c r="E994" s="4" t="inlineStr">
        <x:is>
          <x:t xml:space="preserve">Magnetic rail gun</x:t>
        </x:is>
      </x:c>
      <x:c r="F994" s="4" t="inlineStr">
        <x:is>
          <x:t xml:space="preserve">Author-directed concept</x:t>
        </x:is>
      </x:c>
      <x:c r="G994" s="4" t="inlineStr">
        <x:is>
          <x:t xml:space="preserve">A locally manufactured ranged weapon that uses electromagnetic force to launch a matched solid slug. A long squared forebody, exposed service covers and a heavy metal receiver give it the appearance of workshop-built machinery adapted for carrying. It represents the rail gun technology created by people of this world; its power source, handling and combat performance remain to be designed.</x:t>
        </x:is>
      </x:c>
      <x:c r="H994" s="4" t="inlineStr">
        <x:is>
          <x:t xml:space="preserve">None; compatibility unresolved</x:t>
        </x:is>
      </x:c>
      <x:c r="I994" s="4" t="inlineStr">
        <x:is>
          <x:t xml:space="preserve">Separate physical inventory item; size, mass, packing and compatibility unresolved.</x:t>
        </x:is>
      </x:c>
      <x:c r="J994" s="4"/>
      <x:c r="K994" s="4"/>
      <x:c r="L994" s="4" t="inlineStr">
        <x:is>
          <x:t xml:space="preserve">Proposed contemporary specialist workshop craft or trade; availability and price unresolved.</x:t>
        </x:is>
      </x:c>
      <x:c r="M994"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4" s="4" t="inlineStr">
        <x:is>
          <x:t xml:space="preserve">Not implemented</x:t>
        </x:is>
      </x:c>
      <x:c r="O994" s="4" t="inlineStr">
        <x:is>
          <x:t xml:space="preserve">Compatibility, condition, maintenance and service life require design. No numerical weapon performance, approved power supply, guaranteed electrical compatibility or working crafting route is assigned.</x:t>
        </x:is>
      </x:c>
      <x:c r="P994" s="4" t="inlineStr">
        <x:is>
          <x:t xml:space="preserve">Epic</x:t>
        </x:is>
      </x:c>
      <x:c r="Q994" s="4"/>
      <x:c r="R994" s="4"/>
      <x:c r="S994" s="4"/>
      <x:c r="T994" s="4"/>
      <x:c r="U994" s="4" t="inlineStr">
        <x:is>
          <x:t xml:space="preserve">Resolve carrying form, compatible slug family, power supply, maintenance, availability and combat role. Existing storage items do not automatically power this weapon; battery charging preserves holder identity. Detailed engineering and stats remain unassigned.</x:t>
        </x:is>
      </x:c>
      <x:c r="V994" s="4" t="inlineStr">
        <x:is>
          <x:t xml:space="preserve">rail gun; railgun; magnetic rail gun; electromagnetic weapon; contemporary weapon</x:t>
        </x:is>
      </x:c>
      <x:c r="W994"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4" s="4" t="inlineStr">
        <x:is>
          <x:t xml:space="preserve">Weapon</x:t>
        </x:is>
      </x:c>
      <x:c r="Y994" s="4" t="inlineStr">
        <x:is>
          <x:t xml:space="preserve">Finished item</x:t>
        </x:is>
      </x:c>
      <x:c r="Z994" s="4" t="inlineStr">
        <x:is>
          <x:t xml:space="preserve">Manufactured / unresolved</x:t>
        </x:is>
      </x:c>
      <x:c r="AA994" s="4" t="inlineStr">
        <x:is>
          <x:t xml:space="preserve">Offensive combat</x:t>
        </x:is>
      </x:c>
      <x:c r="AB994" s="4" t="inlineStr">
        <x:is>
          <x:t xml:space="preserve">Ceramic and metal</x:t>
        </x:is>
      </x:c>
      <x:c r="AC994" s="4" t="inlineStr">
        <x:is>
          <x:t xml:space="preserve">Assembly</x:t>
        </x:is>
      </x:c>
      <x:c r="AD994" s="4" t="inlineStr">
        <x:is>
          <x:t xml:space="preserve">Author direction</x:t>
        </x:is>
      </x:c>
      <x:c r="AE994" s="4" t="str">
        <x:f>LOWER(A994&amp;"; "&amp;B994&amp;"; "&amp;D994&amp;"; "&amp;E994&amp;"; "&amp;X994&amp;"; "&amp;Y994&amp;"; "&amp;Z994&amp;"; "&amp;AA994&amp;"; "&amp;AB994&amp;"; "&amp;AC994&amp;"; "&amp;AD994&amp;"; "&amp;V994&amp;"; "&amp;C994&amp;"; "&amp;AH994&amp;"; "&amp;AI994)</x:f>
        <x:v>author.weapon.magnetic_rail_gun; magnetic rail gun; weapons; magnetic rail gun; weapon; finished item; manufactured / unresolved; offensive combat; ceramic and metal; assembly; author direction; rail gun; railgun; magnetic rail gun; electromagnetic weapon; contemporary weapon; t4; t3; finished item</x:v>
      </x:c>
      <x:c r="AF994" s="4" t="inlineStr">
        <x:is>
          <x:t xml:space="preserve">Author establishes contemporary manufactured rail guns as weapons. The detailed weapon design is a proposal, distinct from ancient recovered weapons and the unspecified magnetic dart projector.</x:t>
        </x:is>
      </x:c>
      <x:c r="AG99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994" s="4" t="inlineStr">
        <x:is>
          <x:t xml:space="preserve">T3</x:t>
        </x:is>
      </x:c>
      <x:c r="AI994" s="4" t="inlineStr">
        <x:is>
          <x:t xml:space="preserve">Finished item</x:t>
        </x:is>
      </x:c>
      <x:c r="AJ994" s="4">
        <x:f>COUNTIFS('Material routes'!$D$6:$D$2205,A994,'Material routes'!$C$6:$C$2205,"Output")</x:f>
        <x:v>0</x:v>
      </x:c>
      <x:c r="AK994" s="4">
        <x:f>SUM(COUNTIFS('Material routes'!$D$6:$D$2205,A994,'Material routes'!$C$6:$C$2205,"Ingredient candidate"),COUNTIFS('Material routes'!$D$6:$D$2205,A994,'Material routes'!$C$6:$C$2205,"Consumed input"),COUNTIFS('Material routes'!$D$6:$D$2205,A994,'Material routes'!$C$6:$C$2205,"Contained input"),COUNTIFS('Material routes'!$D$6:$D$2205,A994,'Material routes'!$C$6:$C$2205,"Transform input"))</x:f>
        <x:v>0</x:v>
      </x:c>
      <x:c r="AL994" s="4">
        <x:f>COUNTIFS('Material routes'!$D$6:$D$2205,A994,'Material routes'!$C$6:$C$2205,"Tool candidate")</x:f>
        <x:v>0</x:v>
      </x:c>
      <x:c r="AM994" s="4" t="str">
        <x:f>IF(AJ994&gt;0,"Route listed; review status/completeness","No production route listed")</x:f>
        <x:v>No production route listed</x:v>
      </x:c>
      <x:c r="AN994" s="4">
        <x:f>IF(C994="T0",0,IF(C994="T1",1,IF(C994="T2",2,IF(C994="T3",3,IF(C994="T4",4,IF(C994="Unassigned",98,99))))))</x:f>
        <x:v>4</x:v>
      </x:c>
    </x:row>
    <x:row r="995">
      <x:c r="A995" s="4" t="inlineStr">
        <x:is>
          <x:t xml:space="preserve">proposal.ammunition.rail_gun_slug</x:t>
        </x:is>
      </x:c>
      <x:c r="B995" s="4" t="inlineStr">
        <x:is>
          <x:t xml:space="preserve">Rail gun slug</x:t>
        </x:is>
      </x:c>
      <x:c r="C995" s="4" t="inlineStr">
        <x:is>
          <x:t xml:space="preserve">T0</x:t>
        </x:is>
      </x:c>
      <x:c r="D995" s="4" t="inlineStr">
        <x:is>
          <x:t xml:space="preserve">Ammunition</x:t>
        </x:is>
      </x:c>
      <x:c r="E995" s="4" t="inlineStr">
        <x:is>
          <x:t xml:space="preserve">Rail gun ammunition</x:t>
        </x:is>
      </x:c>
      <x:c r="F995" s="4" t="inlineStr">
        <x:is>
          <x:t xml:space="preserve">New proposal</x:t>
        </x:is>
      </x:c>
      <x:c r="G995" s="4" t="inlineStr">
        <x:is>
          <x:t xml:space="preserve">A compact solid metal projectile proposed as the standard ammunition item for a compatible magnetic rail gun. Its plain, unadorned form makes it easy to distinguish from the finned magnetic projector dart and the separately matched coil-carbine slug. A slug supplies the projectile only; it contains no propellant, stored charge or explosive filling.</x:t>
        </x:is>
      </x:c>
      <x:c r="H995" s="4" t="inlineStr">
        <x:is>
          <x:t xml:space="preserve">None; compatibility unresolved</x:t>
        </x:is>
      </x:c>
      <x:c r="I995" s="4" t="inlineStr">
        <x:is>
          <x:t xml:space="preserve">Separate physical inventory item; size, mass, packing and compatibility unresolved.</x:t>
        </x:is>
      </x:c>
      <x:c r="J995" s="4"/>
      <x:c r="K995" s="4"/>
      <x:c r="L995" s="4" t="inlineStr">
        <x:is>
          <x:t xml:space="preserve">Proposed contemporary specialist workshop craft or trade; availability and price unresolved.</x:t>
        </x:is>
      </x:c>
      <x:c r="M995" s="4" t="inlineStr">
        <x:is>
          <x:t xml:space="preserve">Proposed ammunition from qualified metal stock. Composition, forming, acceptance criteria and the compatible weapon remain design work; no dimensions, tooling procedure or executable recipe assigned.</x:t>
        </x:is>
      </x:c>
      <x:c r="N995" s="4" t="inlineStr">
        <x:is>
          <x:t xml:space="preserve">Not implemented</x:t>
        </x:is>
      </x:c>
      <x:c r="O995" s="4" t="inlineStr">
        <x:is>
          <x:t xml:space="preserve">Compatibility, condition, maintenance and service life require design. No numerical weapon performance, approved power supply, guaranteed electrical compatibility or working crafting route is assigned.</x:t>
        </x:is>
      </x:c>
      <x:c r="P995" s="4" t="inlineStr">
        <x:is>
          <x:t xml:space="preserve">Junk</x:t>
        </x:is>
      </x:c>
      <x:c r="Q995" s="4"/>
      <x:c r="R995" s="4"/>
      <x:c r="S995" s="4"/>
      <x:c r="T995" s="4"/>
      <x:c r="U995" s="4" t="inlineStr">
        <x:is>
          <x:t xml:space="preserve">Resolve visual form, composition, compatible weapon, stack size, mass, recovery and consumption rules. Damage, penetration, velocity and range remain unassigned.</x:t>
        </x:is>
      </x:c>
      <x:c r="V995" s="4" t="inlineStr">
        <x:is>
          <x:t xml:space="preserve">rail gun ammo; railgun ammunition; rail gun slug; solid projectile</x:t>
        </x:is>
      </x:c>
      <x:c r="W995"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5" s="4" t="inlineStr">
        <x:is>
          <x:t xml:space="preserve">Ammunition</x:t>
        </x:is>
      </x:c>
      <x:c r="Y995" s="4" t="inlineStr">
        <x:is>
          <x:t xml:space="preserve">Finished item</x:t>
        </x:is>
      </x:c>
      <x:c r="Z995" s="4" t="inlineStr">
        <x:is>
          <x:t xml:space="preserve">Manufactured / unresolved</x:t>
        </x:is>
      </x:c>
      <x:c r="AA995" s="4" t="inlineStr">
        <x:is>
          <x:t xml:space="preserve">Offensive combat</x:t>
        </x:is>
      </x:c>
      <x:c r="AB995" s="4" t="inlineStr">
        <x:is>
          <x:t xml:space="preserve">Metal</x:t>
        </x:is>
      </x:c>
      <x:c r="AC995" s="4" t="inlineStr">
        <x:is>
          <x:t xml:space="preserve">Solid piece</x:t>
        </x:is>
      </x:c>
      <x:c r="AD995" s="4" t="inlineStr">
        <x:is>
          <x:t xml:space="preserve">Proposal</x:t>
        </x:is>
      </x:c>
      <x:c r="AE995" s="4" t="str">
        <x:f>LOWER(A995&amp;"; "&amp;B995&amp;"; "&amp;D995&amp;"; "&amp;E995&amp;"; "&amp;X995&amp;"; "&amp;Y995&amp;"; "&amp;Z995&amp;"; "&amp;AA995&amp;"; "&amp;AB995&amp;"; "&amp;AC995&amp;"; "&amp;AD995&amp;"; "&amp;V995&amp;"; "&amp;C995&amp;"; "&amp;AH995&amp;"; "&amp;AI995)</x:f>
        <x:v>proposal.ammunition.rail_gun_slug; rail gun slug; ammunition; rail gun ammunition; ammunition; finished item; manufactured / unresolved; offensive combat; metal; solid piece; proposal; rail gun ammo; railgun ammunition; rail gun slug; solid projectile; t0; t1; finished item</x:v>
      </x:c>
      <x:c r="AF995" s="4" t="inlineStr">
        <x:is>
          <x:t xml:space="preserve">Separate rail gun projectile family; no automatic compatibility with magnetic projector darts or coil-carbine slugs. Weapon energy supply remains separate from ammunition.</x:t>
        </x:is>
      </x:c>
      <x:c r="AG995"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995" s="4" t="inlineStr">
        <x:is>
          <x:t xml:space="preserve">T1</x:t>
        </x:is>
      </x:c>
      <x:c r="AI995" s="4" t="inlineStr">
        <x:is>
          <x:t xml:space="preserve">Finished item</x:t>
        </x:is>
      </x:c>
      <x:c r="AJ995" s="4">
        <x:f>COUNTIFS('Material routes'!$D$6:$D$2205,A995,'Material routes'!$C$6:$C$2205,"Output")</x:f>
        <x:v>0</x:v>
      </x:c>
      <x:c r="AK995" s="4">
        <x:f>SUM(COUNTIFS('Material routes'!$D$6:$D$2205,A995,'Material routes'!$C$6:$C$2205,"Ingredient candidate"),COUNTIFS('Material routes'!$D$6:$D$2205,A995,'Material routes'!$C$6:$C$2205,"Consumed input"),COUNTIFS('Material routes'!$D$6:$D$2205,A995,'Material routes'!$C$6:$C$2205,"Contained input"),COUNTIFS('Material routes'!$D$6:$D$2205,A995,'Material routes'!$C$6:$C$2205,"Transform input"))</x:f>
        <x:v>0</x:v>
      </x:c>
      <x:c r="AL995" s="4">
        <x:f>COUNTIFS('Material routes'!$D$6:$D$2205,A995,'Material routes'!$C$6:$C$2205,"Tool candidate")</x:f>
        <x:v>0</x:v>
      </x:c>
      <x:c r="AM995" s="4" t="str">
        <x:f>IF(AJ995&gt;0,"Route listed; review status/completeness","No production route listed")</x:f>
        <x:v>No production route listed</x:v>
      </x:c>
      <x:c r="AN995" s="4">
        <x:f>IF(C995="T0",0,IF(C995="T1",1,IF(C995="T2",2,IF(C995="T3",3,IF(C995="T4",4,IF(C995="Unassigned",98,99))))))</x:f>
        <x:v>0</x:v>
      </x:c>
    </x:row>
    <x:row r="996">
      <x:c r="A996" s="4" t="inlineStr">
        <x:is>
          <x:t xml:space="preserve">proposal.component.rail_gun_rail_cassette</x:t>
        </x:is>
      </x:c>
      <x:c r="B996" s="4" t="inlineStr">
        <x:is>
          <x:t xml:space="preserve">Rail gun rail cassette</x:t>
        </x:is>
      </x:c>
      <x:c r="C996" s="4" t="inlineStr">
        <x:is>
          <x:t xml:space="preserve">T3</x:t>
        </x:is>
      </x:c>
      <x:c r="D996" s="4" t="inlineStr">
        <x:is>
          <x:t xml:space="preserve">Crafting components</x:t>
        </x:is>
      </x:c>
      <x:c r="E996" s="4" t="inlineStr">
        <x:is>
          <x:t xml:space="preserve">Rail gun component</x:t>
        </x:is>
      </x:c>
      <x:c r="F996" s="4" t="inlineStr">
        <x:is>
          <x:t xml:space="preserve">New proposal</x:t>
        </x:is>
      </x:c>
      <x:c r="G996" s="4" t="inlineStr">
        <x:is>
          <x:t xml:space="preserve">A replaceable internal rail assembly proposed for the rail gun's long forebody. It groups the weapon's paired conducting rails and their separating supports into one named service component, distinct from loose copper wire or general insulating stock. Wear and compatibility determine whether a cassette can be fitted to a particular gun.</x:t>
        </x:is>
      </x:c>
      <x:c r="H996" s="4" t="inlineStr">
        <x:is>
          <x:t xml:space="preserve">None; compatibility unresolved</x:t>
        </x:is>
      </x:c>
      <x:c r="I996" s="4" t="inlineStr">
        <x:is>
          <x:t xml:space="preserve">Separate physical inventory item; size, mass, packing and compatibility unresolved.</x:t>
        </x:is>
      </x:c>
      <x:c r="J996" s="4"/>
      <x:c r="K996" s="4"/>
      <x:c r="L996" s="4" t="inlineStr">
        <x:is>
          <x:t xml:space="preserve">Proposed contemporary specialist workshop craft or trade; availability and price unresolved.</x:t>
        </x:is>
      </x:c>
      <x:c r="M996"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6" s="4" t="inlineStr">
        <x:is>
          <x:t xml:space="preserve">Not implemented</x:t>
        </x:is>
      </x:c>
      <x:c r="O996" s="4" t="inlineStr">
        <x:is>
          <x:t xml:space="preserve">Compatibility, condition, maintenance and service life require design. No numerical weapon performance, approved power supply, guaranteed electrical compatibility or working crafting route is assigned.</x:t>
        </x:is>
      </x:c>
      <x:c r="P996" s="4" t="inlineStr">
        <x:is>
          <x:t xml:space="preserve">Rare</x:t>
        </x:is>
      </x:c>
      <x:c r="Q996" s="4"/>
      <x:c r="R996" s="4"/>
      <x:c r="S996" s="4"/>
      <x:c r="T996" s="4"/>
      <x:c r="U996" s="4" t="inlineStr">
        <x:is>
          <x:t xml:space="preserve">Resolve external visual design, compatibility, condition and replacement role. Materials, interfaces, construction and operating parameters remain unspecified.</x:t>
        </x:is>
      </x:c>
      <x:c r="V996" s="4" t="inlineStr">
        <x:is>
          <x:t xml:space="preserve">rail gun component; railgun rails; rail cassette; replacement rail assembly</x:t>
        </x:is>
      </x:c>
      <x:c r="W996"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6" s="4" t="inlineStr">
        <x:is>
          <x:t xml:space="preserve">Crafting component</x:t>
        </x:is>
      </x:c>
      <x:c r="Y996" s="4" t="inlineStr">
        <x:is>
          <x:t xml:space="preserve">Finished item</x:t>
        </x:is>
      </x:c>
      <x:c r="Z996" s="4" t="inlineStr">
        <x:is>
          <x:t xml:space="preserve">Manufactured / unresolved</x:t>
        </x:is>
      </x:c>
      <x:c r="AA996" s="4" t="inlineStr">
        <x:is>
          <x:t xml:space="preserve">Equipment fabrication</x:t>
        </x:is>
      </x:c>
      <x:c r="AB996" s="4" t="inlineStr">
        <x:is>
          <x:t xml:space="preserve">Ceramic and metal</x:t>
        </x:is>
      </x:c>
      <x:c r="AC996" s="4" t="inlineStr">
        <x:is>
          <x:t xml:space="preserve">Assembly</x:t>
        </x:is>
      </x:c>
      <x:c r="AD996" s="4" t="inlineStr">
        <x:is>
          <x:t xml:space="preserve">Proposal</x:t>
        </x:is>
      </x:c>
      <x:c r="AE996" s="4" t="str">
        <x:f>LOWER(A996&amp;"; "&amp;B996&amp;"; "&amp;D996&amp;"; "&amp;E996&amp;"; "&amp;X996&amp;"; "&amp;Y996&amp;"; "&amp;Z996&amp;"; "&amp;AA996&amp;"; "&amp;AB996&amp;"; "&amp;AC996&amp;"; "&amp;AD996&amp;"; "&amp;V996&amp;"; "&amp;C996&amp;"; "&amp;AH996&amp;"; "&amp;AI996)</x:f>
        <x:v>proposal.component.rail_gun_rail_cassette; rail gun rail cassette; crafting components; rail gun component; crafting component; finished item; manufactured / unresolved; equipment fabrication; ceramic and metal; assembly; proposal; rail gun component; railgun rails; rail cassette; replacement rail assembly; t3; t2; component</x:v>
      </x:c>
      <x:c r="AF996" s="4" t="inlineStr">
        <x:is>
          <x:t xml:space="preserve">New weapon-specific fitted component absent from the reviewed general electrical stock and component families. Listed separately from the complete weapon and ammunition.</x:t>
        </x:is>
      </x:c>
      <x:c r="AG996"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996" s="4" t="inlineStr">
        <x:is>
          <x:t xml:space="preserve">T2</x:t>
        </x:is>
      </x:c>
      <x:c r="AI996" s="4" t="inlineStr">
        <x:is>
          <x:t xml:space="preserve">Component</x:t>
        </x:is>
      </x:c>
      <x:c r="AJ996" s="4">
        <x:f>COUNTIFS('Material routes'!$D$6:$D$2205,A996,'Material routes'!$C$6:$C$2205,"Output")</x:f>
        <x:v>0</x:v>
      </x:c>
      <x:c r="AK996" s="4">
        <x:f>SUM(COUNTIFS('Material routes'!$D$6:$D$2205,A996,'Material routes'!$C$6:$C$2205,"Ingredient candidate"),COUNTIFS('Material routes'!$D$6:$D$2205,A996,'Material routes'!$C$6:$C$2205,"Consumed input"),COUNTIFS('Material routes'!$D$6:$D$2205,A996,'Material routes'!$C$6:$C$2205,"Contained input"),COUNTIFS('Material routes'!$D$6:$D$2205,A996,'Material routes'!$C$6:$C$2205,"Transform input"))</x:f>
        <x:v>0</x:v>
      </x:c>
      <x:c r="AL996" s="4">
        <x:f>COUNTIFS('Material routes'!$D$6:$D$2205,A996,'Material routes'!$C$6:$C$2205,"Tool candidate")</x:f>
        <x:v>0</x:v>
      </x:c>
      <x:c r="AM996" s="4" t="str">
        <x:f>IF(AJ996&gt;0,"Route listed; review status/completeness","No production route listed")</x:f>
        <x:v>No production route listed</x:v>
      </x:c>
      <x:c r="AN996" s="4">
        <x:f>IF(C996="T0",0,IF(C996="T1",1,IF(C996="T2",2,IF(C996="T3",3,IF(C996="T4",4,IF(C996="Unassigned",98,99))))))</x:f>
        <x:v>3</x:v>
      </x:c>
    </x:row>
    <x:row r="997">
      <x:c r="A997" s="4" t="inlineStr">
        <x:is>
          <x:t xml:space="preserve">proposal.component.rail_gun_receiver_frame</x:t>
        </x:is>
      </x:c>
      <x:c r="B997" s="4" t="inlineStr">
        <x:is>
          <x:t xml:space="preserve">Rail gun receiver frame</x:t>
        </x:is>
      </x:c>
      <x:c r="C997" s="4" t="inlineStr">
        <x:is>
          <x:t xml:space="preserve">T1</x:t>
        </x:is>
      </x:c>
      <x:c r="D997" s="4" t="inlineStr">
        <x:is>
          <x:t xml:space="preserve">Crafting components</x:t>
        </x:is>
      </x:c>
      <x:c r="E997" s="4" t="inlineStr">
        <x:is>
          <x:t xml:space="preserve">Rail gun component</x:t>
        </x:is>
      </x:c>
      <x:c r="F997" s="4" t="inlineStr">
        <x:is>
          <x:t xml:space="preserve">New proposal</x:t>
        </x:is>
      </x:c>
      <x:c r="G997" s="4" t="inlineStr">
        <x:is>
          <x:t xml:space="preserve">A rigid metal body proposed to hold the rail gun's fitted assemblies and service covers in a single carrying structure. Its broad mounting faces and reinforced outer ribs give the weapon a sturdy workshop-made appearance. An empty frame is a fabrication component, without ammunition, power storage or a working launch assembly.</x:t>
        </x:is>
      </x:c>
      <x:c r="H997" s="4" t="inlineStr">
        <x:is>
          <x:t xml:space="preserve">None; compatibility unresolved</x:t>
        </x:is>
      </x:c>
      <x:c r="I997" s="4" t="inlineStr">
        <x:is>
          <x:t xml:space="preserve">Separate physical inventory item; size, mass, packing and compatibility unresolved.</x:t>
        </x:is>
      </x:c>
      <x:c r="J997" s="4"/>
      <x:c r="K997" s="4"/>
      <x:c r="L997" s="4" t="inlineStr">
        <x:is>
          <x:t xml:space="preserve">Proposed contemporary specialist workshop craft or trade; availability and price unresolved.</x:t>
        </x:is>
      </x:c>
      <x:c r="M997"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7" s="4" t="inlineStr">
        <x:is>
          <x:t xml:space="preserve">Not implemented</x:t>
        </x:is>
      </x:c>
      <x:c r="O997" s="4" t="inlineStr">
        <x:is>
          <x:t xml:space="preserve">Compatibility, condition, maintenance and service life require design. No numerical weapon performance, approved power supply, guaranteed electrical compatibility or working crafting route is assigned.</x:t>
        </x:is>
      </x:c>
      <x:c r="P997" s="4" t="inlineStr">
        <x:is>
          <x:t xml:space="preserve">Common</x:t>
        </x:is>
      </x:c>
      <x:c r="Q997" s="4"/>
      <x:c r="R997" s="4"/>
      <x:c r="S997" s="4"/>
      <x:c r="T997" s="4"/>
      <x:c r="U997" s="4" t="inlineStr">
        <x:is>
          <x:t xml:space="preserve">Resolve exterior shape, carrying fit, compatible assemblies, mass and fabrication identity. No mechanical dimensions, construction procedure or functional receiver design established.</x:t>
        </x:is>
      </x:c>
      <x:c r="V997" s="4" t="inlineStr">
        <x:is>
          <x:t xml:space="preserve">rail gun component; railgun chassis; receiver frame; weapon frame</x:t>
        </x:is>
      </x:c>
      <x:c r="W997"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7" s="4" t="inlineStr">
        <x:is>
          <x:t xml:space="preserve">Crafting component</x:t>
        </x:is>
      </x:c>
      <x:c r="Y997" s="4" t="inlineStr">
        <x:is>
          <x:t xml:space="preserve">Finished item</x:t>
        </x:is>
      </x:c>
      <x:c r="Z997" s="4" t="inlineStr">
        <x:is>
          <x:t xml:space="preserve">Manufactured / unresolved</x:t>
        </x:is>
      </x:c>
      <x:c r="AA997" s="4" t="inlineStr">
        <x:is>
          <x:t xml:space="preserve">Equipment fabrication</x:t>
        </x:is>
      </x:c>
      <x:c r="AB997" s="4" t="inlineStr">
        <x:is>
          <x:t xml:space="preserve">Metal</x:t>
        </x:is>
      </x:c>
      <x:c r="AC997" s="4" t="inlineStr">
        <x:is>
          <x:t xml:space="preserve">Assembly</x:t>
        </x:is>
      </x:c>
      <x:c r="AD997" s="4" t="inlineStr">
        <x:is>
          <x:t xml:space="preserve">Proposal</x:t>
        </x:is>
      </x:c>
      <x:c r="AE997" s="4" t="str">
        <x:f>LOWER(A997&amp;"; "&amp;B997&amp;"; "&amp;D997&amp;"; "&amp;E997&amp;"; "&amp;X997&amp;"; "&amp;Y997&amp;"; "&amp;Z997&amp;"; "&amp;AA997&amp;"; "&amp;AB997&amp;"; "&amp;AC997&amp;"; "&amp;AD997&amp;"; "&amp;V997&amp;"; "&amp;C997&amp;"; "&amp;AH997&amp;"; "&amp;AI997)</x:f>
        <x:v>proposal.component.rail_gun_receiver_frame; rail gun receiver frame; crafting components; rail gun component; crafting component; finished item; manufactured / unresolved; equipment fabrication; metal; assembly; proposal; rail gun component; railgun chassis; receiver frame; weapon frame; t1; t2; component</x:v>
      </x:c>
      <x:c r="AF997" s="4" t="inlineStr">
        <x:is>
          <x:t xml:space="preserve">New weapon-specific fitted component absent from the reviewed general electrical stock and component families. Listed separately from the complete weapon and ammunition.</x:t>
        </x:is>
      </x:c>
      <x:c r="AG99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997" s="4" t="inlineStr">
        <x:is>
          <x:t xml:space="preserve">T2</x:t>
        </x:is>
      </x:c>
      <x:c r="AI997" s="4" t="inlineStr">
        <x:is>
          <x:t xml:space="preserve">Component</x:t>
        </x:is>
      </x:c>
      <x:c r="AJ997" s="4">
        <x:f>COUNTIFS('Material routes'!$D$6:$D$2205,A997,'Material routes'!$C$6:$C$2205,"Output")</x:f>
        <x:v>0</x:v>
      </x:c>
      <x:c r="AK997" s="4">
        <x:f>SUM(COUNTIFS('Material routes'!$D$6:$D$2205,A997,'Material routes'!$C$6:$C$2205,"Ingredient candidate"),COUNTIFS('Material routes'!$D$6:$D$2205,A997,'Material routes'!$C$6:$C$2205,"Consumed input"),COUNTIFS('Material routes'!$D$6:$D$2205,A997,'Material routes'!$C$6:$C$2205,"Contained input"),COUNTIFS('Material routes'!$D$6:$D$2205,A997,'Material routes'!$C$6:$C$2205,"Transform input"))</x:f>
        <x:v>0</x:v>
      </x:c>
      <x:c r="AL997" s="4">
        <x:f>COUNTIFS('Material routes'!$D$6:$D$2205,A997,'Material routes'!$C$6:$C$2205,"Tool candidate")</x:f>
        <x:v>0</x:v>
      </x:c>
      <x:c r="AM997" s="4" t="str">
        <x:f>IF(AJ997&gt;0,"Route listed; review status/completeness","No production route listed")</x:f>
        <x:v>No production route listed</x:v>
      </x:c>
      <x:c r="AN997" s="4">
        <x:f>IF(C997="T0",0,IF(C997="T1",1,IF(C997="T2",2,IF(C997="T3",3,IF(C997="T4",4,IF(C997="Unassigned",98,99))))))</x:f>
        <x:v>1</x:v>
      </x:c>
    </x:row>
    <x:row r="998">
      <x:c r="A998" s="4" t="inlineStr">
        <x:is>
          <x:t xml:space="preserve">author.weapon.double_shot_pressure_launcher</x:t>
        </x:is>
      </x:c>
      <x:c r="B998" s="4" t="inlineStr">
        <x:is>
          <x:t xml:space="preserve">Double-shot pressure launcher</x:t>
        </x:is>
      </x:c>
      <x:c r="C998" s="4" t="inlineStr">
        <x:is>
          <x:t xml:space="preserve">T4</x:t>
        </x:is>
      </x:c>
      <x:c r="D998" s="4" t="inlineStr">
        <x:is>
          <x:t xml:space="preserve">Weapons</x:t>
        </x:is>
      </x:c>
      <x:c r="E998" s="4" t="inlineStr">
        <x:is>
          <x:t xml:space="preserve">Double-shot pressure launcher</x:t>
        </x:is>
      </x:c>
      <x:c r="F998" s="4" t="inlineStr">
        <x:is>
          <x:t xml:space="preserve">Author-directed concept</x:t>
        </x:is>
      </x:c>
      <x:c r="G998" s="4" t="inlineStr">
        <x:is>
          <x:t xml:space="preserve">A high-powered pressure weapon that holds two projectiles ready before a full reload. Its broader paired forward housings distinguish it from the single-shot launcher, while a separate reusable pressure canister supplies the driving energy. The proposed combat identity is two available shots in a bulky industrial weapon; the firing sequence and whether both shots can be released together remain open.</x:t>
        </x:is>
      </x:c>
      <x:c r="H998" s="4" t="inlineStr">
        <x:is>
          <x:t xml:space="preserve">None; compatibility unresolved</x:t>
        </x:is>
      </x:c>
      <x:c r="I998" s="4" t="inlineStr">
        <x:is>
          <x:t xml:space="preserve">Separate physical inventory item; carrying fit, mass, packing and compatible equipment unresolved.</x:t>
        </x:is>
      </x:c>
      <x:c r="J998" s="4"/>
      <x:c r="K998" s="4"/>
      <x:c r="L998" s="4" t="inlineStr">
        <x:is>
          <x:t xml:space="preserve">Proposed contemporary specialist workshop craft or trade; availability and price unresolved.</x:t>
        </x:is>
      </x:c>
      <x:c r="M998" s="4" t="inlineStr">
        <x:is>
          <x:t xml:space="preserve">Catalog proposal only. Existing canister bodies, seals, valves, mounting and pressure-barrel families are candidate resources, without a selected bill of materials or qualified compatibility. Exact materials, quantities, processes and recipes remain unassigned.</x:t>
        </x:is>
      </x:c>
      <x:c r="N998" s="4" t="inlineStr">
        <x:is>
          <x:t xml:space="preserve">Not implemented</x:t>
        </x:is>
      </x:c>
      <x:c r="O998" s="4" t="inlineStr">
        <x:is>
          <x:t xml:space="preserve">Working medium, pressure service, compatibility, maintenance, recoil, reload behavior and useful performance require design. No pressure rating, construction specification, numerical damage or range is assigned.</x:t>
        </x:is>
      </x:c>
      <x:c r="P998" s="4" t="inlineStr">
        <x:is>
          <x:t xml:space="preserve">Epic</x:t>
        </x:is>
      </x:c>
      <x:c r="Q998" s="4"/>
      <x:c r="R998" s="4"/>
      <x:c r="S998" s="4"/>
      <x:c r="T998" s="4"/>
      <x:c r="U998" s="4" t="inlineStr">
        <x:is>
          <x:t xml:space="preserve">Resolve firing sequence, carrying form, compatible rounds and canister, handling, maintenance and reload behavior. Two ready projectiles does not determine canister endurance or imply simultaneous discharge.</x:t>
        </x:is>
      </x:c>
      <x:c r="V998" s="4" t="inlineStr">
        <x:is>
          <x:t xml:space="preserve">pressure launcher; pressure weapon; double shot; two-shot launcher; high-powered launcher</x:t>
        </x:is>
      </x:c>
      <x:c r="W998"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998" s="4" t="inlineStr">
        <x:is>
          <x:t xml:space="preserve">Weapon</x:t>
        </x:is>
      </x:c>
      <x:c r="Y998" s="4" t="inlineStr">
        <x:is>
          <x:t xml:space="preserve">Finished item</x:t>
        </x:is>
      </x:c>
      <x:c r="Z998" s="4" t="inlineStr">
        <x:is>
          <x:t xml:space="preserve">Manufactured / unresolved</x:t>
        </x:is>
      </x:c>
      <x:c r="AA998" s="4" t="inlineStr">
        <x:is>
          <x:t xml:space="preserve">Offensive combat</x:t>
        </x:is>
      </x:c>
      <x:c r="AB998" s="4" t="inlineStr">
        <x:is>
          <x:t xml:space="preserve">Ceramic and metal</x:t>
        </x:is>
      </x:c>
      <x:c r="AC998" s="4" t="inlineStr">
        <x:is>
          <x:t xml:space="preserve">Assembly</x:t>
        </x:is>
      </x:c>
      <x:c r="AD998" s="4" t="inlineStr">
        <x:is>
          <x:t xml:space="preserve">Author direction</x:t>
        </x:is>
      </x:c>
      <x:c r="AE998" s="4" t="str">
        <x:f>LOWER(A998&amp;"; "&amp;B998&amp;"; "&amp;D998&amp;"; "&amp;E998&amp;"; "&amp;X998&amp;"; "&amp;Y998&amp;"; "&amp;Z998&amp;"; "&amp;AA998&amp;"; "&amp;AB998&amp;"; "&amp;AC998&amp;"; "&amp;AD998&amp;"; "&amp;V998&amp;"; "&amp;C998&amp;"; "&amp;AH998&amp;"; "&amp;AI998)</x:f>
        <x:v>author.weapon.double_shot_pressure_launcher; double-shot pressure launcher; weapons; double-shot pressure launcher; weapon; finished item; manufactured / unresolved; offensive combat; ceramic and metal; assembly; author direction; pressure launcher; pressure weapon; double shot; two-shot launcher; high-powered launcher; t4; t3; finished item</x:v>
      </x:c>
      <x:c r="AF998" s="4" t="inlineStr">
        <x:is>
          <x:t xml:space="preserve">Author-requested double-shot variant, separately listed from the existing launcher refined into the single-shot form. Two-projectile ready capacity is the intended distinction.</x:t>
        </x:is>
      </x:c>
      <x:c r="AG998" s="4" t="inlineStr">
        <x:is>
          <x:t xml:space="preserve">October 16 catalog value audit: T4. A second ready-projectile position adds fitted launcher hardware to a high-powered pressure-weapon platform. The finite pressure supply and operating sequence remain separate. Value is separate from crafting readiness, rarity, condition and demonstrated performance.</x:t>
        </x:is>
      </x:c>
      <x:c r="AH998" s="4" t="inlineStr">
        <x:is>
          <x:t xml:space="preserve">T3</x:t>
        </x:is>
      </x:c>
      <x:c r="AI998" s="4" t="inlineStr">
        <x:is>
          <x:t xml:space="preserve">Finished item</x:t>
        </x:is>
      </x:c>
      <x:c r="AJ998" s="4">
        <x:f>COUNTIFS('Material routes'!$D$6:$D$2205,A998,'Material routes'!$C$6:$C$2205,"Output")</x:f>
        <x:v>0</x:v>
      </x:c>
      <x:c r="AK998" s="4">
        <x:f>SUM(COUNTIFS('Material routes'!$D$6:$D$2205,A998,'Material routes'!$C$6:$C$2205,"Ingredient candidate"),COUNTIFS('Material routes'!$D$6:$D$2205,A998,'Material routes'!$C$6:$C$2205,"Consumed input"),COUNTIFS('Material routes'!$D$6:$D$2205,A998,'Material routes'!$C$6:$C$2205,"Contained input"),COUNTIFS('Material routes'!$D$6:$D$2205,A998,'Material routes'!$C$6:$C$2205,"Transform input"))</x:f>
        <x:v>0</x:v>
      </x:c>
      <x:c r="AL998" s="4">
        <x:f>COUNTIFS('Material routes'!$D$6:$D$2205,A998,'Material routes'!$C$6:$C$2205,"Tool candidate")</x:f>
        <x:v>0</x:v>
      </x:c>
      <x:c r="AM998" s="4" t="str">
        <x:f>IF(AJ998&gt;0,"Route listed; review status/completeness","No production route listed")</x:f>
        <x:v>No production route listed</x:v>
      </x:c>
      <x:c r="AN998" s="4">
        <x:f>IF(C998="T0",0,IF(C998="T1",1,IF(C998="T2",2,IF(C998="T3",3,IF(C998="T4",4,IF(C998="Unassigned",98,99))))))</x:f>
        <x:v>4</x:v>
      </x:c>
    </x:row>
    <x:row r="999">
      <x:c r="A999" s="4" t="inlineStr">
        <x:is>
          <x:t xml:space="preserve">proposal.pressure.launcher_canister_empty</x:t>
        </x:is>
      </x:c>
      <x:c r="B999" s="4" t="inlineStr">
        <x:is>
          <x:t xml:space="preserve">Empty launcher pressure canister</x:t>
        </x:is>
      </x:c>
      <x:c r="C999" s="4" t="inlineStr">
        <x:is>
          <x:t xml:space="preserve">T2</x:t>
        </x:is>
      </x:c>
      <x:c r="D999" s="4" t="inlineStr">
        <x:is>
          <x:t xml:space="preserve">Crafting components</x:t>
        </x:is>
      </x:c>
      <x:c r="E999" s="4" t="inlineStr">
        <x:is>
          <x:t xml:space="preserve">Pressure launcher canister</x:t>
        </x:is>
      </x:c>
      <x:c r="F999" s="4" t="inlineStr">
        <x:is>
          <x:t xml:space="preserve">New proposal</x:t>
        </x:is>
      </x:c>
      <x:c r="G999" s="4" t="inlineStr">
        <x:is>
          <x:t xml:space="preserve">A reusable metal pressure vessel with a guarded closure and a distinct launcher-feed fitting, shown in its depleted state. It is the physical holder retained after stored pressure is spent, awaiting inspection and charging with a selected compatible working medium. It supplies no usable pressure by itself and is separate from personal algae and dust canisters.</x:t>
        </x:is>
      </x:c>
      <x:c r="H999" s="4" t="inlineStr">
        <x:is>
          <x:t xml:space="preserve">None; compatibility unresolved</x:t>
        </x:is>
      </x:c>
      <x:c r="I999" s="4" t="inlineStr">
        <x:is>
          <x:t xml:space="preserve">Separate physical inventory item; carrying fit, mass, packing and compatible equipment unresolved.</x:t>
        </x:is>
      </x:c>
      <x:c r="J999" s="4"/>
      <x:c r="K999" s="4"/>
      <x:c r="L999" s="4" t="inlineStr">
        <x:is>
          <x:t xml:space="preserve">Proposed contemporary specialist workshop craft or trade; availability and price unresolved.</x:t>
        </x:is>
      </x:c>
      <x:c r="M999" s="4" t="inlineStr">
        <x:is>
          <x:t xml:space="preserve">Manufacturing and charging are separate proposals. Charging requires this existing compatible vessel, an identified working medium and an energy source, and returns the same physical vessel pressurized. Materials, process and quantities remain unresolved.</x:t>
        </x:is>
      </x:c>
      <x:c r="N999" s="4" t="inlineStr">
        <x:is>
          <x:t xml:space="preserve">Not implemented</x:t>
        </x:is>
      </x:c>
      <x:c r="O999" s="4" t="inlineStr">
        <x:is>
          <x:t xml:space="preserve">Working medium, pressure service, compatibility, maintenance, recoil, reload behavior and useful performance require design. No pressure rating, construction specification, numerical damage or range is assigned.</x:t>
        </x:is>
      </x:c>
      <x:c r="P999" s="4" t="inlineStr">
        <x:is>
          <x:t xml:space="preserve">Uncommon</x:t>
        </x:is>
      </x:c>
      <x:c r="Q999" s="4"/>
      <x:c r="R999" s="4"/>
      <x:c r="S999" s="4"/>
      <x:c r="T999" s="4"/>
      <x:c r="U999" s="4" t="inlineStr">
        <x:is>
          <x:t xml:space="preserve">Resolve medium, external form, compatible closure and launcher, vessel condition and charging access. Depleted means no usable driving pressure, not necessarily a vacuum or an absence of residual contents.</x:t>
        </x:is>
      </x:c>
      <x:c r="V999" s="4" t="inlineStr">
        <x:is>
          <x:t xml:space="preserve">pressure launcher canister; empty pressure canister; depleted launcher vessel; reusable reservoir</x:t>
        </x:is>
      </x:c>
      <x:c r="W999"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999" s="4" t="inlineStr">
        <x:is>
          <x:t xml:space="preserve">Energy storage</x:t>
        </x:is>
      </x:c>
      <x:c r="Y999" s="4" t="inlineStr">
        <x:is>
          <x:t xml:space="preserve">Finished item</x:t>
        </x:is>
      </x:c>
      <x:c r="Z999" s="4" t="inlineStr">
        <x:is>
          <x:t xml:space="preserve">Manufactured / unresolved</x:t>
        </x:is>
      </x:c>
      <x:c r="AA999" s="4" t="inlineStr">
        <x:is>
          <x:t xml:space="preserve">Energy storage</x:t>
        </x:is>
      </x:c>
      <x:c r="AB999" s="4" t="inlineStr">
        <x:is>
          <x:t xml:space="preserve">Metal</x:t>
        </x:is>
      </x:c>
      <x:c r="AC999" s="4" t="inlineStr">
        <x:is>
          <x:t xml:space="preserve">Assembly</x:t>
        </x:is>
      </x:c>
      <x:c r="AD999" s="4" t="inlineStr">
        <x:is>
          <x:t xml:space="preserve">Proposal</x:t>
        </x:is>
      </x:c>
      <x:c r="AE999" s="4" t="str">
        <x:f>LOWER(A999&amp;"; "&amp;B999&amp;"; "&amp;D999&amp;"; "&amp;E999&amp;"; "&amp;X999&amp;"; "&amp;Y999&amp;"; "&amp;Z999&amp;"; "&amp;AA999&amp;"; "&amp;AB999&amp;"; "&amp;AC999&amp;"; "&amp;AD999&amp;"; "&amp;V999&amp;"; "&amp;C999&amp;"; "&amp;AH999&amp;"; "&amp;AI999)</x:f>
        <x:v>proposal.pressure.launcher_canister_empty; empty launcher pressure canister; crafting components; pressure launcher canister; energy storage; finished item; manufactured / unresolved; energy storage; metal; assembly; proposal; pressure launcher canister; empty pressure canister; depleted launcher vessel; reusable reservoir; t2; t2; component</x:v>
      </x:c>
      <x:c r="AF999" s="4" t="inlineStr">
        <x:is>
          <x:t xml:space="preserve">Dedicated reusable launcher pressure vessel, distinct from general machinery accumulators and personal algae/dust canisters. Charge states describe the same physical holder.</x:t>
        </x:is>
      </x:c>
      <x:c r="AG999" s="4" t="inlineStr">
        <x:is>
          <x:t xml:space="preserve">October 16 catalog value audit: T2. The depleted pressure holder preserves a specialized guarded closure and launcher fitting, but supplies no working pressure or projectile. Value is separate from crafting readiness, rarity, condition and demonstrated performance.</x:t>
        </x:is>
      </x:c>
      <x:c r="AH999" s="4" t="inlineStr">
        <x:is>
          <x:t xml:space="preserve">T2</x:t>
        </x:is>
      </x:c>
      <x:c r="AI999" s="4" t="inlineStr">
        <x:is>
          <x:t xml:space="preserve">Component</x:t>
        </x:is>
      </x:c>
      <x:c r="AJ999" s="4">
        <x:f>COUNTIFS('Material routes'!$D$6:$D$2205,A999,'Material routes'!$C$6:$C$2205,"Output")</x:f>
        <x:v>0</x:v>
      </x:c>
      <x:c r="AK999" s="4">
        <x:f>SUM(COUNTIFS('Material routes'!$D$6:$D$2205,A999,'Material routes'!$C$6:$C$2205,"Ingredient candidate"),COUNTIFS('Material routes'!$D$6:$D$2205,A999,'Material routes'!$C$6:$C$2205,"Consumed input"),COUNTIFS('Material routes'!$D$6:$D$2205,A999,'Material routes'!$C$6:$C$2205,"Contained input"),COUNTIFS('Material routes'!$D$6:$D$2205,A999,'Material routes'!$C$6:$C$2205,"Transform input"))</x:f>
        <x:v>0</x:v>
      </x:c>
      <x:c r="AL999" s="4">
        <x:f>COUNTIFS('Material routes'!$D$6:$D$2205,A999,'Material routes'!$C$6:$C$2205,"Tool candidate")</x:f>
        <x:v>0</x:v>
      </x:c>
      <x:c r="AM999" s="4" t="str">
        <x:f>IF(AJ999&gt;0,"Route listed; review status/completeness","No production route listed")</x:f>
        <x:v>No production route listed</x:v>
      </x:c>
      <x:c r="AN999" s="4">
        <x:f>IF(C999="T0",0,IF(C999="T1",1,IF(C999="T2",2,IF(C999="T3",3,IF(C999="T4",4,IF(C999="Unassigned",98,99))))))</x:f>
        <x:v>2</x:v>
      </x:c>
    </x:row>
    <x:row r="1000">
      <x:c r="A1000" s="4" t="inlineStr">
        <x:is>
          <x:t xml:space="preserve">proposal.pressure.launcher_canister_pressurized</x:t>
        </x:is>
      </x:c>
      <x:c r="B1000" s="4" t="inlineStr">
        <x:is>
          <x:t xml:space="preserve">Pressurized launcher canister</x:t>
        </x:is>
      </x:c>
      <x:c r="C1000" s="4" t="inlineStr">
        <x:is>
          <x:t xml:space="preserve">T3</x:t>
        </x:is>
      </x:c>
      <x:c r="D1000" s="4" t="inlineStr">
        <x:is>
          <x:t xml:space="preserve">Ammunition</x:t>
        </x:is>
      </x:c>
      <x:c r="E1000" s="4" t="inlineStr">
        <x:is>
          <x:t xml:space="preserve">Pressure launcher energy feed</x:t>
        </x:is>
      </x:c>
      <x:c r="F1000" s="4" t="inlineStr">
        <x:is>
          <x:t xml:space="preserve">New proposal</x:t>
        </x:is>
      </x:c>
      <x:c r="G1000" s="4" t="inlineStr">
        <x:is>
          <x:t xml:space="preserve">The charged state of the reusable launcher pressure canister, containing a finite reserve of a selected working medium under pressure. It feeds a compatible pressure launcher while the rivet rounds remain separate ammunition items. Spending the reserve leaves the same vessel depleted; swapping or charging it does not create another canister.</x:t>
        </x:is>
      </x:c>
      <x:c r="H1000" s="4" t="inlineStr">
        <x:is>
          <x:t xml:space="preserve">None; compatibility unresolved</x:t>
        </x:is>
      </x:c>
      <x:c r="I1000" s="4" t="inlineStr">
        <x:is>
          <x:t xml:space="preserve">Separate physical inventory item; carrying fit, mass, packing and compatible equipment unresolved.</x:t>
        </x:is>
      </x:c>
      <x:c r="J1000" s="4"/>
      <x:c r="K1000" s="4"/>
      <x:c r="L1000" s="4" t="inlineStr">
        <x:is>
          <x:t xml:space="preserve">Proposed charging service or trade in an existing compatible reusable vessel; working medium, energy source, availability and price unresolved.</x:t>
        </x:is>
      </x:c>
      <x:c r="M1000" s="4" t="inlineStr">
        <x:is>
          <x:t xml:space="preserve">Charge-state proposal for an existing empty launcher pressure canister. Account for supplied medium and energy, remaining contents and the retained holder. No recipe, charging method or operating values assigned.</x:t>
        </x:is>
      </x:c>
      <x:c r="N1000" s="4" t="inlineStr">
        <x:is>
          <x:t xml:space="preserve">Not implemented</x:t>
        </x:is>
      </x:c>
      <x:c r="O1000" s="4" t="inlineStr">
        <x:is>
          <x:t xml:space="preserve">Working medium, pressure service, compatibility, maintenance, recoil, reload behavior and useful performance require design. No pressure rating, construction specification, numerical damage or range is assigned.</x:t>
        </x:is>
      </x:c>
      <x:c r="P1000" s="4" t="inlineStr">
        <x:is>
          <x:t xml:space="preserve">Rare</x:t>
        </x:is>
      </x:c>
      <x:c r="Q1000" s="4"/>
      <x:c r="R1000" s="4"/>
      <x:c r="S1000" s="4"/>
      <x:c r="T1000" s="4"/>
      <x:c r="U1000" s="4" t="inlineStr">
        <x:is>
          <x:t xml:space="preserve">Resolve working medium, charging source, compatibility, reserve tracking, residual contents and return to depleted state. No fixed shots per canister, automatic refill or supply of free water or breathable gas is established.</x:t>
        </x:is>
      </x:c>
      <x:c r="V1000" s="4" t="inlineStr">
        <x:is>
          <x:t xml:space="preserve">pressure launcher canister; pressurized canister; charged pressure canister; pressure weapon feed</x:t>
        </x:is>
      </x:c>
      <x:c r="W1000"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1000" s="4" t="inlineStr">
        <x:is>
          <x:t xml:space="preserve">Energy storage</x:t>
        </x:is>
      </x:c>
      <x:c r="Y1000" s="4" t="inlineStr">
        <x:is>
          <x:t xml:space="preserve">Finished item</x:t>
        </x:is>
      </x:c>
      <x:c r="Z1000" s="4" t="inlineStr">
        <x:is>
          <x:t xml:space="preserve">Manufactured / unresolved</x:t>
        </x:is>
      </x:c>
      <x:c r="AA1000" s="4" t="inlineStr">
        <x:is>
          <x:t xml:space="preserve">Energy storage</x:t>
        </x:is>
      </x:c>
      <x:c r="AB1000" s="4" t="inlineStr">
        <x:is>
          <x:t xml:space="preserve">Metal</x:t>
        </x:is>
      </x:c>
      <x:c r="AC1000" s="4" t="inlineStr">
        <x:is>
          <x:t xml:space="preserve">Assembly</x:t>
        </x:is>
      </x:c>
      <x:c r="AD1000" s="4" t="inlineStr">
        <x:is>
          <x:t xml:space="preserve">Proposal</x:t>
        </x:is>
      </x:c>
      <x:c r="AE1000" s="4" t="str">
        <x:f>LOWER(A1000&amp;"; "&amp;B1000&amp;"; "&amp;D1000&amp;"; "&amp;E1000&amp;"; "&amp;X1000&amp;"; "&amp;Y1000&amp;"; "&amp;Z1000&amp;"; "&amp;AA1000&amp;"; "&amp;AB1000&amp;"; "&amp;AC1000&amp;"; "&amp;AD1000&amp;"; "&amp;V1000&amp;"; "&amp;C1000&amp;"; "&amp;AH1000&amp;"; "&amp;AI1000)</x:f>
        <x:v>proposal.pressure.launcher_canister_pressurized; pressurized launcher canister; ammunition; pressure launcher energy feed; energy storage; finished item; manufactured / unresolved; energy storage; metal; assembly; proposal; pressure launcher canister; pressurized canister; charged pressure canister; pressure weapon feed; t3; t2; finished item</x:v>
      </x:c>
      <x:c r="AF1000" s="4" t="inlineStr">
        <x:is>
          <x:t xml:space="preserve">Weapon-specific stored-pressure feed belongs in Ammunition alongside matched weapon energy feeds. Item type remains Energy storage; this is a reusable vessel state, separate from the projectile.</x:t>
        </x:is>
      </x:c>
      <x:c r="AG1000" s="4" t="inlineStr">
        <x:is>
          <x:t xml:space="preserve">October 16 catalog value audit: T3. A finite pressurized charge adds prepared working medium and charging effort to the same reusable holder; discharge does not create a second vessel. Value is separate from crafting readiness, rarity, condition and demonstrated performance.</x:t>
        </x:is>
      </x:c>
      <x:c r="AH1000" s="4" t="inlineStr">
        <x:is>
          <x:t xml:space="preserve">T2</x:t>
        </x:is>
      </x:c>
      <x:c r="AI1000" s="4" t="inlineStr">
        <x:is>
          <x:t xml:space="preserve">Finished item</x:t>
        </x:is>
      </x:c>
      <x:c r="AJ1000" s="4">
        <x:f>COUNTIFS('Material routes'!$D$6:$D$2205,A1000,'Material routes'!$C$6:$C$2205,"Output")</x:f>
        <x:v>0</x:v>
      </x:c>
      <x:c r="AK1000" s="4">
        <x:f>SUM(COUNTIFS('Material routes'!$D$6:$D$2205,A1000,'Material routes'!$C$6:$C$2205,"Ingredient candidate"),COUNTIFS('Material routes'!$D$6:$D$2205,A1000,'Material routes'!$C$6:$C$2205,"Consumed input"),COUNTIFS('Material routes'!$D$6:$D$2205,A1000,'Material routes'!$C$6:$C$2205,"Contained input"),COUNTIFS('Material routes'!$D$6:$D$2205,A1000,'Material routes'!$C$6:$C$2205,"Transform input"))</x:f>
        <x:v>0</x:v>
      </x:c>
      <x:c r="AL1000" s="4">
        <x:f>COUNTIFS('Material routes'!$D$6:$D$2205,A1000,'Material routes'!$C$6:$C$2205,"Tool candidate")</x:f>
        <x:v>0</x:v>
      </x:c>
      <x:c r="AM1000" s="4" t="str">
        <x:f>IF(AJ1000&gt;0,"Route listed; review status/completeness","No production route listed")</x:f>
        <x:v>No production route listed</x:v>
      </x:c>
      <x:c r="AN1000" s="4">
        <x:f>IF(C1000="T0",0,IF(C1000="T1",1,IF(C1000="T2",2,IF(C1000="T3",3,IF(C1000="T4",4,IF(C1000="Unassigned",98,99))))))</x:f>
        <x:v>3</x:v>
      </x:c>
    </x:row>
    <x:row r="1001">
      <x:c r="A1001" s="4" t="inlineStr">
        <x:is>
          <x:t xml:space="preserve">proposal.salvage.crumpled_iron_chestplate</x:t>
        </x:is>
      </x:c>
      <x:c r="B1001" s="4" t="inlineStr">
        <x:is>
          <x:t xml:space="preserve">Crumpled iron chestplate</x:t>
        </x:is>
      </x:c>
      <x:c r="C1001" s="4" t="inlineStr">
        <x:is>
          <x:t xml:space="preserve">T1</x:t>
        </x:is>
      </x:c>
      <x:c r="D1001" s="4" t="inlineStr">
        <x:is>
          <x:t xml:space="preserve">Salvage</x:t>
        </x:is>
      </x:c>
      <x:c r="E1001" s="4" t="inlineStr">
        <x:is>
          <x:t xml:space="preserve">Iron plate salvage</x:t>
        </x:is>
      </x:c>
      <x:c r="F1001" s="4" t="inlineStr">
        <x:is>
          <x:t xml:space="preserve">New proposal</x:t>
        </x:is>
      </x:c>
      <x:c r="G1001" s="4" t="inlineStr">
        <x:is>
          <x:t xml:space="preserve">A discarded iron chestplate folded inward across the lower ribs, with torn fastening points and a broad dent through the front. Its curved upper section still offers substantial worked iron for inspection and possible reuse, while the distorted body can be assessed as metal feed. It is a damaged salvage object rather than wearable armor.</x:t>
        </x:is>
      </x:c>
      <x:c r="H1001" s="4" t="inlineStr">
        <x:is>
          <x:t xml:space="preserve">None; damaged salvage</x:t>
        </x:is>
      </x:c>
      <x:c r="I1001" s="4" t="inlineStr">
        <x:is>
          <x:t xml:space="preserve">Recovered iron cargo; size, mass and carrying arrangement unresolved.</x:t>
        </x:is>
      </x:c>
      <x:c r="J1001" s="4"/>
      <x:c r="K1001" s="4"/>
      <x:c r="L1001" s="4" t="inlineStr">
        <x:is>
          <x:t xml:space="preserve">Recover from discarded iron armor or damaged contemporary machinery. Specific sites, frequency and recovery requirements remain design work.</x:t>
        </x:is>
      </x:c>
      <x:c r="M1001" s="4" t="inlineStr">
        <x:is>
          <x:t xml:space="preserve">Inspect the recovered iron for surviving usable sections, fittings or metal-recovery feed. Condition-specific preparation is required before any reuse; no recovery yield, repair recipe or ready-to-use part is granted.</x:t>
        </x:is>
      </x:c>
      <x:c r="N1001" s="4" t="inlineStr">
        <x:is>
          <x:t xml:space="preserve">Not implemented</x:t>
        </x:is>
      </x:c>
      <x:c r="O1001" s="4" t="inlineStr">
        <x:is>
          <x:t xml:space="preserve">As-found iron salvage with uncertain integrity. Not wearable armor, a qualified protective plate or craft-ready stock. Fit, usable area, recovery yield, mass and protective performance remain unassigned.</x:t>
        </x:is>
      </x:c>
      <x:c r="P1001" s="4" t="inlineStr">
        <x:is>
          <x:t xml:space="preserve">Common</x:t>
        </x:is>
      </x:c>
      <x:c r="Q1001" s="4"/>
      <x:c r="R1001" s="4"/>
      <x:c r="S1001" s="4"/>
      <x:c r="T1001" s="4"/>
      <x:c r="U1001" s="4" t="inlineStr">
        <x:is>
          <x:t xml:space="preserve">Resolve usable plate area, cracks beneath the fold, corrosion, carrying mass and material-recovery route. Retain the dented torso silhouette; no repair or protection rating established.</x:t>
        </x:is>
      </x:c>
      <x:c r="V1001" s="4" t="inlineStr">
        <x:is>
          <x:t xml:space="preserve">iron plate salvage; crumpled iron chestplate; dented breastplate; damaged iron armor; recovered plating</x:t>
        </x:is>
      </x:c>
      <x:c r="W1001"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1" s="4" t="inlineStr">
        <x:is>
          <x:t xml:space="preserve">Raw material</x:t>
        </x:is>
      </x:c>
      <x:c r="Y1001" s="4" t="inlineStr">
        <x:is>
          <x:t xml:space="preserve">Recovered part</x:t>
        </x:is>
      </x:c>
      <x:c r="Z1001" s="4" t="inlineStr">
        <x:is>
          <x:t xml:space="preserve">Industrial salvage</x:t>
        </x:is>
      </x:c>
      <x:c r="AA1001" s="4" t="inlineStr">
        <x:is>
          <x:t xml:space="preserve">Equipment fabrication</x:t>
        </x:is>
      </x:c>
      <x:c r="AB1001" s="4" t="inlineStr">
        <x:is>
          <x:t xml:space="preserve">Metal</x:t>
        </x:is>
      </x:c>
      <x:c r="AC1001" s="4" t="inlineStr">
        <x:is>
          <x:t xml:space="preserve">Solid part</x:t>
        </x:is>
      </x:c>
      <x:c r="AD1001" s="4" t="inlineStr">
        <x:is>
          <x:t xml:space="preserve">Proposal</x:t>
        </x:is>
      </x:c>
      <x:c r="AE1001" s="4" t="str">
        <x:f>LOWER(A1001&amp;"; "&amp;B1001&amp;"; "&amp;D1001&amp;"; "&amp;E1001&amp;"; "&amp;X1001&amp;"; "&amp;Y1001&amp;"; "&amp;Z1001&amp;"; "&amp;AA1001&amp;"; "&amp;AB1001&amp;"; "&amp;AC1001&amp;"; "&amp;AD1001&amp;"; "&amp;V1001&amp;"; "&amp;C1001&amp;"; "&amp;AH1001&amp;"; "&amp;AI1001)</x:f>
        <x:v>proposal.salvage.crumpled_iron_chestplate; crumpled iron chestplate; salvage; iron plate salvage; raw material; recovered part; industrial salvage; equipment fabrication; metal; solid part; proposal; iron plate salvage; crumpled iron chestplate; dented breastplate; damaged iron armor; recovered plating; t1; unassigned; material</x:v>
      </x:c>
      <x:c r="AF1001" s="4" t="inlineStr">
        <x:is>
          <x:t xml:space="preserve">Damaged recovered iron plating retained as Salvage for material or donor-part assessment. Original armor or machinery shape does not establish a functioning equipment item.</x:t>
        </x:is>
      </x:c>
      <x:c r="AG1001" s="4" t="inlineStr">
        <x:is>
          <x:t xml:space="preserve">Proposed T1 practical-worth band: ordinary useful iron with some surviving worked shape. Value tier does not qualify the recovered object for crafting.</x:t>
        </x:is>
      </x:c>
      <x:c r="AH1001" s="4" t="inlineStr">
        <x:is>
          <x:t xml:space="preserve">Unassigned</x:t>
        </x:is>
      </x:c>
      <x:c r="AI1001" s="4" t="inlineStr">
        <x:is>
          <x:t xml:space="preserve">Material</x:t>
        </x:is>
      </x:c>
      <x:c r="AJ1001" s="4">
        <x:f>COUNTIFS('Material routes'!$D$6:$D$2205,A1001,'Material routes'!$C$6:$C$2205,"Output")</x:f>
        <x:v>0</x:v>
      </x:c>
      <x:c r="AK1001" s="4">
        <x:f>SUM(COUNTIFS('Material routes'!$D$6:$D$2205,A1001,'Material routes'!$C$6:$C$2205,"Ingredient candidate"),COUNTIFS('Material routes'!$D$6:$D$2205,A1001,'Material routes'!$C$6:$C$2205,"Consumed input"),COUNTIFS('Material routes'!$D$6:$D$2205,A1001,'Material routes'!$C$6:$C$2205,"Contained input"),COUNTIFS('Material routes'!$D$6:$D$2205,A1001,'Material routes'!$C$6:$C$2205,"Transform input"))</x:f>
        <x:v>0</x:v>
      </x:c>
      <x:c r="AL1001" s="4">
        <x:f>COUNTIFS('Material routes'!$D$6:$D$2205,A1001,'Material routes'!$C$6:$C$2205,"Tool candidate")</x:f>
        <x:v>0</x:v>
      </x:c>
      <x:c r="AM1001" s="4" t="str">
        <x:f>IF(AJ1001&gt;0,"Route listed; review status/completeness",IF(C1001="T0","Raw entry feed; no production route","No production route listed"))</x:f>
        <x:v>No production route listed</x:v>
      </x:c>
      <x:c r="AN1001" s="4">
        <x:f>IF(C1001="T0",0,IF(C1001="T1",1,IF(C1001="T2",2,IF(C1001="T3",3,IF(C1001="T4",4,IF(C1001="Unassigned",98,99))))))</x:f>
        <x:v>1</x:v>
      </x:c>
    </x:row>
    <x:row r="1002">
      <x:c r="A1002" s="4" t="inlineStr">
        <x:is>
          <x:t xml:space="preserve">proposal.salvage.split_iron_shoulder_plate</x:t>
        </x:is>
      </x:c>
      <x:c r="B1002" s="4" t="inlineStr">
        <x:is>
          <x:t xml:space="preserve">Split iron shoulder plate</x:t>
        </x:is>
      </x:c>
      <x:c r="C1002" s="4" t="inlineStr">
        <x:is>
          <x:t xml:space="preserve">T0</x:t>
        </x:is>
      </x:c>
      <x:c r="D1002" s="4" t="inlineStr">
        <x:is>
          <x:t xml:space="preserve">Salvage</x:t>
        </x:is>
      </x:c>
      <x:c r="E1002" s="4" t="inlineStr">
        <x:is>
          <x:t xml:space="preserve">Iron plate salvage</x:t>
        </x:is>
      </x:c>
      <x:c r="F1002" s="4" t="inlineStr">
        <x:is>
          <x:t xml:space="preserve">New proposal</x:t>
        </x:is>
      </x:c>
      <x:c r="G1002" s="4" t="inlineStr">
        <x:is>
          <x:t xml:space="preserve">A small curved iron shoulder plate split from its rim to the central fixing hole. One side has peeled outward, leaving ragged edges and little continuous surface for reuse. The recognizable armor fragment is mainly a candidate for recovering modest iron feed after inspection, rather than a serviceable shoulder guard.</x:t>
        </x:is>
      </x:c>
      <x:c r="H1002" s="4" t="inlineStr">
        <x:is>
          <x:t xml:space="preserve">None; damaged salvage</x:t>
        </x:is>
      </x:c>
      <x:c r="I1002" s="4" t="inlineStr">
        <x:is>
          <x:t xml:space="preserve">Recovered iron cargo; size, mass and carrying arrangement unresolved.</x:t>
        </x:is>
      </x:c>
      <x:c r="J1002" s="4"/>
      <x:c r="K1002" s="4"/>
      <x:c r="L1002" s="4" t="inlineStr">
        <x:is>
          <x:t xml:space="preserve">Recover from discarded iron armor or damaged contemporary machinery. Specific sites, frequency and recovery requirements remain design work.</x:t>
        </x:is>
      </x:c>
      <x:c r="M1002" s="4" t="inlineStr">
        <x:is>
          <x:t xml:space="preserve">Inspect the recovered iron for surviving usable sections, fittings or metal-recovery feed. Condition-specific preparation is required before any reuse; no recovery yield, repair recipe or ready-to-use part is granted.</x:t>
        </x:is>
      </x:c>
      <x:c r="N1002" s="4" t="inlineStr">
        <x:is>
          <x:t xml:space="preserve">Not implemented</x:t>
        </x:is>
      </x:c>
      <x:c r="O1002" s="4" t="inlineStr">
        <x:is>
          <x:t xml:space="preserve">As-found iron salvage with uncertain integrity. Not wearable armor, a qualified protective plate or craft-ready stock. Fit, usable area, recovery yield, mass and protective performance remain unassigned.</x:t>
        </x:is>
      </x:c>
      <x:c r="P1002" s="4" t="inlineStr">
        <x:is>
          <x:t xml:space="preserve">Junk</x:t>
        </x:is>
      </x:c>
      <x:c r="Q1002" s="4"/>
      <x:c r="R1002" s="4"/>
      <x:c r="S1002" s="4"/>
      <x:c r="T1002" s="4"/>
      <x:c r="U1002" s="4" t="inlineStr">
        <x:is>
          <x:t xml:space="preserve">Resolve fragment size, corrosion, edge condition and recoverable material. No usable armor fitting or automatic salvage yield.</x:t>
        </x:is>
      </x:c>
      <x:c r="V1002" s="4" t="inlineStr">
        <x:is>
          <x:t xml:space="preserve">iron plate salvage; split shoulder plate; cracked iron pauldron; broken armor plate; recovered plating</x:t>
        </x:is>
      </x:c>
      <x:c r="W1002"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2" s="4" t="inlineStr">
        <x:is>
          <x:t xml:space="preserve">Raw material</x:t>
        </x:is>
      </x:c>
      <x:c r="Y1002" s="4" t="inlineStr">
        <x:is>
          <x:t xml:space="preserve">Recovered part</x:t>
        </x:is>
      </x:c>
      <x:c r="Z1002" s="4" t="inlineStr">
        <x:is>
          <x:t xml:space="preserve">Industrial salvage</x:t>
        </x:is>
      </x:c>
      <x:c r="AA1002" s="4" t="inlineStr">
        <x:is>
          <x:t xml:space="preserve">Equipment fabrication</x:t>
        </x:is>
      </x:c>
      <x:c r="AB1002" s="4" t="inlineStr">
        <x:is>
          <x:t xml:space="preserve">Metal</x:t>
        </x:is>
      </x:c>
      <x:c r="AC1002" s="4" t="inlineStr">
        <x:is>
          <x:t xml:space="preserve">Solid part</x:t>
        </x:is>
      </x:c>
      <x:c r="AD1002" s="4" t="inlineStr">
        <x:is>
          <x:t xml:space="preserve">Proposal</x:t>
        </x:is>
      </x:c>
      <x:c r="AE1002" s="4" t="str">
        <x:f>LOWER(A1002&amp;"; "&amp;B1002&amp;"; "&amp;D1002&amp;"; "&amp;E1002&amp;"; "&amp;X1002&amp;"; "&amp;Y1002&amp;"; "&amp;Z1002&amp;"; "&amp;AA1002&amp;"; "&amp;AB1002&amp;"; "&amp;AC1002&amp;"; "&amp;AD1002&amp;"; "&amp;V1002&amp;"; "&amp;C1002&amp;"; "&amp;AH1002&amp;"; "&amp;AI1002)</x:f>
        <x:v>proposal.salvage.split_iron_shoulder_plate; split iron shoulder plate; salvage; iron plate salvage; raw material; recovered part; industrial salvage; equipment fabrication; metal; solid part; proposal; iron plate salvage; split shoulder plate; cracked iron pauldron; broken armor plate; recovered plating; t0; unassigned; material</x:v>
      </x:c>
      <x:c r="AF1002" s="4" t="inlineStr">
        <x:is>
          <x:t xml:space="preserve">Damaged recovered iron plating retained as Salvage for material or donor-part assessment. Original armor or machinery shape does not establish a functioning equipment item.</x:t>
        </x:is>
      </x:c>
      <x:c r="AG1002" s="4" t="inlineStr">
        <x:is>
          <x:t xml:space="preserve">Proposed T0 practical-worth band: a small deeply split fragment with limited surviving worked surface and modest recoverable iron. This is a low-value judgment, not an automatic processing stage.</x:t>
        </x:is>
      </x:c>
      <x:c r="AH1002" s="4" t="inlineStr">
        <x:is>
          <x:t xml:space="preserve">Unassigned</x:t>
        </x:is>
      </x:c>
      <x:c r="AI1002" s="4" t="inlineStr">
        <x:is>
          <x:t xml:space="preserve">Material</x:t>
        </x:is>
      </x:c>
      <x:c r="AJ1002" s="4">
        <x:f>COUNTIFS('Material routes'!$D$6:$D$2205,A1002,'Material routes'!$C$6:$C$2205,"Output")</x:f>
        <x:v>0</x:v>
      </x:c>
      <x:c r="AK1002" s="4">
        <x:f>SUM(COUNTIFS('Material routes'!$D$6:$D$2205,A1002,'Material routes'!$C$6:$C$2205,"Ingredient candidate"),COUNTIFS('Material routes'!$D$6:$D$2205,A1002,'Material routes'!$C$6:$C$2205,"Consumed input"),COUNTIFS('Material routes'!$D$6:$D$2205,A1002,'Material routes'!$C$6:$C$2205,"Contained input"),COUNTIFS('Material routes'!$D$6:$D$2205,A1002,'Material routes'!$C$6:$C$2205,"Transform input"))</x:f>
        <x:v>0</x:v>
      </x:c>
      <x:c r="AL1002" s="4">
        <x:f>COUNTIFS('Material routes'!$D$6:$D$2205,A1002,'Material routes'!$C$6:$C$2205,"Tool candidate")</x:f>
        <x:v>0</x:v>
      </x:c>
      <x:c r="AM1002" s="4" t="str">
        <x:f>IF(AJ1002&gt;0,"Route listed; review status/completeness",IF(C1002="T0","Raw entry feed; no production route","No production route listed"))</x:f>
        <x:v>Raw entry feed; no production route</x:v>
      </x:c>
      <x:c r="AN1002" s="4">
        <x:f>IF(C1002="T0",0,IF(C1002="T1",1,IF(C1002="T2",2,IF(C1002="T3",3,IF(C1002="T4",4,IF(C1002="Unassigned",98,99))))))</x:f>
        <x:v>0</x:v>
      </x:c>
    </x:row>
    <x:row r="1003">
      <x:c r="A1003" s="4" t="inlineStr">
        <x:is>
          <x:t xml:space="preserve">proposal.salvage.buckled_iron_casing_panel</x:t>
        </x:is>
      </x:c>
      <x:c r="B1003" s="4" t="inlineStr">
        <x:is>
          <x:t xml:space="preserve">Buckled iron casing panel</x:t>
        </x:is>
      </x:c>
      <x:c r="C1003" s="4" t="inlineStr">
        <x:is>
          <x:t xml:space="preserve">T1</x:t>
        </x:is>
      </x:c>
      <x:c r="D1003" s="4" t="inlineStr">
        <x:is>
          <x:t xml:space="preserve">Salvage</x:t>
        </x:is>
      </x:c>
      <x:c r="E1003" s="4" t="inlineStr">
        <x:is>
          <x:t xml:space="preserve">Iron plate salvage</x:t>
        </x:is>
      </x:c>
      <x:c r="F1003" s="4" t="inlineStr">
        <x:is>
          <x:t xml:space="preserve">New proposal</x:t>
        </x:is>
      </x:c>
      <x:c r="G1003" s="4" t="inlineStr">
        <x:is>
          <x:t xml:space="preserve">A broad iron machinery cover bowed out of shape, with a turned perimeter flange and a row of stretched mounting holes. The panel retains more flat surface than the broken armor pieces, making it a candidate patch blank or metal-recovery source after inspection. Its bent rim prevents treating it as a ready replacement machine cover.</x:t>
        </x:is>
      </x:c>
      <x:c r="H1003" s="4" t="inlineStr">
        <x:is>
          <x:t xml:space="preserve">None; damaged salvage</x:t>
        </x:is>
      </x:c>
      <x:c r="I1003" s="4" t="inlineStr">
        <x:is>
          <x:t xml:space="preserve">Recovered iron cargo; size, mass and carrying arrangement unresolved.</x:t>
        </x:is>
      </x:c>
      <x:c r="J1003" s="4"/>
      <x:c r="K1003" s="4"/>
      <x:c r="L1003" s="4" t="inlineStr">
        <x:is>
          <x:t xml:space="preserve">Recover from discarded iron armor or damaged contemporary machinery. Specific sites, frequency and recovery requirements remain design work.</x:t>
        </x:is>
      </x:c>
      <x:c r="M1003" s="4" t="inlineStr">
        <x:is>
          <x:t xml:space="preserve">Inspect the recovered iron for surviving usable sections, fittings or metal-recovery feed. Condition-specific preparation is required before any reuse; no recovery yield, repair recipe or ready-to-use part is granted.</x:t>
        </x:is>
      </x:c>
      <x:c r="N1003" s="4" t="inlineStr">
        <x:is>
          <x:t xml:space="preserve">Not implemented</x:t>
        </x:is>
      </x:c>
      <x:c r="O1003" s="4" t="inlineStr">
        <x:is>
          <x:t xml:space="preserve">As-found iron salvage with uncertain integrity. Not wearable armor, a qualified protective plate or craft-ready stock. Fit, usable area, recovery yield, mass and protective performance remain unassigned.</x:t>
        </x:is>
      </x:c>
      <x:c r="P1003" s="4" t="inlineStr">
        <x:is>
          <x:t xml:space="preserve">Common</x:t>
        </x:is>
      </x:c>
      <x:c r="Q1003" s="4"/>
      <x:c r="R1003" s="4"/>
      <x:c r="S1003" s="4"/>
      <x:c r="T1003" s="4"/>
      <x:c r="U1003" s="4" t="inlineStr">
        <x:is>
          <x:t xml:space="preserve">Resolve panel thickness, surviving surface, hidden cracking, coating residue and carrying mass. Distinct from the generic Metal Plate through its flanged machinery-cover form and damaged mounting edge.</x:t>
        </x:is>
      </x:c>
      <x:c r="V1003" s="4" t="inlineStr">
        <x:is>
          <x:t xml:space="preserve">iron plate salvage; buckled iron panel; machine casing plate; sheet iron cover; recovered plating</x:t>
        </x:is>
      </x:c>
      <x:c r="W1003"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3" s="4" t="inlineStr">
        <x:is>
          <x:t xml:space="preserve">Raw material</x:t>
        </x:is>
      </x:c>
      <x:c r="Y1003" s="4" t="inlineStr">
        <x:is>
          <x:t xml:space="preserve">Recovered part</x:t>
        </x:is>
      </x:c>
      <x:c r="Z1003" s="4" t="inlineStr">
        <x:is>
          <x:t xml:space="preserve">Industrial salvage</x:t>
        </x:is>
      </x:c>
      <x:c r="AA1003" s="4" t="inlineStr">
        <x:is>
          <x:t xml:space="preserve">Equipment fabrication</x:t>
        </x:is>
      </x:c>
      <x:c r="AB1003" s="4" t="inlineStr">
        <x:is>
          <x:t xml:space="preserve">Metal</x:t>
        </x:is>
      </x:c>
      <x:c r="AC1003" s="4" t="inlineStr">
        <x:is>
          <x:t xml:space="preserve">Solid part</x:t>
        </x:is>
      </x:c>
      <x:c r="AD1003" s="4" t="inlineStr">
        <x:is>
          <x:t xml:space="preserve">Proposal</x:t>
        </x:is>
      </x:c>
      <x:c r="AE1003" s="4" t="str">
        <x:f>LOWER(A1003&amp;"; "&amp;B1003&amp;"; "&amp;D1003&amp;"; "&amp;E1003&amp;"; "&amp;X1003&amp;"; "&amp;Y1003&amp;"; "&amp;Z1003&amp;"; "&amp;AA1003&amp;"; "&amp;AB1003&amp;"; "&amp;AC1003&amp;"; "&amp;AD1003&amp;"; "&amp;V1003&amp;"; "&amp;C1003&amp;"; "&amp;AH1003&amp;"; "&amp;AI1003)</x:f>
        <x:v>proposal.salvage.buckled_iron_casing_panel; buckled iron casing panel; salvage; iron plate salvage; raw material; recovered part; industrial salvage; equipment fabrication; metal; solid part; proposal; iron plate salvage; buckled iron panel; machine casing plate; sheet iron cover; recovered plating; t1; unassigned; material</x:v>
      </x:c>
      <x:c r="AF1003" s="4" t="inlineStr">
        <x:is>
          <x:t xml:space="preserve">Damaged recovered iron plating retained as Salvage for material or donor-part assessment. Original armor or machinery shape does not establish a functioning equipment item.</x:t>
        </x:is>
      </x:c>
      <x:c r="AG1003" s="4" t="inlineStr">
        <x:is>
          <x:t xml:space="preserve">Proposed T1 practical-worth band: a broad ordinary iron panel with useful surviving surface, offset by bending and damaged mounting holes. No qualified stock or replacement fit implied.</x:t>
        </x:is>
      </x:c>
      <x:c r="AH1003" s="4" t="inlineStr">
        <x:is>
          <x:t xml:space="preserve">Unassigned</x:t>
        </x:is>
      </x:c>
      <x:c r="AI1003" s="4" t="inlineStr">
        <x:is>
          <x:t xml:space="preserve">Material</x:t>
        </x:is>
      </x:c>
      <x:c r="AJ1003" s="4">
        <x:f>COUNTIFS('Material routes'!$D$6:$D$2205,A1003,'Material routes'!$C$6:$C$2205,"Output")</x:f>
        <x:v>0</x:v>
      </x:c>
      <x:c r="AK1003" s="4">
        <x:f>SUM(COUNTIFS('Material routes'!$D$6:$D$2205,A1003,'Material routes'!$C$6:$C$2205,"Ingredient candidate"),COUNTIFS('Material routes'!$D$6:$D$2205,A1003,'Material routes'!$C$6:$C$2205,"Consumed input"),COUNTIFS('Material routes'!$D$6:$D$2205,A1003,'Material routes'!$C$6:$C$2205,"Contained input"),COUNTIFS('Material routes'!$D$6:$D$2205,A1003,'Material routes'!$C$6:$C$2205,"Transform input"))</x:f>
        <x:v>0</x:v>
      </x:c>
      <x:c r="AL1003" s="4">
        <x:f>COUNTIFS('Material routes'!$D$6:$D$2205,A1003,'Material routes'!$C$6:$C$2205,"Tool candidate")</x:f>
        <x:v>0</x:v>
      </x:c>
      <x:c r="AM1003" s="4" t="str">
        <x:f>IF(AJ1003&gt;0,"Route listed; review status/completeness",IF(C1003="T0","Raw entry feed; no production route","No production route listed"))</x:f>
        <x:v>No production route listed</x:v>
      </x:c>
      <x:c r="AN1003" s="4">
        <x:f>IF(C1003="T0",0,IF(C1003="T1",1,IF(C1003="T2",2,IF(C1003="T3",3,IF(C1003="T4",4,IF(C1003="Unassigned",98,99))))))</x:f>
        <x:v>1</x:v>
      </x:c>
    </x:row>
    <x:row r="1004">
      <x:c r="A1004" s="4" t="inlineStr">
        <x:is>
          <x:t xml:space="preserve">proposal.salvage.riveted_iron_reinforcement_plate</x:t>
        </x:is>
      </x:c>
      <x:c r="B1004" s="4" t="inlineStr">
        <x:is>
          <x:t xml:space="preserve">Riveted iron reinforcement plate</x:t>
        </x:is>
      </x:c>
      <x:c r="C1004" s="4" t="inlineStr">
        <x:is>
          <x:t xml:space="preserve">T2</x:t>
        </x:is>
      </x:c>
      <x:c r="D1004" s="4" t="inlineStr">
        <x:is>
          <x:t xml:space="preserve">Salvage</x:t>
        </x:is>
      </x:c>
      <x:c r="E1004" s="4" t="inlineStr">
        <x:is>
          <x:t xml:space="preserve">Iron plate salvage</x:t>
        </x:is>
      </x:c>
      <x:c r="F1004" s="4" t="inlineStr">
        <x:is>
          <x:t xml:space="preserve">New proposal</x:t>
        </x:is>
      </x:c>
      <x:c r="G1004" s="4" t="inlineStr">
        <x:is>
          <x:t xml:space="preserve">A thick iron reinforcement plate recovered with a narrow backing strip still held by several large rivets. A battered corner and worn fixing holes mark its former service on a heavy structure, but much of the solid body survives. Its substantial worked section and retained fittings offer potentially valuable repair donors after condition checks.</x:t>
        </x:is>
      </x:c>
      <x:c r="H1004" s="4" t="inlineStr">
        <x:is>
          <x:t xml:space="preserve">None; damaged salvage</x:t>
        </x:is>
      </x:c>
      <x:c r="I1004" s="4" t="inlineStr">
        <x:is>
          <x:t xml:space="preserve">Recovered iron cargo; size, mass and carrying arrangement unresolved.</x:t>
        </x:is>
      </x:c>
      <x:c r="J1004" s="4"/>
      <x:c r="K1004" s="4"/>
      <x:c r="L1004" s="4" t="inlineStr">
        <x:is>
          <x:t xml:space="preserve">Recover from discarded iron armor or damaged contemporary machinery. Specific sites, frequency and recovery requirements remain design work.</x:t>
        </x:is>
      </x:c>
      <x:c r="M1004" s="4" t="inlineStr">
        <x:is>
          <x:t xml:space="preserve">Inspect the recovered iron for surviving usable sections, fittings or metal-recovery feed. Condition-specific preparation is required before any reuse; no recovery yield, repair recipe or ready-to-use part is granted.</x:t>
        </x:is>
      </x:c>
      <x:c r="N1004" s="4" t="inlineStr">
        <x:is>
          <x:t xml:space="preserve">Not implemented</x:t>
        </x:is>
      </x:c>
      <x:c r="O1004" s="4" t="inlineStr">
        <x:is>
          <x:t xml:space="preserve">As-found iron salvage with uncertain integrity. Not wearable armor, a qualified protective plate or craft-ready stock. Fit, usable area, recovery yield, mass and protective performance remain unassigned.</x:t>
        </x:is>
      </x:c>
      <x:c r="P1004" s="4" t="inlineStr">
        <x:is>
          <x:t xml:space="preserve">Uncommon</x:t>
        </x:is>
      </x:c>
      <x:c r="Q1004" s="4"/>
      <x:c r="R1004" s="4"/>
      <x:c r="S1004" s="4"/>
      <x:c r="T1004" s="4"/>
      <x:c r="U1004" s="4" t="inlineStr">
        <x:is>
          <x:t xml:space="preserve">Resolve hidden corrosion between joined faces, rivet condition, usable sections and carrying mass. No structural load rating, armor conversion, repair result or guaranteed quantity of recovered fittings.</x:t>
        </x:is>
      </x:c>
      <x:c r="V1004" s="4" t="inlineStr">
        <x:is>
          <x:t xml:space="preserve">iron plate salvage; riveted reinforcement plate; heavy iron plating; structural patch plate; recovered plating</x:t>
        </x:is>
      </x:c>
      <x:c r="W1004"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4" s="4" t="inlineStr">
        <x:is>
          <x:t xml:space="preserve">Raw material</x:t>
        </x:is>
      </x:c>
      <x:c r="Y1004" s="4" t="inlineStr">
        <x:is>
          <x:t xml:space="preserve">Recovered part</x:t>
        </x:is>
      </x:c>
      <x:c r="Z1004" s="4" t="inlineStr">
        <x:is>
          <x:t xml:space="preserve">Industrial salvage</x:t>
        </x:is>
      </x:c>
      <x:c r="AA1004" s="4" t="inlineStr">
        <x:is>
          <x:t xml:space="preserve">Equipment fabrication</x:t>
        </x:is>
      </x:c>
      <x:c r="AB1004" s="4" t="inlineStr">
        <x:is>
          <x:t xml:space="preserve">Metal</x:t>
        </x:is>
      </x:c>
      <x:c r="AC1004" s="4" t="inlineStr">
        <x:is>
          <x:t xml:space="preserve">Assembly</x:t>
        </x:is>
      </x:c>
      <x:c r="AD1004" s="4" t="inlineStr">
        <x:is>
          <x:t xml:space="preserve">Proposal</x:t>
        </x:is>
      </x:c>
      <x:c r="AE1004" s="4" t="str">
        <x:f>LOWER(A1004&amp;"; "&amp;B1004&amp;"; "&amp;D1004&amp;"; "&amp;E1004&amp;"; "&amp;X1004&amp;"; "&amp;Y1004&amp;"; "&amp;Z1004&amp;"; "&amp;AA1004&amp;"; "&amp;AB1004&amp;"; "&amp;AC1004&amp;"; "&amp;AD1004&amp;"; "&amp;V1004&amp;"; "&amp;C1004&amp;"; "&amp;AH1004&amp;"; "&amp;AI1004)</x:f>
        <x:v>proposal.salvage.riveted_iron_reinforcement_plate; riveted iron reinforcement plate; salvage; iron plate salvage; raw material; recovered part; industrial salvage; equipment fabrication; metal; assembly; proposal; iron plate salvage; riveted reinforcement plate; heavy iron plating; structural patch plate; recovered plating; t2; unassigned; material</x:v>
      </x:c>
      <x:c r="AF1004" s="4" t="inlineStr">
        <x:is>
          <x:t xml:space="preserve">Damaged recovered iron plating retained as Salvage for material or donor-part assessment. Original armor or machinery shape does not establish a functioning equipment item.</x:t>
        </x:is>
      </x:c>
      <x:c r="AG1004" s="4" t="inlineStr">
        <x:is>
          <x:t xml:space="preserve">Proposed T2 practical-worth band: substantial surviving worked iron plus retained backing and fittings offer more potential repair utility than small cracked fragments or bent thin panels. Integrity and actual demand still require assessment.</x:t>
        </x:is>
      </x:c>
      <x:c r="AH1004" s="4" t="inlineStr">
        <x:is>
          <x:t xml:space="preserve">Unassigned</x:t>
        </x:is>
      </x:c>
      <x:c r="AI1004" s="4" t="inlineStr">
        <x:is>
          <x:t xml:space="preserve">Material</x:t>
        </x:is>
      </x:c>
      <x:c r="AJ1004" s="4">
        <x:f>COUNTIFS('Material routes'!$D$6:$D$2205,A1004,'Material routes'!$C$6:$C$2205,"Output")</x:f>
        <x:v>0</x:v>
      </x:c>
      <x:c r="AK1004" s="4">
        <x:f>SUM(COUNTIFS('Material routes'!$D$6:$D$2205,A1004,'Material routes'!$C$6:$C$2205,"Ingredient candidate"),COUNTIFS('Material routes'!$D$6:$D$2205,A1004,'Material routes'!$C$6:$C$2205,"Consumed input"),COUNTIFS('Material routes'!$D$6:$D$2205,A1004,'Material routes'!$C$6:$C$2205,"Contained input"),COUNTIFS('Material routes'!$D$6:$D$2205,A1004,'Material routes'!$C$6:$C$2205,"Transform input"))</x:f>
        <x:v>0</x:v>
      </x:c>
      <x:c r="AL1004" s="4">
        <x:f>COUNTIFS('Material routes'!$D$6:$D$2205,A1004,'Material routes'!$C$6:$C$2205,"Tool candidate")</x:f>
        <x:v>0</x:v>
      </x:c>
      <x:c r="AM1004" s="4" t="str">
        <x:f>IF(AJ1004&gt;0,"Route listed; review status/completeness",IF(C1004="T0","Raw entry feed; no production route","No production route listed"))</x:f>
        <x:v>No production route listed</x:v>
      </x:c>
      <x:c r="AN1004" s="4">
        <x:f>IF(C1004="T0",0,IF(C1004="T1",1,IF(C1004="T2",2,IF(C1004="T3",3,IF(C1004="T4",4,IF(C1004="Unassigned",98,99))))))</x:f>
        <x:v>2</x:v>
      </x:c>
    </x:row>
    <x:row r="1005">
      <x:c r="A1005" s="4" t="inlineStr">
        <x:is>
          <x:t xml:space="preserve">proposal.salvage.high_quality_canister_seal_collar</x:t>
        </x:is>
      </x:c>
      <x:c r="B1005" s="4" t="inlineStr">
        <x:is>
          <x:t xml:space="preserve">High-quality canister seal collar</x:t>
        </x:is>
      </x:c>
      <x:c r="C1005" s="4" t="inlineStr">
        <x:is>
          <x:t xml:space="preserve">T3</x:t>
        </x:is>
      </x:c>
      <x:c r="D1005" s="4" t="inlineStr">
        <x:is>
          <x:t xml:space="preserve">Salvage</x:t>
        </x:is>
      </x:c>
      <x:c r="E1005" s="4" t="inlineStr">
        <x:is>
          <x:t xml:space="preserve">Recovered canister salvage</x:t>
        </x:is>
      </x:c>
      <x:c r="F1005" s="4" t="inlineStr">
        <x:is>
          <x:t xml:space="preserve">New proposal</x:t>
        </x:is>
      </x:c>
      <x:c r="G1005" s="4" t="inlineStr">
        <x:is>
          <x:t xml:space="preserve">A carefully finished metal collar recovered from a canister mouth, with a smooth sealing seat and an even retaining rim. The part shows less distortion than a typical discarded closure, preserving a useful fitted surface for inspection. It is a high-quality donor candidate rather than a complete closure, and supplies no fresh seal, cap or guaranteed leak-tight joint.</x:t>
        </x:is>
      </x:c>
      <x:c r="H1005" s="4" t="inlineStr">
        <x:is>
          <x:t xml:space="preserve">None; fit and condition unresolved</x:t>
        </x:is>
      </x:c>
      <x:c r="I1005" s="4" t="inlineStr">
        <x:is>
          <x:t xml:space="preserve">Separate recovered cargo item; mass, packing and attachment compatibility unresolved.</x:t>
        </x:is>
      </x:c>
      <x:c r="J1005" s="4"/>
      <x:c r="K1005" s="4"/>
      <x:c r="L1005" s="4" t="inlineStr">
        <x:is>
          <x:t xml:space="preserve">Recover from abandoned equipment, discarded canisters or workshop remnants. Locations, frequency and price remain proposals.</x:t>
        </x:is>
      </x:c>
      <x:c r="M1005"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1005" s="4" t="inlineStr">
        <x:is>
          <x:t xml:space="preserve">Not implemented</x:t>
        </x:is>
      </x:c>
      <x:c r="O1005"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1005" s="4" t="inlineStr">
        <x:is>
          <x:t xml:space="preserve">Rare</x:t>
        </x:is>
      </x:c>
      <x:c r="Q1005" s="4"/>
      <x:c r="R1005" s="4"/>
      <x:c r="S1005" s="4"/>
      <x:c r="T1005" s="4"/>
      <x:c r="U1005" s="4" t="inlineStr">
        <x:is>
          <x:t xml:space="preserve">Resolve seat wear, corrosion, matching mouth and closure, retained geometry and service-specific reuse. Distinct from generic seal stock, the fitted seal seat and replaceable seal-carrier assembly; no universal fit or new sealing material.</x:t>
        </x:is>
      </x:c>
      <x:c r="V1005" s="4" t="inlineStr">
        <x:is>
          <x:t xml:space="preserve">canister salvage; high quality canister part; recovered seal collar; precision closure donor</x:t>
        </x:is>
      </x:c>
      <x:c r="W1005"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1005" s="4" t="inlineStr">
        <x:is>
          <x:t xml:space="preserve">Container part</x:t>
        </x:is>
      </x:c>
      <x:c r="Y1005" s="4" t="inlineStr">
        <x:is>
          <x:t xml:space="preserve">Recovered part</x:t>
        </x:is>
      </x:c>
      <x:c r="Z1005" s="4" t="inlineStr">
        <x:is>
          <x:t xml:space="preserve">Industrial salvage</x:t>
        </x:is>
      </x:c>
      <x:c r="AA1005" s="4" t="inlineStr">
        <x:is>
          <x:t xml:space="preserve">Equipment repair</x:t>
        </x:is>
      </x:c>
      <x:c r="AB1005" s="4" t="inlineStr">
        <x:is>
          <x:t xml:space="preserve">Metal</x:t>
        </x:is>
      </x:c>
      <x:c r="AC1005" s="4" t="inlineStr">
        <x:is>
          <x:t xml:space="preserve">Solid part</x:t>
        </x:is>
      </x:c>
      <x:c r="AD1005" s="4" t="inlineStr">
        <x:is>
          <x:t xml:space="preserve">Proposal</x:t>
        </x:is>
      </x:c>
      <x:c r="AE1005" s="4" t="str">
        <x:f>LOWER(A1005&amp;"; "&amp;B1005&amp;"; "&amp;D1005&amp;"; "&amp;E1005&amp;"; "&amp;X1005&amp;"; "&amp;Y1005&amp;"; "&amp;Z1005&amp;"; "&amp;AA1005&amp;"; "&amp;AB1005&amp;"; "&amp;AC1005&amp;"; "&amp;AD1005&amp;"; "&amp;V1005&amp;"; "&amp;C1005&amp;"; "&amp;AH1005&amp;"; "&amp;AI1005)</x:f>
        <x:v>proposal.salvage.high_quality_canister_seal_collar; high-quality canister seal collar; salvage; recovered canister salvage; container part; recovered part; industrial salvage; equipment repair; metal; solid part; proposal; canister salvage; high quality canister part; recovered seal collar; precision closure donor; t3; unassigned; component</x:v>
      </x:c>
      <x:c r="AF1005" s="4" t="inlineStr">
        <x:is>
          <x:t xml:space="preserve">Recovered canister-related salvage, separate from operating personal reserves, deployed dust collectors and newly fitted workshop components. High quality describes apparent retained workmanship, not qualified service condition.</x:t>
        </x:is>
      </x:c>
      <x:c r="AG1005" s="4" t="inlineStr">
        <x:is>
          <x:t xml:space="preserve">Proposed T3 practical-worth band: a well-preserved fitted sealing surface can save difficult replacement work, subject to inspection and a compatible host. No seal performance or fixed sale price assigned.</x:t>
        </x:is>
      </x:c>
      <x:c r="AH1005" s="4" t="inlineStr">
        <x:is>
          <x:t xml:space="preserve">Unassigned</x:t>
        </x:is>
      </x:c>
      <x:c r="AI1005" s="4" t="inlineStr">
        <x:is>
          <x:t xml:space="preserve">Component</x:t>
        </x:is>
      </x:c>
      <x:c r="AJ1005" s="4">
        <x:f>COUNTIFS('Material routes'!$D$6:$D$2205,A1005,'Material routes'!$C$6:$C$2205,"Output")</x:f>
        <x:v>0</x:v>
      </x:c>
      <x:c r="AK1005" s="4">
        <x:f>SUM(COUNTIFS('Material routes'!$D$6:$D$2205,A1005,'Material routes'!$C$6:$C$2205,"Ingredient candidate"),COUNTIFS('Material routes'!$D$6:$D$2205,A1005,'Material routes'!$C$6:$C$2205,"Consumed input"),COUNTIFS('Material routes'!$D$6:$D$2205,A1005,'Material routes'!$C$6:$C$2205,"Contained input"),COUNTIFS('Material routes'!$D$6:$D$2205,A1005,'Material routes'!$C$6:$C$2205,"Transform input"))</x:f>
        <x:v>0</x:v>
      </x:c>
      <x:c r="AL1005" s="4">
        <x:f>COUNTIFS('Material routes'!$D$6:$D$2205,A1005,'Material routes'!$C$6:$C$2205,"Tool candidate")</x:f>
        <x:v>0</x:v>
      </x:c>
      <x:c r="AM1005" s="4" t="str">
        <x:f>IF(AJ1005&gt;0,"Route listed; review status/completeness",IF(C1005="T0","Raw entry feed; no production route","No production route listed"))</x:f>
        <x:v>No production route listed</x:v>
      </x:c>
      <x:c r="AN1005" s="4">
        <x:f>IF(C1005="T0",0,IF(C1005="T1",1,IF(C1005="T2",2,IF(C1005="T3",3,IF(C1005="T4",4,IF(C1005="Unassigned",98,99))))))</x:f>
        <x:v>3</x:v>
      </x:c>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'Taxonomy'!$E$6:$E$42</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x:c r="B12" s="9"/>
      <x:c r="C12" s="9"/>
      <x:c r="D12" s="9"/>
      <x:c r="E12" s="9"/>
      <x:c r="F12" s="21"/>
      <x:c r="G12" s="9"/>
      <x:c r="H12" s="9"/>
      <x:c r="I12" s="9"/>
      <x:c r="J12" s="9"/>
      <x:c r="K12" s="9"/>
      <x:c r="L12" s="11"/>
      <x:c r="M12" s="9"/>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50</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0</x:v>
      </x:c>
      <x:c r="C7" s="4" t="inlineStr">
        <x:is>
          <x:t xml:space="preserve">Retired primary category: all remaining entries are Crafting components. Retained as a historical label only.</x:t>
        </x:is>
      </x:c>
      <x:c r="D7" s="4" t="inlineStr">
        <x:is>
          <x:t xml:space="preserve">Author direction October 15: all remaining Field supplies are Crafting components; retire Field supplies as an active category.</x:t>
        </x:is>
      </x:c>
      <x:c r="E7" s="4" t="inlineStr">
        <x:is>
          <x:t xml:space="preserve">Legacy category</x:t>
        </x:is>
      </x:c>
      <x:c r="G7" t="inlineStr">
        <x:is>
          <x:t xml:space="preserve">Ammunition</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Ancient salvage</x:t>
        </x:is>
      </x:c>
    </x:row>
    <x:row r="9" ht="48" customHeight="1">
      <x:c r="A9" s="4" t="str">
        <x:v>Crafting components</x:v>
      </x:c>
      <x:c r="B9" s="4">
        <x:f>COUNTIF(Items!$D$6:$D$1005,A9)</x:f>
        <x:v>203</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Armor</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Atmospheric resources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Clothing</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Consumables</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Cooking ingredients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Crafting components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stations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Currency</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Legger armor</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Legger attachments</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Manufactured stock</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Mineral resources</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Salvage</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Tools</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Weapons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Workshop upgrades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32</x:v>
      </x:c>
      <x:c r="C37" s="4" t="inlineStr">
        <x:is>
          <x:t xml:space="preserve">Weapon equipment and launchers. Projectiles and weapon-specific power feeds are classified separately as Ammunition.</x:t>
        </x:is>
      </x:c>
      <x:c r="D37" s="4" t="str">
        <x:v>Detailed offensive, defensive, trap and trip-up design remains open.</x:v>
      </x:c>
      <x:c r="E37" s="4" t="str">
        <x:v>Primary category</x:v>
      </x:c>
    </x:row>
    <x:row r="38" ht="85" customHeight="1">
      <x:c r="A38" s="4" t="str">
        <x:v>Cultural objects</x:v>
      </x:c>
      <x:c r="B38" s="4">
        <x:f>COUNTIF(Items!$D$6:$D$1005,A38)</x:f>
        <x:v>0</x:v>
      </x:c>
      <x:c r="C38" s="4" t="inlineStr">
        <x:is>
          <x:t xml:space="preserve">Retired primary category: all entries moved to Salvage by author direction October 16, 2026. Historical label only.</x:t>
        </x:is>
      </x:c>
      <x:c r="D38" s="4" t="inlineStr">
        <x:is>
          <x:t xml:space="preserve">Author direction October 16: all remaining Cultural objects are Salvage; remove the cultural items section. Preserve item identity, descriptions, condition, tiers, uses and recipe semantics.</x:t>
        </x:is>
      </x:c>
      <x:c r="E38" s="4" t="inlineStr">
        <x:is>
          <x:t xml:space="preserve">Legacy category</x:t>
        </x:is>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73</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50</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100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0</x:v>
      </x:c>
      <x:c r="C50" s="4" t="inlineStr">
        <x:is>
          <x:t xml:space="preserve">Retired primary category: all remaining entries are Crafting components. Retained as a historical label only.</x:t>
        </x:is>
      </x:c>
      <x:c r="D50" s="4" t="inlineStr">
        <x:is>
          <x:t xml:space="preserve">Author direction October 15: all Processing agents belong in Crafting components; retire the separate Processing agents section. Identity, condition, tiers, properties and recipe roles remain unchanged.</x:t>
        </x:is>
      </x:c>
      <x:c r="E50" s="4" t="inlineStr">
        <x:is>
          <x:t xml:space="preserve">Legacy category</x:t>
        </x:is>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241</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 Includes all former Camp items as salvage. Includes all former Cultural objects as salvage.</x:t>
        </x:is>
      </x:c>
      <x:c r="D52" s="4" t="str">
        <x:v>New organizational category, not a canon or rarity claim.</x:v>
      </x:c>
      <x:c r="E52" s="4" t="str">
        <x:v>Primary category</x:v>
      </x:c>
    </x:row>
    <x:row r="53" ht="115" customHeight="1">
      <x:c r="A53" s="4" t="str">
        <x:v>Recovered mechanisms</x:v>
      </x:c>
      <x:c r="B53" s="4">
        <x:f>COUNTIF(Items!$D$6:$D$1005,A53)</x:f>
        <x:v>0</x:v>
      </x:c>
      <x:c r="C53" s="4" t="inlineStr">
        <x:is>
          <x:t xml:space="preserve">Retired primary category: all remaining entries are Salvage. Retained as a historical label only.</x:t>
        </x:is>
      </x:c>
      <x:c r="D53" s="4" t="inlineStr">
        <x:is>
          <x:t xml:space="preserve">Author direction October 15: all Recovered mechanisms entries belong in Salvage; retire the separate Recovered mechanisms section. Identity, condition, tiers, properties and recipe roles remain unchanged.</x:t>
        </x:is>
      </x:c>
      <x:c r="E53" s="4" t="inlineStr">
        <x:is>
          <x:t xml:space="preserve">Legacy category</x:t>
        </x:is>
      </x:c>
    </x:row>
    <x:row r="54" ht="115" customHeight="1">
      <x:c r="A54" s="4" t="str">
        <x:v>Ancient salvage</x:v>
      </x:c>
      <x:c r="B54" s="4">
        <x:f>COUNTIF(Items!$D$6:$D$1005,A54)</x:f>
        <x:v>50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20</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0</x:v>
      </x:c>
      <x:c r="C58" s="9" t="inlineStr">
        <x:is>
          <x:t xml:space="preserve">Retired primary category: all remaining entries are Armor. Retained as a historical label only.</x:t>
        </x:is>
      </x:c>
      <x:c r="D58" s="9" t="inlineStr">
        <x:is>
          <x:t xml:space="preserve">Author direction October 16: all remaining general Attachments belong in Armor; retire the empty Attachments section. Category assignment preserves item type, properties and recipe roles, including the tool belt. Legger attachments remains separate.</x:t>
        </x:is>
      </x:c>
      <x:c r="E58" s="4" t="inlineStr">
        <x:is>
          <x:t xml:space="preserve">Legacy category</x:t>
        </x:is>
      </x:c>
    </x:row>
    <x:row r="59">
      <x:c r="A59" s="9" t="inlineStr">
        <x:is>
          <x:t xml:space="preserve">Clothing</x:t>
        </x:is>
      </x:c>
      <x:c r="B59" s="9">
        <x:f>COUNTIF(Items!$D$6:$D$1005,A59)</x:f>
        <x:v>45</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18</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Non-cooking crafting, firing and forging facilities. The former Camp items Cooking station is classified as Salvage; recipe semantics remain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10</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0</x:v>
      </x:c>
      <x:c r="C65" s="4" t="inlineStr">
        <x:is>
          <x:t xml:space="preserve">Retired primary category: all entries moved to Salvage by author direction October 16, 2026. Historical label only.</x:t>
        </x:is>
      </x:c>
      <x:c r="D65" s="4" t="inlineStr">
        <x:is>
          <x:t xml:space="preserve">Author direction October 16: all Camp items are Salvage; retire the Camp items section. Item identity, condition, tiers, purposes and recipe semantics remain unchanged.</x:t>
        </x:is>
      </x:c>
      <x:c r="E65" s="4" t="inlineStr">
        <x:is>
          <x:t xml:space="preserve">Legacy category</x:t>
        </x:is>
      </x:c>
    </x:row>
    <x:row r="66">
      <x:c r="A66" s="4" t="inlineStr">
        <x:is>
          <x:t xml:space="preserve">Ammunition</x:t>
        </x:is>
      </x:c>
      <x:c r="B66" s="4">
        <x:f>COUNTIF(Items!$D$6:$D$1005,A66)</x:f>
        <x:v>16</x:v>
      </x:c>
      <x:c r="C66" s="4" t="inlineStr">
        <x:is>
          <x:t xml:space="preserve">Weapon projectiles, rockets and matched weapon-specific power feeds. Launchers and other weapons remain Weapons. Classification does not establish interchangeability, consumption, recovery, charge or combat behavior.</x:t>
        </x:is>
      </x:c>
      <x:c r="D66" s="4" t="inlineStr">
        <x:is>
          <x:t xml:space="preserve">Author-requested ammunition organization; original item roles retained.</x:t>
        </x:is>
      </x:c>
      <x:c r="E66"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inlineStr">
        <x:is>
          <x:t xml:space="preserve">The October 15 refinement-stage framework is retained as historical manufacturing-planning guidance. October 16 item value tiers supersede Items.C outside the two excluded salvage sections. A high-value raw item can require preparation; a low-value finished fitting can be immediately usable after qualification. Price bands cannot validate a material-tier progression.</x:t>
        </x:is>
      </x:c>
    </x:row>
    <x:row r="158" ht="115" customHeight="1">
      <x:c r="A158" s="4" t="str">
        <x:v>Tier versus rarity and quality</x:v>
      </x:c>
      <x:c r="B158" s="4" t="inlineStr">
        <x:is>
          <x:t xml:space="preserve">Current catalog tiers outside Salvage and Ancient salvage rank estimated practical worth: T0 common, T1 serviceable, T2 specialist, T3 high value and T4 exceptional. Replacement labor, utility, scarcity and condition inform the ranking. They do not establish recipe eligibility, manufacturing stages, numeric prices or power. Both salvage sections are excluded from this audit.</x:t>
        </x:is>
      </x:c>
    </x:row>
    <x:row r="159" ht="115" customHeight="1">
      <x:c r="A159" s="4" t="str">
        <x:v>Tier fields</x:v>
      </x:c>
      <x:c r="B159" s="4" t="inlineStr">
        <x:is>
          <x:t xml:space="preserve">Items.C is the current value rank T0-T4; AG records the reason. Historical Previous tier and finished-input fields retain earlier manufacturing-planning information. Every item outside Salvage and Ancient salvage is assigned a numeric value tier. Withheld sources remain withheld even when a provisional value tier is present.</x:t>
        </x:is>
      </x:c>
    </x:row>
    <x:row r="160" ht="115" customHeight="1">
      <x:c r="A160" s="4" t="str">
        <x:v>Recipe scope and tier gates</x:v>
      </x:c>
      <x:c r="B160" s="4" t="inlineStr">
        <x:is>
          <x:t xml:space="preserve">Material routes and Crafting recipes retain candidate topology, quantities and source/withheld gates. Their existing linked tier columns project value ranks for items outside both salvage sections; these legacy field labels do not validate a refinement-stage progression. Crafting-browser rows explicitly separate value from readiness. No ingredient/output permission follows from a numeric value rank; manufacturing stages need their own separate review.</x:t>
        </x:is>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x:c r="B20" s="4"/>
      <x:c r="C20" s="4"/>
      <x:c r="D20" s="4"/>
      <x:c r="E20" s="4"/>
      <x:c r="F20" s="4"/>
      <x:c r="G20" s="4"/>
      <x:c r="H20" s="4"/>
    </x:row>
    <x:row r="21" ht="85" customHeight="1">
      <x:c r="A21" s="4"/>
      <x:c r="B21" s="4"/>
      <x:c r="C21" s="4"/>
      <x:c r="D21" s="4"/>
      <x:c r="E21" s="4"/>
      <x:c r="F21" s="4"/>
      <x:c r="G21" s="4"/>
      <x:c r="H21" s="4"/>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x:c r="B27" s="4"/>
      <x:c r="C27" s="4"/>
      <x:c r="D27" s="4"/>
      <x:c r="E27" s="4"/>
      <x:c r="F27" s="4"/>
      <x:c r="G27" s="4"/>
      <x:c r="H27" s="4"/>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x:c r="B30" s="4"/>
      <x:c r="C30" s="4"/>
      <x:c r="D30" s="4"/>
      <x:c r="E30" s="4"/>
      <x:c r="F30" s="4"/>
      <x:c r="G30" s="4"/>
      <x:c r="H30" s="4"/>
    </x:row>
    <x:row r="31" ht="90" customHeight="1">
      <x:c r="A31" s="4"/>
      <x:c r="B31" s="4"/>
      <x:c r="C31" s="4"/>
      <x:c r="D31" s="4"/>
      <x:c r="E31" s="4"/>
      <x:c r="F31" s="4"/>
      <x:c r="G31" s="4"/>
      <x:c r="H31" s="4"/>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x:c r="B11" s="4"/>
      <x:c r="C11" s="4"/>
      <x:c r="D11" s="4"/>
      <x:c r="E11" s="4"/>
      <x:c r="F11" s="4"/>
      <x:c r="G11" s="4"/>
      <x:c r="H11" s="4"/>
      <x:c r="I11" s="4"/>
      <x:c r="J11" s="4"/>
    </x:row>
    <x:row r="12" ht="100" customHeight="1">
      <x:c r="A12" s="4"/>
      <x:c r="B12" s="4"/>
      <x:c r="C12" s="4"/>
      <x:c r="D12" s="4"/>
      <x:c r="E12" s="4"/>
      <x:c r="F12" s="4"/>
      <x:c r="G12" s="4"/>
      <x:c r="H12" s="4"/>
      <x:c r="I12" s="4"/>
      <x:c r="J12" s="4"/>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x:c r="B18" s="4"/>
      <x:c r="C18" s="4"/>
      <x:c r="D18" s="4"/>
      <x:c r="E18" s="4"/>
      <x:c r="F18" s="4"/>
      <x:c r="G18" s="4"/>
      <x:c r="H18" s="4"/>
      <x:c r="I18" s="4"/>
      <x:c r="J18" s="4"/>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inlineStr">
        <x:is>
          <x:t xml:space="preserve">Armor</x:t>
        </x:is>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inlineStr">
        <x:is>
          <x:t xml:space="preserve">Salvage</x:t>
        </x:is>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c r="E5" t="inlineStr">
        <x:is>
          <x:t xml:space="preserve">Material family choices</x:t>
        </x:is>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c r="E6" t="inlineStr">
        <x:is>
          <x:t xml:space="preserve">Ancient composite</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c r="E7" t="inlineStr">
        <x:is>
          <x:t xml:space="preserve">Biological and mineral mixture</x:t>
        </x:is>
      </x:c>
    </x:row>
    <x:row r="8" ht="50" customHeight="1">
      <x:c r="A8" s="4" t="str">
        <x:v>Category</x:v>
      </x:c>
      <x:c r="B8" s="4" t="str">
        <x:v>Crafting components</x:v>
      </x:c>
      <x:c r="C8" s="4" t="str">
        <x:v>Broad existing inventory/design grouping. One per master item.</x:v>
      </x:c>
      <x:c r="E8" t="inlineStr">
        <x:is>
          <x:t xml:space="preserve">Biological chemical</x:t>
        </x:is>
      </x:c>
    </x:row>
    <x:row r="9" ht="50" customHeight="1">
      <x:c r="A9" s="4" t="str">
        <x:v>Category</x:v>
      </x:c>
      <x:c r="B9" s="4" t="str">
        <x:v>Cultural objects</x:v>
      </x:c>
      <x:c r="C9" s="4" t="inlineStr">
        <x:is>
          <x:t xml:space="preserve">Retired primary category: all entries moved to Salvage by author direction October 16, 2026. Historical label only.</x:t>
        </x:is>
      </x:c>
      <x:c r="E9" t="inlineStr">
        <x:is>
          <x:t xml:space="preserve">Carbonaceous material</x:t>
        </x:is>
      </x:c>
    </x:row>
    <x:row r="10" ht="50" customHeight="1">
      <x:c r="A10" s="4" t="str">
        <x:v>Category</x:v>
      </x:c>
      <x:c r="B10" s="4" t="str">
        <x:v>Currency</x:v>
      </x:c>
      <x:c r="C10" s="4" t="str">
        <x:v>Broad existing inventory/design grouping. One per master item.</x:v>
      </x:c>
      <x:c r="E10" t="inlineStr">
        <x:is>
          <x:t xml:space="preserve">Ceramic</x:t>
        </x:is>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c r="E11" t="inlineStr">
        <x:is>
          <x:t xml:space="preserve">Ceramic and metal</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c r="E12" t="inlineStr">
        <x:is>
          <x:t xml:space="preserve">Ceramic feed mixture</x:t>
        </x:is>
      </x:c>
    </x:row>
    <x:row r="13" ht="50" customHeight="1">
      <x:c r="A13" s="4" t="str">
        <x:v>Category</x:v>
      </x:c>
      <x:c r="B13" s="4" t="str">
        <x:v>Field supplies</x:v>
      </x:c>
      <x:c r="C13" s="4" t="inlineStr">
        <x:is>
          <x:t xml:space="preserve">Retired primary category: all remaining entries are Crafting components. Retained as a historical label only.</x:t>
        </x:is>
      </x:c>
      <x:c r="E13" t="inlineStr">
        <x:is>
          <x:t xml:space="preserve">Faunal fiber</x:t>
        </x:is>
      </x:c>
    </x:row>
    <x:row r="14" ht="50" customHeight="1">
      <x:c r="A14" s="4" t="str">
        <x:v>Category</x:v>
      </x:c>
      <x:c r="B14" s="4" t="str">
        <x:v>Resources</x:v>
      </x:c>
      <x:c r="C14" s="4" t="str">
        <x:v>Legacy broad category retained for historical records; use the current resource/stock/recovery groups for new entries.</x:v>
      </x:c>
      <x:c r="E14" t="inlineStr">
        <x:is>
          <x:t xml:space="preserve">Faunal fiber and shell</x:t>
        </x:is>
      </x:c>
    </x:row>
    <x:row r="15" ht="50" customHeight="1">
      <x:c r="A15" s="4" t="str">
        <x:v>Category</x:v>
      </x:c>
      <x:c r="B15" s="4" t="str">
        <x:v>Weapons</x:v>
      </x:c>
      <x:c r="C15" s="4" t="str">
        <x:v>Broad existing inventory/design grouping. One per master item.</x:v>
      </x:c>
      <x:c r="E15" t="inlineStr">
        <x:is>
          <x:t xml:space="preserve">Faunal hard tissue</x:t>
        </x:is>
      </x:c>
    </x:row>
    <x:row r="16" ht="50" customHeight="1">
      <x:c r="A16" s="4" t="str">
        <x:v>Category</x:v>
      </x:c>
      <x:c r="B16" s="4" t="str">
        <x:v>Mineral resources</x:v>
      </x:c>
      <x:c r="C16" s="4" t="str">
        <x:v>Geological feedstocks, selected ores, crystals and unrefined Iron Growth.</x:v>
      </x:c>
      <x:c r="E16" t="inlineStr">
        <x:is>
          <x:t xml:space="preserve">Faunal membrane</x:t>
        </x:is>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c r="E17" t="inlineStr">
        <x:is>
          <x:t xml:space="preserve">Faunal tissue</x:t>
        </x:is>
      </x:c>
    </x:row>
    <x:row r="18" ht="50" customHeight="1">
      <x:c r="A18" s="4" t="str">
        <x:v>Category</x:v>
      </x:c>
      <x:c r="B18" s="4" t="str">
        <x:v>Processing agents</x:v>
      </x:c>
      <x:c r="C18" s="4" t="inlineStr">
        <x:is>
          <x:t xml:space="preserve">Retired primary category: all remaining entries are Crafting components. Retained as a historical label only.</x:t>
        </x:is>
      </x:c>
      <x:c r="E18" t="inlineStr">
        <x:is>
          <x:t xml:space="preserve">Fur</x:t>
        </x:is>
      </x:c>
    </x:row>
    <x:row r="19" ht="50" customHeight="1">
      <x:c r="A19" s="4" t="str">
        <x:v>Category</x:v>
      </x:c>
      <x:c r="B19" s="4" t="str">
        <x:v>Manufactured stock</x:v>
      </x:c>
      <x:c r="C19" s="4" t="str">
        <x:v>Worked metal, glass, ceramic, husk and composite stock awaiting fitted fabrication.</x:v>
      </x:c>
      <x:c r="E19" t="inlineStr">
        <x:is>
          <x:t xml:space="preserve">Gemstone</x:t>
        </x:is>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c r="E20" t="inlineStr">
        <x:is>
          <x:t xml:space="preserve">Glass</x:t>
        </x:is>
      </x:c>
    </x:row>
    <x:row r="21" ht="50" customHeight="1">
      <x:c r="A21" s="4" t="str">
        <x:v>Category</x:v>
      </x:c>
      <x:c r="B21" s="4" t="str">
        <x:v>Recovered mechanisms</x:v>
      </x:c>
      <x:c r="C21" s="4" t="inlineStr">
        <x:is>
          <x:t xml:space="preserve">Retired primary category: all remaining entries are Salvage. Retained as a historical label only.</x:t>
        </x:is>
      </x:c>
      <x:c r="E21" t="inlineStr">
        <x:is>
          <x:t xml:space="preserve">Glass and metal</x:t>
        </x:is>
      </x:c>
    </x:row>
    <x:row r="22" ht="50" customHeight="1">
      <x:c r="A22" s="4" t="str">
        <x:v>Category</x:v>
      </x:c>
      <x:c r="B22" s="4" t="str">
        <x:v>Ancient salvage</x:v>
      </x:c>
      <x:c r="C22" s="4" t="str">
        <x:v>Extremely rare recovered ancient materials and intermediate parts; origin does not assign a refinement tier.</x:v>
      </x:c>
      <x:c r="E22" t="inlineStr">
        <x:is>
          <x:t xml:space="preserve">Glass and shell</x:t>
        </x:is>
      </x:c>
    </x:row>
    <x:row r="23" ht="50" customHeight="1">
      <x:c r="A23" s="4" t="str">
        <x:v>Category</x:v>
      </x:c>
      <x:c r="B23" s="4" t="str">
        <x:v>Atmospheric resources</x:v>
      </x:c>
      <x:c r="C23" s="4" t="str">
        <x:v>Collected airborne dust and contained atmospheric feed; composition and suitability remain source-specific.</x:v>
      </x:c>
      <x:c r="E23" t="inlineStr">
        <x:is>
          <x:t xml:space="preserve">Glass or ceramic</x:t>
        </x:is>
      </x:c>
    </x:row>
    <x:row r="24" ht="50" customHeight="1">
      <x:c r="A24" s="4" t="str">
        <x:v>Item type</x:v>
      </x:c>
      <x:c r="B24" s="4" t="str">
        <x:v>Ammunition</x:v>
      </x:c>
      <x:c r="C24" s="4" t="str">
        <x:v>What the object is, independent of material, culture and use.</x:v>
      </x:c>
      <x:c r="E24" t="inlineStr">
        <x:is>
          <x:t xml:space="preserve">Glass with unresolved casing</x:t>
        </x:is>
      </x:c>
    </x:row>
    <x:row r="25" ht="50" customHeight="1">
      <x:c r="A25" s="4" t="str">
        <x:v>Item type</x:v>
      </x:c>
      <x:c r="B25" s="4" t="str">
        <x:v>Armor</x:v>
      </x:c>
      <x:c r="C25" s="4" t="str">
        <x:v>What the object is, independent of material, culture and use.</x:v>
      </x:c>
      <x:c r="E25" t="inlineStr">
        <x:is>
          <x:t xml:space="preserve">Hide</x:t>
        </x:is>
      </x:c>
    </x:row>
    <x:row r="26" ht="50" customHeight="1">
      <x:c r="A26" s="4" t="str">
        <x:v>Item type</x:v>
      </x:c>
      <x:c r="B26" s="4" t="str">
        <x:v>Carrier</x:v>
      </x:c>
      <x:c r="C26" s="4" t="str">
        <x:v>What the object is, independent of material, culture and use.</x:v>
      </x:c>
      <x:c r="E26" t="inlineStr">
        <x:is>
          <x:t xml:space="preserve">Husk fiber</x:t>
        </x:is>
      </x:c>
    </x:row>
    <x:row r="27" ht="50" customHeight="1">
      <x:c r="A27" s="4" t="str">
        <x:v>Item type</x:v>
      </x:c>
      <x:c r="B27" s="4" t="str">
        <x:v>Chemical material</x:v>
      </x:c>
      <x:c r="C27" s="4" t="str">
        <x:v>What the object is, independent of material, culture and use.</x:v>
      </x:c>
      <x:c r="E27" t="inlineStr">
        <x:is>
          <x:t xml:space="preserve">Husk fiber and shell</x:t>
        </x:is>
      </x:c>
    </x:row>
    <x:row r="28" ht="50" customHeight="1">
      <x:c r="A28" s="4" t="str">
        <x:v>Item type</x:v>
      </x:c>
      <x:c r="B28" s="4" t="str">
        <x:v>Container</x:v>
      </x:c>
      <x:c r="C28" s="4" t="str">
        <x:v>What the object is, independent of material, culture and use.</x:v>
      </x:c>
      <x:c r="E28" t="inlineStr">
        <x:is>
          <x:t xml:space="preserve">Metal</x:t>
        </x:is>
      </x:c>
    </x:row>
    <x:row r="29" ht="50" customHeight="1">
      <x:c r="A29" s="4" t="str">
        <x:v>Item type</x:v>
      </x:c>
      <x:c r="B29" s="4" t="str">
        <x:v>Container part</x:v>
      </x:c>
      <x:c r="C29" s="4" t="str">
        <x:v>What the object is, independent of material, culture and use.</x:v>
      </x:c>
      <x:c r="E29" t="inlineStr">
        <x:is>
          <x:t xml:space="preserve">Metal and shell</x:t>
        </x:is>
      </x:c>
    </x:row>
    <x:row r="30" ht="50" customHeight="1">
      <x:c r="A30" s="4" t="str">
        <x:v>Item type</x:v>
      </x:c>
      <x:c r="B30" s="4" t="str">
        <x:v>Crafting component</x:v>
      </x:c>
      <x:c r="C30" s="4" t="str">
        <x:v>What the object is, independent of material, culture and use.</x:v>
      </x:c>
      <x:c r="E30" t="inlineStr">
        <x:is>
          <x:t xml:space="preserve">Metal or shell</x:t>
        </x:is>
      </x:c>
    </x:row>
    <x:row r="31" ht="50" customHeight="1">
      <x:c r="A31" s="4" t="str">
        <x:v>Item type</x:v>
      </x:c>
      <x:c r="B31" s="4" t="str">
        <x:v>Cultural object</x:v>
      </x:c>
      <x:c r="C31" s="4" t="str">
        <x:v>What the object is, independent of material, culture and use.</x:v>
      </x:c>
      <x:c r="E31" t="inlineStr">
        <x:is>
          <x:t xml:space="preserve">Mineral</x:t>
        </x:is>
      </x:c>
    </x:row>
    <x:row r="32" ht="50" customHeight="1">
      <x:c r="A32" s="4" t="str">
        <x:v>Item type</x:v>
      </x:c>
      <x:c r="B32" s="4" t="str">
        <x:v>Currency</x:v>
      </x:c>
      <x:c r="C32" s="4" t="str">
        <x:v>What the object is, independent of material, culture and use.</x:v>
      </x:c>
      <x:c r="E32" t="inlineStr">
        <x:is>
          <x:t xml:space="preserve">Mineral or shell</x:t>
        </x:is>
      </x:c>
    </x:row>
    <x:row r="33" ht="50" customHeight="1">
      <x:c r="A33" s="4" t="str">
        <x:v>Item type</x:v>
      </x:c>
      <x:c r="B33" s="4" t="str">
        <x:v>Document</x:v>
      </x:c>
      <x:c r="C33" s="4" t="str">
        <x:v>What the object is, independent of material, culture and use.</x:v>
      </x:c>
      <x:c r="E33" t="inlineStr">
        <x:is>
          <x:t xml:space="preserve">Mixed / unresolved</x:t>
        </x:is>
      </x:c>
    </x:row>
    <x:row r="34" ht="50" customHeight="1">
      <x:c r="A34" s="4" t="str">
        <x:v>Item type</x:v>
      </x:c>
      <x:c r="B34" s="4" t="str">
        <x:v>Drink consumable</x:v>
      </x:c>
      <x:c r="C34" s="4" t="str">
        <x:v>What the object is, independent of material, culture and use.</x:v>
      </x:c>
      <x:c r="E34" t="inlineStr">
        <x:is>
          <x:t xml:space="preserve">Phagia and edible fauna</x:t>
        </x:is>
      </x:c>
    </x:row>
    <x:row r="35" ht="50" customHeight="1">
      <x:c r="A35" s="4" t="str">
        <x:v>Item type</x:v>
      </x:c>
      <x:c r="B35" s="4" t="str">
        <x:v>Energy storage</x:v>
      </x:c>
      <x:c r="C35" s="4" t="str">
        <x:v>What the object is, independent of material, culture and use.</x:v>
      </x:c>
      <x:c r="E35" t="inlineStr">
        <x:is>
          <x:t xml:space="preserve">Phagia preparation</x:t>
        </x:is>
      </x:c>
    </x:row>
    <x:row r="36" ht="50" customHeight="1">
      <x:c r="A36" s="4" t="str">
        <x:v>Item type</x:v>
      </x:c>
      <x:c r="B36" s="4" t="str">
        <x:v>Food consumable</x:v>
      </x:c>
      <x:c r="C36" s="4" t="str">
        <x:v>What the object is, independent of material, culture and use.</x:v>
      </x:c>
      <x:c r="E36" t="inlineStr">
        <x:is>
          <x:t xml:space="preserve">Shell / chitin</x:t>
        </x:is>
      </x:c>
    </x:row>
    <x:row r="37" ht="50" customHeight="1">
      <x:c r="A37" s="4" t="str">
        <x:v>Item type</x:v>
      </x:c>
      <x:c r="B37" s="4" t="str">
        <x:v>Food material</x:v>
      </x:c>
      <x:c r="C37" s="4" t="str">
        <x:v>What the object is, independent of material, culture and use.</x:v>
      </x:c>
      <x:c r="E37" t="inlineStr">
        <x:is>
          <x:t xml:space="preserve">Shell and mineral</x:t>
        </x:is>
      </x:c>
    </x:row>
    <x:row r="38" ht="50" customHeight="1">
      <x:c r="A38" s="4" t="str">
        <x:v>Item type</x:v>
      </x:c>
      <x:c r="B38" s="4" t="str">
        <x:v>Gem material</x:v>
      </x:c>
      <x:c r="C38" s="4" t="str">
        <x:v>What the object is, independent of material, culture and use.</x:v>
      </x:c>
      <x:c r="E38" t="inlineStr">
        <x:is>
          <x:t xml:space="preserve">Unresolved</x:t>
        </x:is>
      </x:c>
    </x:row>
    <x:row r="39" ht="50" customHeight="1">
      <x:c r="A39" s="4" t="str">
        <x:v>Item type</x:v>
      </x:c>
      <x:c r="B39" s="4" t="str">
        <x:v>Household utensil</x:v>
      </x:c>
      <x:c r="C39" s="4" t="str">
        <x:v>What the object is, independent of material, culture and use.</x:v>
      </x:c>
      <x:c r="E39" t="inlineStr">
        <x:is>
          <x:t xml:space="preserve">Wing membrane</x:t>
        </x:is>
      </x:c>
    </x:row>
    <x:row r="40" ht="50" customHeight="1">
      <x:c r="A40" s="4" t="str">
        <x:v>Item type</x:v>
      </x:c>
      <x:c r="B40" s="4" t="str">
        <x:v>Machine</x:v>
      </x:c>
      <x:c r="C40" s="4" t="str">
        <x:v>What the object is, independent of material, culture and use.</x:v>
      </x:c>
      <x:c r="E40" t="inlineStr">
        <x:is>
          <x:t xml:space="preserve">Wing membrane and frame</x:t>
        </x:is>
      </x:c>
    </x:row>
    <x:row r="41" ht="50" customHeight="1">
      <x:c r="A41" s="4" t="str">
        <x:v>Item type</x:v>
      </x:c>
      <x:c r="B41" s="4" t="str">
        <x:v>Musical instrument</x:v>
      </x:c>
      <x:c r="C41" s="4" t="str">
        <x:v>What the object is, independent of material, culture and use.</x:v>
      </x:c>
      <x:c r="E41" t="inlineStr">
        <x:is>
          <x:t xml:space="preserve">Iron Growth</x:t>
        </x:is>
      </x:c>
    </x:row>
    <x:row r="42" ht="50" customHeight="1">
      <x:c r="A42" s="4" t="str">
        <x:v>Item type</x:v>
      </x:c>
      <x:c r="B42" s="4" t="str">
        <x:v>Processed material</x:v>
      </x:c>
      <x:c r="C42" s="4" t="str">
        <x:v>What the object is, independent of material, culture and use.</x:v>
      </x:c>
      <x:c r="E42" t="inlineStr">
        <x:is>
          <x:t xml:space="preserve">Cloth</x:t>
        </x:is>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2">
      <x:c r="A222" s="3" t="str">
        <x:v>Material tier</x:v>
      </x:c>
      <x:c r="B222" s="3" t="str">
        <x:v>T0</x:v>
      </x:c>
      <x:c r="C222"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3">
      <x:c r="A223" s="3" t="str">
        <x:v>Material tier</x:v>
      </x:c>
      <x:c r="B223" s="3" t="str">
        <x:v>T1</x:v>
      </x:c>
      <x:c r="C223"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4">
      <x:c r="A224" s="3" t="str">
        <x:v>Material tier</x:v>
      </x:c>
      <x:c r="B224" s="3" t="str">
        <x:v>T2</x:v>
      </x:c>
      <x:c r="C224"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5">
      <x:c r="A225" s="3" t="str">
        <x:v>Material tier</x:v>
      </x:c>
      <x:c r="B225" s="3" t="str">
        <x:v>T3</x:v>
      </x:c>
      <x:c r="C225"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6">
      <x:c r="A226" s="3" t="str">
        <x:v>Material tier</x:v>
      </x:c>
      <x:c r="B226" s="3" t="str">
        <x:v>T4</x:v>
      </x:c>
      <x:c r="C226"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7">
      <x:c r="A227" s="3" t="str">
        <x:v>Material tier</x:v>
      </x:c>
      <x:c r="B227" s="3" t="str">
        <x:v>Unassigned</x:v>
      </x:c>
      <x:c r="C227" s="3" t="inlineStr">
        <x:is>
          <x:t xml:space="preserve">Legacy schema label for the item tier selector. Outside Salvage and Ancient salvage, T0-T4 are relative practical-worth bands from common to exceptional, independent of readiness, quality and demonstrated function. Not applicable and Unassigned remain historical selector options. Withheld source status remains authoritative.</x:t>
        </x:is>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Retired primary category: all remaining entries are Armor. Retained as a historical label only.</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Salvage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Retired primary category: all entries moved to Salvage by author direction October 16, 2026. Historical label only.</x:t>
        </x:is>
      </x:c>
    </x:row>
    <x:row r="242">
      <x:c r="A242" s="4" t="inlineStr">
        <x:is>
          <x:t xml:space="preserve">Category</x:t>
        </x:is>
      </x:c>
      <x:c r="B242" s="4" t="inlineStr">
        <x:is>
          <x:t xml:space="preserve">Ammunition</x:t>
        </x:is>
      </x:c>
      <x:c r="C242" s="4" t="inlineStr">
        <x:is>
          <x:t xml:space="preserve">Weapon projectiles, rockets and matched weapon-specific power feeds. Launchers and other weapons remain Weapons. Classification does not establish interchangeability, consumption, recovery, charge or combat behavior.</x:t>
        </x:is>
      </x:c>
    </x:row>
    <x:row r="243">
      <x:c r="A243" t="inlineStr">
        <x:is>
          <x:t xml:space="preserve">Material family</x:t>
        </x:is>
      </x:c>
      <x:c r="B243" t="inlineStr">
        <x:is>
          <x:t xml:space="preserve">Cloth</x:t>
        </x:is>
      </x:c>
      <x:c r="C243" t="inlineStr">
        <x:is>
          <x:t xml:space="preserve">Author-authorized Canyon Crew cloth clothing, October 16, 2026. Composition and provenance unresolved; this does not establish ordinary cloth elsewhere.</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Salvage</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Salvage</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Salvage</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Personal Phagia canister</x:v>
      </x:c>
      <x:c r="C9" s="4" t="str">
        <x:f>IFERROR(INDEX(Items!$D$6:$D$1005,MATCH(A9,Items!$A$6:$A$1005,0)),"MISSING ITEM ID")</x:f>
        <x:v>Tools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Personal Phagia canister</x:v>
      </x:c>
      <x:c r="C10" s="4" t="str">
        <x:f>IFERROR(INDEX(Items!$D$6:$D$1005,MATCH(A10,Items!$A$6:$A$1005,0)),"MISSING ITEM ID")</x:f>
        <x:v>Tools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Travel cloak / rest blanket</x:v>
      </x:c>
      <x:c r="C11" s="4" t="str">
        <x:f>IFERROR(INDEX(Items!$D$6:$D$1005,MATCH(A11,Items!$A$6:$A$1005,0)),"MISSING ITEM ID")</x:f>
        <x:v>Tools</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Travel cloak / rest blanket</x:v>
      </x:c>
      <x:c r="C12" s="4" t="str">
        <x:f>IFERROR(INDEX(Items!$D$6:$D$1005,MATCH(A12,Items!$A$6:$A$1005,0)),"MISSING ITEM ID")</x:f>
        <x:v>Tools</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Shovel-axe digging tool</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Deployable Arc-dust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x:c r="B16" s="4"/>
      <x:c r="C16" s="4"/>
      <x:c r="D16" s="4"/>
      <x:c r="E16" s="4"/>
      <x:c r="F16" s="4"/>
    </x:row>
    <x:row r="17" ht="45" customHeight="1">
      <x:c r="A17" s="4" t="str">
        <x:v>equipment.arc_battery_charged</x:v>
      </x:c>
      <x:c r="B17" s="4" t="str">
        <x:f>IFERROR(INDEX(Items!$B$6:$B$1005,MATCH(A17,Items!$A$6:$A$1005,0)),"MISSING ITEM ID")</x:f>
        <x:v>Charged Arc Battery</x:v>
      </x:c>
      <x:c r="C17" s="4" t="str">
        <x:f>IFERROR(INDEX(Items!$D$6:$D$1005,MATCH(A17,Items!$A$6:$A$1005,0)),"MISSING ITEM ID")</x:f>
        <x:v>Tools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Salvage</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Salvage</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Salvage</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Salvage</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Arc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Sorted stone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Sorted Ironstone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Raw 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Raw 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Sorted mineral fines</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Sorted 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x:c r="B31" s="4"/>
      <x:c r="C31" s="4"/>
      <x:c r="D31" s="4"/>
      <x:c r="E31" s="4"/>
      <x:c r="F31" s="4"/>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x:c r="B38" s="4"/>
      <x:c r="C38" s="4"/>
      <x:c r="D38" s="4"/>
      <x:c r="E38" s="4"/>
      <x:c r="F38" s="4"/>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Salvage</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Salvage</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Selected iron-ore furnace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Consolidated iron bar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Consolidated iron bar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sharpening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Fired 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Fired 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 powder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 stock</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 stock</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faunal storage tissue</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pads</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Unverified wax-like faunal solid</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Tendon-offcut char</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Tendon-offcut char</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Sorted copper-bearing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Native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Native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Unworked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x:c r="B86" s="4"/>
      <x:c r="C86" s="4"/>
      <x:c r="D86" s="4"/>
      <x:c r="E86" s="4"/>
      <x:c r="F86" s="4"/>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x:c r="B90" s="4"/>
      <x:c r="C90" s="4"/>
      <x:c r="D90" s="4"/>
      <x:c r="E90" s="4"/>
      <x:c r="F90" s="4"/>
    </x:row>
    <x:row r="91" ht="45" customHeight="1">
      <x:c r="A91" s="4"/>
      <x:c r="B91" s="4"/>
      <x:c r="C91" s="4"/>
      <x:c r="D91" s="4"/>
      <x:c r="E91" s="4"/>
      <x:c r="F91" s="4"/>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x:c r="B105" s="4"/>
      <x:c r="C105" s="4"/>
      <x:c r="D105" s="4"/>
      <x:c r="E105" s="4"/>
      <x:c r="F105" s="4"/>
    </x:row>
    <x:row r="106" ht="45" customHeight="1">
      <x:c r="A106" s="4" t="str">
        <x:v>proposal.bio.pressed_husk</x:v>
      </x:c>
      <x:c r="B106" s="4" t="str">
        <x:f>IFERROR(INDEX(Items!$B$6:$B$1005,MATCH(A106,Items!$A$6:$A$1005,0)),"MISSING ITEM ID")</x:f>
        <x:v>Pressed husk-fiber garment panels</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Prepared flexible hide panels</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haul vessel</x:v>
      </x:c>
      <x:c r="C143" s="4" t="str">
        <x:f>IFERROR(INDEX(Items!$D$6:$D$1005,MATCH(A143,Items!$A$6:$A$1005,0)),"MISSING ITEM ID")</x:f>
        <x:v>Tools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Salvage</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x:c r="B157" s="4"/>
      <x:c r="C157" s="4"/>
      <x:c r="D157" s="4"/>
      <x:c r="E157" s="4"/>
      <x:c r="F157" s="4"/>
    </x:row>
    <x:row r="158" ht="45" customHeight="1">
      <x:c r="A158" s="4"/>
      <x:c r="B158" s="4"/>
      <x:c r="C158" s="4"/>
      <x:c r="D158" s="4"/>
      <x:c r="E158" s="4"/>
      <x:c r="F158" s="4"/>
    </x:row>
    <x:row r="159" ht="45" customHeight="1">
      <x:c r="A159" s="4"/>
      <x:c r="B159" s="4"/>
      <x:c r="C159" s="4"/>
      <x:c r="D159" s="4"/>
      <x:c r="E159" s="4"/>
      <x:c r="F159" s="4"/>
    </x:row>
    <x:row r="160" ht="45" customHeight="1">
      <x:c r="A160" s="4" t="str">
        <x:v>proposal.gear.backpack</x:v>
      </x:c>
      <x:c r="B160" s="4" t="str">
        <x:f>IFERROR(INDEX(Items!$B$6:$B$1005,MATCH(A160,Items!$A$6:$A$1005,0)),"MISSING ITEM ID")</x:f>
        <x:v>Shell-frame field pack</x:v>
      </x:c>
      <x:c r="C160" s="4" t="str">
        <x:f>IFERROR(INDEX(Items!$D$6:$D$1005,MATCH(A160,Items!$A$6:$A$1005,0)),"MISSING ITEM ID")</x:f>
        <x:v>Tools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Fitted armor reinforcement plate</x:v>
      </x:c>
      <x:c r="C161" s="4" t="str">
        <x:f>IFERROR(INDEX(Items!$D$6:$D$1005,MATCH(A161,Items!$A$6:$A$1005,0)),"MISSING ITEM ID")</x:f>
        <x:v>Armor</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Salvage</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Salvage</x:v>
      </x:c>
      <x:c r="D168" s="4" t="str">
        <x:v>Primary</x:v>
      </x:c>
      <x:c r="E168" s="4" t="str">
        <x:f>IFERROR(INDEX(Items!$AA$6:$AA$1005,MATCH(A168,Items!$A$6:$A$1005,0)),"MISSING ITEM ID")</x:f>
        <x:v>Vision</x:v>
      </x:c>
      <x:c r="F168" s="4" t="str">
        <x:v>Current item description. Catalog intent, not implemented actions.</x:v>
      </x:c>
    </x:row>
    <x:row r="169" ht="45" customHeight="1">
      <x:c r="A169" s="4"/>
      <x:c r="B169" s="4"/>
      <x:c r="C169" s="4"/>
      <x:c r="D169" s="4"/>
      <x:c r="E169" s="4"/>
      <x:c r="F169" s="4"/>
    </x:row>
    <x:row r="170" ht="45" customHeight="1">
      <x:c r="A170" s="4"/>
      <x:c r="B170" s="4"/>
      <x:c r="C170" s="4"/>
      <x:c r="D170" s="4"/>
      <x:c r="E170" s="4"/>
      <x:c r="F170" s="4"/>
    </x:row>
    <x:row r="171" ht="45" customHeight="1">
      <x:c r="A171" s="4" t="str">
        <x:v>proposal.fashion.husk_garment</x:v>
      </x:c>
      <x:c r="B171" s="4" t="str">
        <x:f>IFERROR(INDEX(Items!$B$6:$B$1005,MATCH(A171,Items!$A$6:$A$1005,0)),"MISSING ITEM ID")</x:f>
        <x:v>Pleated husk-fiber dress coat</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Layered fur dress mantle</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Fitted hide dress coat</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x:c r="B179" s="4"/>
      <x:c r="C179" s="4"/>
      <x:c r="D179" s="4"/>
      <x:c r="E179" s="4"/>
      <x:c r="F179" s="4"/>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Everyday torso wrap</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Salvage</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Armor</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Salvage</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Salvage</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Salvage</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Salvage</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Salvage</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Salvage</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Salvage</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Salvage</x:v>
      </x:c>
      <x:c r="D209" s="4" t="str">
        <x:v>Secondary</x:v>
      </x:c>
      <x:c r="E209" s="4" t="str">
        <x:v>Keepsake storage</x:v>
      </x:c>
      <x:c r="F209" s="4" t="str">
        <x:v>Current item description. Catalog intent, not implemented actions.</x:v>
      </x:c>
    </x:row>
    <x:row r="210" ht="45" customHeight="1">
      <x:c r="A210" s="4"/>
      <x:c r="B210" s="4"/>
      <x:c r="C210" s="4"/>
      <x:c r="D210" s="4"/>
      <x:c r="E210" s="4"/>
      <x:c r="F210" s="4"/>
    </x:row>
    <x:row r="211" ht="45" customHeight="1">
      <x:c r="A211" s="4"/>
      <x:c r="B211" s="4"/>
      <x:c r="C211" s="4"/>
      <x:c r="D211" s="4"/>
      <x:c r="E211" s="4"/>
      <x:c r="F211" s="4"/>
    </x:row>
    <x:row r="212" ht="45" customHeight="1">
      <x:c r="A212" s="4" t="str">
        <x:v>proposal.culture.offering</x:v>
      </x:c>
      <x:c r="B212" s="4" t="str">
        <x:f>IFERROR(INDEX(Items!$B$6:$B$1005,MATCH(A212,Items!$A$6:$A$1005,0)),"MISSING ITEM ID")</x:f>
        <x:v>Votive shell token</x:v>
      </x:c>
      <x:c r="C212" s="4" t="str">
        <x:f>IFERROR(INDEX(Items!$D$6:$D$1005,MATCH(A212,Items!$A$6:$A$1005,0)),"MISSING ITEM ID")</x:f>
        <x:v>Salvage</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Salvage</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Salvage</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Salvage</x:v>
      </x:c>
      <x:c r="D215" s="4" t="str">
        <x:v>Secondary</x:v>
      </x:c>
      <x:c r="E215" s="4" t="str">
        <x:v>Civic identification</x:v>
      </x:c>
      <x:c r="F215" s="4" t="str">
        <x:v>Current item description. Catalog intent, not implemented actions.</x:v>
      </x:c>
    </x:row>
    <x:row r="216" ht="45" customHeight="1">
      <x:c r="A216" s="4"/>
      <x:c r="B216" s="4"/>
      <x:c r="C216" s="4"/>
      <x:c r="D216" s="4"/>
      <x:c r="E216" s="4"/>
      <x:c r="F216" s="4"/>
    </x:row>
    <x:row r="217" ht="45" customHeight="1">
      <x:c r="A217" s="4"/>
      <x:c r="B217" s="4"/>
      <x:c r="C217" s="4"/>
      <x:c r="D217" s="4"/>
      <x:c r="E217" s="4"/>
      <x:c r="F217" s="4"/>
    </x:row>
    <x:row r="218" ht="45" customHeight="1">
      <x:c r="A218" s="4" t="str">
        <x:v>proposal.culture.notice</x:v>
      </x:c>
      <x:c r="B218" s="4" t="str">
        <x:f>IFERROR(INDEX(Items!$B$6:$B$1005,MATCH(A218,Items!$A$6:$A$1005,0)),"MISSING ITEM ID")</x:f>
        <x:v>Public notice plate</x:v>
      </x:c>
      <x:c r="C218" s="4" t="str">
        <x:f>IFERROR(INDEX(Items!$D$6:$D$1005,MATCH(A218,Items!$A$6:$A$1005,0)),"MISSING ITEM ID")</x:f>
        <x:v>Salvage</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x:c r="B219" s="4"/>
      <x:c r="C219" s="4"/>
      <x:c r="D219" s="4"/>
      <x:c r="E219" s="4"/>
      <x:c r="F219" s="4"/>
    </x:row>
    <x:row r="220" ht="45" customHeight="1">
      <x:c r="A220" s="4"/>
      <x:c r="B220" s="4"/>
      <x:c r="C220" s="4"/>
      <x:c r="D220" s="4"/>
      <x:c r="E220" s="4"/>
      <x:c r="F220" s="4"/>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Salvage</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Salvage</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Salvage</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Salvage</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Salvage</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Salvage</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Salvage</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Salvage</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Salvage</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Salvage</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Salvage</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Salvage</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Salvage</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Salvage</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Salvage</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Salvage</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Graded fired-ceramic grog</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Graded fired-ceramic grog</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Blended ceramic forming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Blended ceramic forming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ceramic glaze powder</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ceramic glaze powder</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Salvage</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Salvage</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Salvage</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Salvage</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Salvage</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Salvage</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Salvage</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Salvage</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Salvage</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Salvage</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Salvage</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Armor</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Salvage</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Carbonized husk 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Salvage</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Salvage</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Salvage</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Salvage</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Salvage</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Salvage</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Salvage</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Salvage</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Crafting components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Crafting components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Crafting components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Crafting components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Crafting components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Crafting components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Crafting components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Crafting components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Crafting components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Crafting components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Crafting components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Crafting components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Crafting components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Crafting components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Crafting components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Crafting components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Salvage</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Salvage</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Salvage</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Salvage</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Salvage</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Salvage</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Salvage</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Salvage</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Salvage</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Crafting components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Salvage</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Concentrated Phagia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Concentrated Phagia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Salvage</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Salvage</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Salvage</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Salvage</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x:c r="B442" s="3"/>
      <x:c r="C442" s="3"/>
      <x:c r="D442" s="3"/>
      <x:c r="E442" s="3"/>
      <x:c r="F442" s="3"/>
    </x:row>
    <x:row r="443" ht="65" customHeight="1">
      <x:c r="A443" s="3"/>
      <x:c r="B443" s="3"/>
      <x:c r="C443" s="3"/>
      <x:c r="D443" s="3"/>
      <x:c r="E443" s="3"/>
      <x:c r="F443" s="3"/>
    </x:row>
    <x:row r="444" ht="65" customHeight="1">
      <x:c r="A444" s="3"/>
      <x:c r="B444" s="3"/>
      <x:c r="C444" s="3"/>
      <x:c r="D444" s="3"/>
      <x:c r="E444" s="3"/>
      <x:c r="F444" s="3"/>
    </x:row>
    <x:row r="445" ht="65" customHeight="1">
      <x:c r="A445" s="3" t="str">
        <x:v>proposal.raw.pumice</x:v>
      </x:c>
      <x:c r="B445" s="3" t="str">
        <x:f>IFERROR(INDEX(Items!$B$6:$B$1005,MATCH(A445,Items!$A$6:$A$1005,0)),"MISSING ITEM ID")</x:f>
        <x:v>Pumice lumps</x:v>
      </x:c>
      <x:c r="C445" s="3" t="str">
        <x:f>IFERROR(INDEX(Items!$D$6:$D$1005,MATCH(A445,Items!$A$6:$A$1005,0)),"MISSING ITEM ID")</x:f>
        <x:v>Salvage</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x:c r="B461" s="3"/>
      <x:c r="C461" s="3"/>
      <x:c r="D461" s="3"/>
      <x:c r="E461" s="3"/>
      <x:c r="F461" s="3"/>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x:c r="B464" s="3"/>
      <x:c r="C464" s="3"/>
      <x:c r="D464" s="3"/>
      <x:c r="E464" s="3"/>
      <x:c r="F464" s="3"/>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Salvage</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Salvage</x:v>
      </x:c>
      <x:c r="D469" s="3" t="str">
        <x:v>Secondary</x:v>
      </x:c>
      <x:c r="E469" s="3" t="str">
        <x:v>Food preparation</x:v>
      </x:c>
      <x:c r="F469" s="3" t="str">
        <x:v>Candidate use for a specific raw form. Material qualification and processing remain proposed.</x:v>
      </x:c>
    </x:row>
    <x:row r="470" ht="65" customHeight="1">
      <x:c r="A470" s="3"/>
      <x:c r="B470" s="3"/>
      <x:c r="C470" s="3"/>
      <x:c r="D470" s="3"/>
      <x:c r="E470" s="3"/>
      <x:c r="F470" s="3"/>
    </x:row>
    <x:row r="471" ht="65" customHeight="1">
      <x:c r="A471" s="3"/>
      <x:c r="B471" s="3"/>
      <x:c r="C471" s="3"/>
      <x:c r="D471" s="3"/>
      <x:c r="E471" s="3"/>
      <x:c r="F471" s="3"/>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Unconsolidated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Unconsolidated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Unformed opaque 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Unformed opaque 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transparent glass blanks</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transparent glass blanks</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stone blocks</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stone blocks</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 stone blanks</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 stone blanks</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Ground mineral pigment stock</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Ground mineral pigment stock</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 powder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 powder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cullet</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stock</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stock</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paper furnish</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paper furnish</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Cleaned brush-bristle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sheets</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sheets</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faunal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industrial salt feed</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liquid</x:v>
      </x:c>
      <x:c r="C524" s="3" t="str">
        <x:f>IFERROR(INDEX(Items!$D$6:$D$1005,MATCH(A524,Items!$A$6:$A$1005,0)),"MISSING ITEM ID")</x:f>
        <x:v>Crafting components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liquid</x:v>
      </x:c>
      <x:c r="C525" s="3" t="str">
        <x:f>IFERROR(INDEX(Items!$D$6:$D$1005,MATCH(A525,Items!$A$6:$A$1005,0)),"MISSING ITEM ID")</x:f>
        <x:v>Crafting components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Crafting components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Crafting components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Crafting components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Crafting components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Rough-cut gemstone blanks</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gemstone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blanks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sheets</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sheets</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Tools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Ancient rocket round</x:v>
      </x:c>
      <x:c r="C538" s="3" t="str">
        <x:f>IFERROR(INDEX(Items!$D$6:$D$1005,MATCH(A538,Items!$A$6:$A$1005,0)),"MISSING ITEM ID")</x:f>
        <x:v>Ammunition</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x:c r="B540" s="3"/>
      <x:c r="C540" s="3"/>
      <x:c r="D540" s="3"/>
      <x:c r="E540" s="3"/>
      <x:c r="F540" s="3"/>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Composite insulation blanks</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Composite insulation blanks</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jacket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jacket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Unfitted 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Crafting components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Crafting components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Crafting components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Crafting components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Crafting components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Crafting components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Crafting components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powder</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Selected manganese mineral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Crafting components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Crafting components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addition</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wire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Bronze bearing blanks</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Fired refractory ceramic blanks</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sheets</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blanks</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husk-fiber sheets</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wing-membrane sheets</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Crafting components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Crafting components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Prepared mineral pigment coating mix</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Crafting components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Bonded mica composite sheets</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Shaped resonant stone bars</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setting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laminate sheets</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blanks</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Insulation-wrapped copper lengths</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Ceramic-faced shell laminate panels</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blanks</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husk-composite sheets</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seal-sheet stock</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Surface-finished husk sheets</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panel blanks</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Encased conductor lengths</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Husk-composite casing blanks</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Fitted spring-pack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lengths</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conductor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sheets</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lengths</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Crafting components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husk-composite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Abrasive-faced steel blanks</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panels</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Salvage</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barrier boards</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inlay veneer sheets</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Crafting components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Dense old-growth mineral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Salvage</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Assay-selected Iron Growth feed</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Worked Growth-alloy blanks</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Crafting components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Crafting components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Crafting components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Crafting components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Crafting components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Crafting components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Crafting components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Crafting components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Crafting components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Conditioned faunal reinforcement fibers</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x:c r="B671" s="4"/>
      <x:c r="C671" s="4"/>
      <x:c r="D671" s="4"/>
      <x:c r="E671" s="4"/>
      <x:c r="F671" s="4"/>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wire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Unheaded iron rivet blanks</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Crafting components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x:c r="B686" s="4"/>
      <x:c r="C686" s="4"/>
      <x:c r="D686" s="4"/>
      <x:c r="E686" s="4"/>
      <x:c r="F686" s="4"/>
    </x:row>
    <x:row r="687" ht="64" customHeight="1">
      <x:c r="A687" s="4"/>
      <x:c r="B687" s="4"/>
      <x:c r="C687" s="4"/>
      <x:c r="D687" s="4"/>
      <x:c r="E687" s="4"/>
      <x:c r="F687" s="4"/>
    </x:row>
    <x:row r="688" ht="64" customHeight="1">
      <x:c r="A688" s="4"/>
      <x:c r="B688" s="4"/>
      <x:c r="C688" s="4"/>
      <x:c r="D688" s="4"/>
      <x:c r="E688" s="4"/>
      <x:c r="F688" s="4"/>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x:c r="B691" s="4"/>
      <x:c r="C691" s="4"/>
      <x:c r="D691" s="4"/>
      <x:c r="E691" s="4"/>
      <x:c r="F691" s="4"/>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Crafting components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x:c r="B693" s="4"/>
      <x:c r="C693" s="4"/>
      <x:c r="D693" s="4"/>
      <x:c r="E693" s="4"/>
      <x:c r="F693" s="4"/>
    </x:row>
    <x:row r="694" ht="64" customHeight="1">
      <x:c r="A694" s="4" t="str">
        <x:v>proposal.collection.selected_edible_fauna_gland_tissue</x:v>
      </x:c>
      <x:c r="B694" s="4" t="str">
        <x:f>IFERROR(INDEX('Items'!$B$6:$B$1005,MATCH(A694,'Items'!$A$6:$A$1005,0)),"MISSING ID")</x:f>
        <x:v>Culinary-candidate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Selected nickel-bearing alloy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Selected tin-bearing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Fine kaolin ceramic-body mix</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feed</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Worked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shell-mineral friction blanks</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Fitted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Crafting components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x:c r="B704" s="4"/>
      <x:c r="C704" s="4"/>
      <x:c r="D704" s="4"/>
      <x:c r="E704" s="4"/>
      <x:c r="F704" s="4"/>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Crafting components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Crafting components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x:c r="B717" s="4"/>
      <x:c r="C717" s="4"/>
      <x:c r="D717" s="4"/>
      <x:c r="E717" s="4"/>
      <x:c r="F717" s="4"/>
    </x:row>
    <x:row r="718" ht="64" customHeight="1">
      <x:c r="A718" s="4"/>
      <x:c r="B718" s="4"/>
      <x:c r="C718" s="4"/>
      <x:c r="D718" s="4"/>
      <x:c r="E718" s="4"/>
      <x:c r="F718" s="4"/>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Salvage</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Salvage</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Salvage</x:v>
      </x:c>
      <x:c r="D723" s="4" t="str">
        <x:v>Primary</x:v>
      </x:c>
      <x:c r="E723" s="4" t="str">
        <x:f>IFERROR(INDEX('Items'!$AA$6:$AA$1005,MATCH(A723,'Items'!$A$6:$A$1005,0)),"MISSING ID")</x:f>
        <x:v>Ceremony</x:v>
      </x:c>
      <x:c r="F723" s="4" t="str">
        <x:v>Collection proposal: Linked metal token exchanged at a witnessed agreement</x:v>
      </x:c>
    </x:row>
    <x:row r="724" ht="64" customHeight="1">
      <x:c r="A724" s="4"/>
      <x:c r="B724" s="4"/>
      <x:c r="C724" s="4"/>
      <x:c r="D724" s="4"/>
      <x:c r="E724" s="4"/>
      <x:c r="F724" s="4"/>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Salvage</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Salvage</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Salvage</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Salvage</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Salvage</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Salvage</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Salvage</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Salvage</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Salvage</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Salvage</x:v>
      </x:c>
      <x:c r="D736" s="4" t="str">
        <x:v>Primary</x:v>
      </x:c>
      <x:c r="E736" s="4" t="str">
        <x:f>IFERROR(INDEX('Items'!$AA$6:$AA$1005,MATCH(A736,'Items'!$A$6:$A$1005,0)),"MISSING ID")</x:f>
        <x:v>Writing and records</x:v>
      </x:c>
      <x:c r="F736" s="4" t="str">
        <x:v>Collection proposal: Records a proposed site claim and witnesses</x:v>
      </x:c>
    </x:row>
    <x:row r="737" ht="64" customHeight="1">
      <x:c r="A737" s="4"/>
      <x:c r="B737" s="4"/>
      <x:c r="C737" s="4"/>
      <x:c r="D737" s="4"/>
      <x:c r="E737" s="4"/>
      <x:c r="F737" s="4"/>
    </x:row>
    <x:row r="738" ht="64" customHeight="1">
      <x:c r="A738" s="4"/>
      <x:c r="B738" s="4"/>
      <x:c r="C738" s="4"/>
      <x:c r="D738" s="4"/>
      <x:c r="E738" s="4"/>
      <x:c r="F738" s="4"/>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Salvage</x:v>
      </x:c>
      <x:c r="D739" s="4" t="str">
        <x:v>Primary</x:v>
      </x:c>
      <x:c r="E739" s="4" t="str">
        <x:f>IFERROR(INDEX('Items'!$AA$6:$AA$1005,MATCH(A739,'Items'!$A$6:$A$1005,0)),"MISSING ID")</x:f>
        <x:v>Writing and records</x:v>
      </x:c>
      <x:c r="F739" s="4" t="str">
        <x:v>Collection proposal: Records rations and food preparation notes</x:v>
      </x:c>
    </x:row>
    <x:row r="740" ht="64" customHeight="1">
      <x:c r="A740" s="4"/>
      <x:c r="B740" s="4"/>
      <x:c r="C740" s="4"/>
      <x:c r="D740" s="4"/>
      <x:c r="E740" s="4"/>
      <x:c r="F740" s="4"/>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x:c r="B745" s="4"/>
      <x:c r="C745" s="4"/>
      <x:c r="D745" s="4"/>
      <x:c r="E745" s="4"/>
      <x:c r="F745" s="4"/>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x:c r="B793" s="4"/>
      <x:c r="C793" s="4"/>
      <x:c r="D793" s="4"/>
      <x:c r="E793" s="4"/>
      <x:c r="F793" s="4"/>
    </x:row>
    <x:row r="794" ht="64" customHeight="1">
      <x:c r="A794" s="4" t="str">
        <x:v>proposal.collection.steel_salvage_cleaver</x:v>
      </x:c>
      <x:c r="B794" s="4" t="str">
        <x:f>IFERROR(INDEX('Items'!$B$6:$B$1005,MATCH(A794,'Items'!$A$6:$A$1005,0)),"MISSING ID")</x:f>
        <x:v>Replaceable-edge steel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x:c r="B799" s="4"/>
      <x:c r="C799" s="4"/>
      <x:c r="D799" s="4"/>
      <x:c r="E799" s="4"/>
      <x:c r="F799" s="4"/>
    </x:row>
    <x:row r="800" ht="64" customHeight="1">
      <x:c r="A800" s="4" t="str">
        <x:v>proposal.collection.pressure_rivet_launcher</x:v>
      </x:c>
      <x:c r="B800" s="4" t="str">
        <x:f>IFERROR(INDEX('Items'!$B$6:$B$1005,MATCH(A800,'Items'!$A$6:$A$1005,0)),"MISSING ID")</x:f>
        <x:v>Single-shot pressure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x:c r="B813" s="4"/>
      <x:c r="C813" s="4"/>
      <x:c r="D813" s="4"/>
      <x:c r="E813" s="4"/>
      <x:c r="F813" s="4"/>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Candidate culinary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x:c r="B820" s="4"/>
      <x:c r="C820" s="4"/>
      <x:c r="D820" s="4"/>
      <x:c r="E820" s="4"/>
      <x:c r="F820" s="4"/>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Crafting components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Clock-spring storage pack</x:v>
      </x:c>
      <x:c r="C846" s="4" t="str">
        <x:f>IFERROR(INDEX('Items'!$D$6:$D$1005,MATCH(A846,'Items'!$A$6:$A$1005,0)),"MISSING ID")</x:f>
        <x:v>Crafting components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Crafting components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Counterweight storage module</x:v>
      </x:c>
      <x:c r="C848" s="4" t="str">
        <x:f>IFERROR(INDEX('Items'!$D$6:$D$1005,MATCH(A848,'Items'!$A$6:$A$1005,0)),"MISSING ID")</x:f>
        <x:v>Crafting components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Crafting components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Crafting components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Crafting components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Salvage</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Crafting components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Crafting components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Crafting components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Crafting components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Ancient salvage</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Ancient salvage</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Ancient salvage</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Ancient salvage</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Ancient salvage</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Salvage</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x:c r="B865" s="4"/>
      <x:c r="C865" s="4"/>
      <x:c r="D865" s="4"/>
      <x:c r="E865" s="4"/>
      <x:c r="F865" s="4"/>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Salvage</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x:c r="B869" s="4"/>
      <x:c r="C869" s="4"/>
      <x:c r="D869" s="4"/>
      <x:c r="E869" s="4"/>
      <x:c r="F869" s="4"/>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Salvage</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Salvage</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Salvage</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Salvage</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Salvage</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Salvage</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Salvage</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Salvage</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Salvage</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Salvage</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Salvage</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Salvage</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Salvage</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Salvage</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Salvage</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Salvage</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Salvage</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Salvage</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Salvage</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Salvage</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Salvage</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Salvage</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Salvage</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Salvage</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Salvage</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Salvage</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Salvage</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Salvage</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Salvage</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x:c r="B909" s="4"/>
      <x:c r="C909" s="4"/>
      <x:c r="D909" s="4"/>
      <x:c r="E909" s="4"/>
      <x:c r="F909" s="4"/>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x:c r="B916" s="4"/>
      <x:c r="C916" s="4"/>
      <x:c r="D916" s="4"/>
      <x:c r="E916" s="4"/>
      <x:c r="F916" s="4"/>
    </x:row>
    <x:row r="917" ht="64" customHeight="1">
      <x:c r="A917" s="4"/>
      <x:c r="B917" s="4"/>
      <x:c r="C917" s="4"/>
      <x:c r="D917" s="4"/>
      <x:c r="E917" s="4"/>
      <x:c r="F917" s="4"/>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x:c r="B927" s="4"/>
      <x:c r="C927" s="4"/>
      <x:c r="D927" s="4"/>
      <x:c r="E927" s="4"/>
      <x:c r="F927" s="4"/>
    </x:row>
    <x:row r="928" ht="64" customHeight="1">
      <x:c r="A928" s="4"/>
      <x:c r="B928" s="4"/>
      <x:c r="C928" s="4"/>
      <x:c r="D928" s="4"/>
      <x:c r="E928" s="4"/>
      <x:c r="F928" s="4"/>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x:c r="B932" s="4"/>
      <x:c r="C932" s="4"/>
      <x:c r="D932" s="4"/>
      <x:c r="E932" s="4"/>
      <x:c r="F932" s="4"/>
    </x:row>
    <x:row r="933" ht="64" customHeight="1">
      <x:c r="A933" s="4"/>
      <x:c r="B933" s="4"/>
      <x:c r="C933" s="4"/>
      <x:c r="D933" s="4"/>
      <x:c r="E933" s="4"/>
      <x:c r="F933" s="4"/>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x:c r="B936" s="4"/>
      <x:c r="C936" s="4"/>
      <x:c r="D936" s="4"/>
      <x:c r="E936" s="4"/>
      <x:c r="F936" s="4"/>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Crafting components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Salvage</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x:c r="B940" s="4"/>
      <x:c r="C940" s="4"/>
      <x:c r="D940" s="4"/>
      <x:c r="E940" s="4"/>
      <x:c r="F940" s="4"/>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Ammunition</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Ammunition</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Ammunition</x:v>
      </x:c>
      <x:c r="D944" s="4" t="str">
        <x:v>Primary</x:v>
      </x:c>
      <x:c r="E944" s="4" t="str">
        <x:f>IFERROR(INDEX('Items'!$AA$6:$AA$1005,MATCH(A944,'Items'!$A$6:$A$1005,0)),"MISSING ID")</x:f>
        <x:v>Offensive combat</x:v>
      </x:c>
      <x:c r="F944" s="4" t="str">
        <x:v>Collection proposal: Large projectile for a crank-wound launcher</x:v>
      </x:c>
    </x:row>
    <x:row r="945" ht="64" customHeight="1">
      <x:c r="A945" s="4"/>
      <x:c r="B945" s="4"/>
      <x:c r="C945" s="4"/>
      <x:c r="D945" s="4"/>
      <x:c r="E945" s="4"/>
      <x:c r="F945" s="4"/>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Ammunition</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Ammunition</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Ammunition</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Ammunition</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Ammunition</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Ammunition</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Ammunition</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Ammunition</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Ammunition</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Ammunition</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Culinary-candidate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x:c r="B957" s="4"/>
      <x:c r="C957" s="4"/>
      <x:c r="D957" s="4"/>
      <x:c r="E957" s="4"/>
      <x:c r="F957" s="4"/>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Fine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Crafting components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Bonded graphite electrode blanks</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x:c r="B964" s="4"/>
      <x:c r="C964" s="4"/>
      <x:c r="D964" s="4"/>
      <x:c r="E964" s="4"/>
      <x:c r="F964" s="4"/>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x:c r="B972" s="4"/>
      <x:c r="C972" s="4"/>
      <x:c r="D972" s="4"/>
      <x:c r="E972" s="4"/>
      <x:c r="F972" s="4"/>
    </x:row>
    <x:row r="973" ht="64" customHeight="1">
      <x:c r="A973" s="4"/>
      <x:c r="B973" s="4"/>
      <x:c r="C973" s="4"/>
      <x:c r="D973" s="4"/>
      <x:c r="E973" s="4"/>
      <x:c r="F973" s="4"/>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Salvage</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Salvage</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Salvage</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Salvage</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Salvage</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Salvage</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Salvage</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Salvage</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Salvage</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Salvage</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Salvage</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x:c r="B1014" s="4"/>
      <x:c r="C1014" s="4"/>
      <x:c r="D1014" s="4"/>
      <x:c r="E1014" s="4"/>
      <x:c r="F1014" s="4"/>
    </x:row>
    <x:row r="1015">
      <x:c r="A1015" s="4" t="inlineStr">
        <x:is>
          <x:t xml:space="preserve">proposal.stock.perforated_iron_sheet</x:t>
        </x:is>
      </x:c>
      <x:c r="B1015" s="4" t="str">
        <x:f>Items!B860</x:f>
        <x:v>Punched iron screen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lengths</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Fired ceramic tube lengths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Rough-fired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strips</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Fine-bore copper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Tools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Salvage</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Tools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Salvage</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Tools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Salvage</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Salvage</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x:c r="B1046" s="4"/>
      <x:c r="C1046" s="4"/>
      <x:c r="D1046" s="4"/>
      <x:c r="E1046" s="4"/>
      <x:c r="F1046" s="4"/>
    </x:row>
    <x:row r="1047">
      <x:c r="A1047" s="4" t="inlineStr">
        <x:is>
          <x:t xml:space="preserve">proposal.accessory.personal_cord_reel</x:t>
        </x:is>
      </x:c>
      <x:c r="B1047" s="4" t="str">
        <x:f>Items!B892</x:f>
        <x:v>Personal cord reel</x:v>
      </x:c>
      <x:c r="C1047" s="4" t="str">
        <x:f>Items!D892</x:f>
        <x:v>Salvage</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Salvage</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x:c r="B1049" s="4"/>
      <x:c r="C1049" s="4"/>
      <x:c r="D1049" s="4"/>
      <x:c r="E1049" s="4"/>
      <x:c r="F1049" s="4"/>
    </x:row>
    <x:row r="1050">
      <x:c r="A1050" s="4" t="inlineStr">
        <x:is>
          <x:t xml:space="preserve">proposal.accessory.pocket_grit_bellows</x:t>
        </x:is>
      </x:c>
      <x:c r="B1050" s="4" t="str">
        <x:f>Items!B895</x:f>
        <x:v>Pocket grit bellows</x:v>
      </x:c>
      <x:c r="C1050" s="4" t="str">
        <x:f>Items!D895</x:f>
        <x:v>Salvage</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Tools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x:c r="B1064" s="4"/>
      <x:c r="C1064" s="4"/>
      <x:c r="D1064" s="4"/>
      <x:c r="E1064" s="4"/>
      <x:c r="F1064" s="4"/>
    </x:row>
    <x:row r="1065">
      <x:c r="A1065" s="4"/>
      <x:c r="B1065" s="4"/>
      <x:c r="C1065" s="4"/>
      <x:c r="D1065" s="4"/>
      <x:c r="E1065" s="4"/>
      <x:c r="F1065" s="4"/>
    </x:row>
    <x:row r="1066">
      <x:c r="A1066" s="4"/>
      <x:c r="B1066" s="4"/>
      <x:c r="C1066" s="4"/>
      <x:c r="D1066" s="4"/>
      <x:c r="E1066" s="4"/>
      <x:c r="F1066" s="4"/>
    </x:row>
    <x:row r="1067">
      <x:c r="A1067" s="4"/>
      <x:c r="B1067" s="4"/>
      <x:c r="C1067" s="4"/>
      <x:c r="D1067" s="4"/>
      <x:c r="E1067" s="4"/>
      <x:c r="F1067" s="4"/>
    </x:row>
    <x:row r="1068">
      <x:c r="A1068" s="4"/>
      <x:c r="B1068" s="4"/>
      <x:c r="C1068" s="4"/>
      <x:c r="D1068" s="4"/>
      <x:c r="E1068" s="4"/>
      <x:c r="F1068" s="4"/>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Salvage</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Salvage</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x:c r="B1076" s="4"/>
      <x:c r="C1076" s="4"/>
      <x:c r="D1076" s="4"/>
      <x:c r="E1076" s="4"/>
      <x:c r="F1076" s="4"/>
    </x:row>
    <x:row r="1077">
      <x:c r="A1077" s="4" t="inlineStr">
        <x:is>
          <x:t xml:space="preserve">proposal.culture.husk_paper_songbook</x:t>
        </x:is>
      </x:c>
      <x:c r="B1077" s="4" t="str">
        <x:f>Items!B922</x:f>
        <x:v>Husk-paper songbook</x:v>
      </x:c>
      <x:c r="C1077" s="4" t="str">
        <x:f>Items!D922</x:f>
        <x:v>Salvage</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x:c r="B1078" s="4"/>
      <x:c r="C1078" s="4"/>
      <x:c r="D1078" s="4"/>
      <x:c r="E1078" s="4"/>
      <x:c r="F1078" s="4"/>
    </x:row>
    <x:row r="1079">
      <x:c r="A1079" s="4" t="inlineStr">
        <x:is>
          <x:t xml:space="preserve">proposal.culture.household_pattern_roller</x:t>
        </x:is>
      </x:c>
      <x:c r="B1079" s="4" t="str">
        <x:f>Items!B924</x:f>
        <x:v>Household pattern roller</x:v>
      </x:c>
      <x:c r="C1079" s="4" t="str">
        <x:f>Items!D924</x:f>
        <x:v>Salvage</x:v>
      </x:c>
      <x:c r="D1079" s="4" t="inlineStr">
        <x:is>
          <x:t xml:space="preserve">Primary</x:t>
        </x:is>
      </x:c>
      <x:c r="E1079" s="4" t="str">
        <x:f>Items!AA924</x:f>
        <x:v>Decoration</x:v>
      </x:c>
      <x:c r="F1079" s="4" t="inlineStr">
        <x:is>
          <x:t xml:space="preserve">Author-requested catalog proposal; intended use, not an implemented action.</x:t>
        </x:is>
      </x:c>
    </x:row>
    <x:row r="1080">
      <x:c r="A1080" s="4" t="inlineStr">
        <x:is>
          <x:t xml:space="preserve">proposal.armor.arc_power.chest</x:t>
        </x:is>
      </x:c>
      <x:c r="B1080" s="4" t="str">
        <x:f>Items!B925</x:f>
        <x:v>Arc power chestplate</x:v>
      </x:c>
      <x:c r="C1080" s="4" t="str">
        <x:f>Items!D925</x:f>
        <x:v>Armor</x:v>
      </x:c>
      <x:c r="D1080" s="4" t="inlineStr">
        <x:is>
          <x:t xml:space="preserve">Primary</x:t>
        </x:is>
      </x:c>
      <x:c r="E1080" s="4" t="str">
        <x:f>Items!AA925</x:f>
        <x:v>Protection</x:v>
      </x:c>
      <x:c r="F1080" s="4" t="inlineStr">
        <x:is>
          <x:t xml:space="preserve">Author-requested catalog proposal; intended use, not an implemented action.</x:t>
        </x:is>
      </x:c>
    </x:row>
    <x:row r="1081">
      <x:c r="A1081" s="4" t="inlineStr">
        <x:is>
          <x:t xml:space="preserve">proposal.armor.arc_power.legs</x:t>
        </x:is>
      </x:c>
      <x:c r="B1081" s="4" t="str">
        <x:f>Items!B926</x:f>
        <x:v>Arc power leg guards</x:v>
      </x:c>
      <x:c r="C1081" s="4" t="str">
        <x:f>Items!D926</x:f>
        <x:v>Armor</x:v>
      </x:c>
      <x:c r="D1081" s="4" t="inlineStr">
        <x:is>
          <x:t xml:space="preserve">Primary</x:t>
        </x:is>
      </x:c>
      <x:c r="E1081" s="4" t="str">
        <x:f>Items!AA926</x:f>
        <x:v>Protection</x:v>
      </x:c>
      <x:c r="F1081" s="4" t="inlineStr">
        <x:is>
          <x:t xml:space="preserve">Author-requested catalog proposal; intended use, not an implemented action.</x:t>
        </x:is>
      </x:c>
    </x:row>
    <x:row r="1082">
      <x:c r="A1082" s="4" t="inlineStr">
        <x:is>
          <x:t xml:space="preserve">proposal.armor.arc_power.boots</x:t>
        </x:is>
      </x:c>
      <x:c r="B1082" s="4" t="str">
        <x:f>Items!B927</x:f>
        <x:v>Arc power armored boots</x:v>
      </x:c>
      <x:c r="C1082" s="4" t="str">
        <x:f>Items!D927</x:f>
        <x:v>Armor</x:v>
      </x:c>
      <x:c r="D1082" s="4" t="inlineStr">
        <x:is>
          <x:t xml:space="preserve">Primary</x:t>
        </x:is>
      </x:c>
      <x:c r="E1082" s="4" t="str">
        <x:f>Items!AA927</x:f>
        <x:v>Protection</x:v>
      </x:c>
      <x:c r="F1082" s="4" t="inlineStr">
        <x:is>
          <x:t xml:space="preserve">Author-requested catalog proposal; intended use, not an implemented action.</x:t>
        </x:is>
      </x:c>
    </x:row>
    <x:row r="1083">
      <x:c r="A1083" s="4" t="inlineStr">
        <x:is>
          <x:t xml:space="preserve">proposal.armor.arc_power.arms</x:t>
        </x:is>
      </x:c>
      <x:c r="B1083" s="4" t="str">
        <x:f>Items!B928</x:f>
        <x:v>Arc power arm guards</x:v>
      </x:c>
      <x:c r="C1083" s="4" t="str">
        <x:f>Items!D928</x:f>
        <x:v>Armor</x:v>
      </x:c>
      <x:c r="D1083" s="4" t="inlineStr">
        <x:is>
          <x:t xml:space="preserve">Primary</x:t>
        </x:is>
      </x:c>
      <x:c r="E1083" s="4" t="str">
        <x:f>Items!AA928</x:f>
        <x:v>Protection</x:v>
      </x:c>
      <x:c r="F1083" s="4" t="inlineStr">
        <x:is>
          <x:t xml:space="preserve">Author-requested catalog proposal; intended use, not an implemented action.</x:t>
        </x:is>
      </x:c>
    </x:row>
    <x:row r="1084">
      <x:c r="A1084" s="4" t="inlineStr">
        <x:is>
          <x:t xml:space="preserve">proposal.armor.arc_power.helmet</x:t>
        </x:is>
      </x:c>
      <x:c r="B1084" s="4" t="str">
        <x:f>Items!B929</x:f>
        <x:v>Arc power helmet</x:v>
      </x:c>
      <x:c r="C1084" s="4" t="str">
        <x:f>Items!D929</x:f>
        <x:v>Armor</x:v>
      </x:c>
      <x:c r="D1084" s="4" t="inlineStr">
        <x:is>
          <x:t xml:space="preserve">Primary</x:t>
        </x:is>
      </x:c>
      <x:c r="E1084" s="4" t="str">
        <x:f>Items!AA929</x:f>
        <x:v>Protection</x:v>
      </x:c>
      <x:c r="F1084" s="4" t="inlineStr">
        <x:is>
          <x:t xml:space="preserve">Author-requested catalog proposal; intended use, not an implemented action.</x:t>
        </x:is>
      </x:c>
    </x:row>
    <x:row r="1085">
      <x:c r="A1085" s="4" t="inlineStr">
        <x:is>
          <x:t xml:space="preserve">proposal.armor.fur.chest</x:t>
        </x:is>
      </x:c>
      <x:c r="B1085" s="4" t="str">
        <x:f>Items!B930</x:f>
        <x:v>Fur chest armor</x:v>
      </x:c>
      <x:c r="C1085" s="4" t="str">
        <x:f>Items!D930</x:f>
        <x:v>Armor</x:v>
      </x:c>
      <x:c r="D1085" s="4" t="inlineStr">
        <x:is>
          <x:t xml:space="preserve">Primary</x:t>
        </x:is>
      </x:c>
      <x:c r="E1085" s="4" t="str">
        <x:f>Items!AA930</x:f>
        <x:v>Protection</x:v>
      </x:c>
      <x:c r="F1085" s="4" t="inlineStr">
        <x:is>
          <x:t xml:space="preserve">Author-requested catalog proposal; intended use, not an implemented action.</x:t>
        </x:is>
      </x:c>
    </x:row>
    <x:row r="1086">
      <x:c r="A1086" s="4" t="inlineStr">
        <x:is>
          <x:t xml:space="preserve">proposal.armor.fur.legs</x:t>
        </x:is>
      </x:c>
      <x:c r="B1086" s="4" t="str">
        <x:f>Items!B931</x:f>
        <x:v>Fur leg guards</x:v>
      </x:c>
      <x:c r="C1086" s="4" t="str">
        <x:f>Items!D931</x:f>
        <x:v>Armor</x:v>
      </x:c>
      <x:c r="D1086" s="4" t="inlineStr">
        <x:is>
          <x:t xml:space="preserve">Primary</x:t>
        </x:is>
      </x:c>
      <x:c r="E1086" s="4" t="str">
        <x:f>Items!AA931</x:f>
        <x:v>Protection</x:v>
      </x:c>
      <x:c r="F1086" s="4" t="inlineStr">
        <x:is>
          <x:t xml:space="preserve">Author-requested catalog proposal; intended use, not an implemented action.</x:t>
        </x:is>
      </x:c>
    </x:row>
    <x:row r="1087">
      <x:c r="A1087" s="4" t="inlineStr">
        <x:is>
          <x:t xml:space="preserve">proposal.armor.fur.boots</x:t>
        </x:is>
      </x:c>
      <x:c r="B1087" s="4" t="str">
        <x:f>Items!B932</x:f>
        <x:v>Fur armored boots</x:v>
      </x:c>
      <x:c r="C1087" s="4" t="str">
        <x:f>Items!D932</x:f>
        <x:v>Armor</x:v>
      </x:c>
      <x:c r="D1087" s="4" t="inlineStr">
        <x:is>
          <x:t xml:space="preserve">Primary</x:t>
        </x:is>
      </x:c>
      <x:c r="E1087" s="4" t="str">
        <x:f>Items!AA932</x:f>
        <x:v>Protection</x:v>
      </x:c>
      <x:c r="F1087" s="4" t="inlineStr">
        <x:is>
          <x:t xml:space="preserve">Author-requested catalog proposal; intended use, not an implemented action.</x:t>
        </x:is>
      </x:c>
    </x:row>
    <x:row r="1088">
      <x:c r="A1088" s="4" t="inlineStr">
        <x:is>
          <x:t xml:space="preserve">proposal.armor.fur.arms</x:t>
        </x:is>
      </x:c>
      <x:c r="B1088" s="4" t="str">
        <x:f>Items!B933</x:f>
        <x:v>Fur arm guards</x:v>
      </x:c>
      <x:c r="C1088" s="4" t="str">
        <x:f>Items!D933</x:f>
        <x:v>Armor</x:v>
      </x:c>
      <x:c r="D1088" s="4" t="inlineStr">
        <x:is>
          <x:t xml:space="preserve">Primary</x:t>
        </x:is>
      </x:c>
      <x:c r="E1088" s="4" t="str">
        <x:f>Items!AA933</x:f>
        <x:v>Protection</x:v>
      </x:c>
      <x:c r="F1088" s="4" t="inlineStr">
        <x:is>
          <x:t xml:space="preserve">Author-requested catalog proposal; intended use, not an implemented action.</x:t>
        </x:is>
      </x:c>
    </x:row>
    <x:row r="1089">
      <x:c r="A1089" s="4" t="inlineStr">
        <x:is>
          <x:t xml:space="preserve">proposal.armor.fur.helmet</x:t>
        </x:is>
      </x:c>
      <x:c r="B1089" s="4" t="str">
        <x:f>Items!B934</x:f>
        <x:v>Fur helmet</x:v>
      </x:c>
      <x:c r="C1089" s="4" t="str">
        <x:f>Items!D934</x:f>
        <x:v>Armor</x:v>
      </x:c>
      <x:c r="D1089" s="4" t="inlineStr">
        <x:is>
          <x:t xml:space="preserve">Primary</x:t>
        </x:is>
      </x:c>
      <x:c r="E1089" s="4" t="str">
        <x:f>Items!AA934</x:f>
        <x:v>Protection</x:v>
      </x:c>
      <x:c r="F1089" s="4" t="inlineStr">
        <x:is>
          <x:t xml:space="preserve">Author-requested catalog proposal; intended use, not an implemented action.</x:t>
        </x:is>
      </x:c>
    </x:row>
    <x:row r="1090">
      <x:c r="A1090" s="4" t="inlineStr">
        <x:is>
          <x:t xml:space="preserve">proposal.clothing.hide.top</x:t>
        </x:is>
      </x:c>
      <x:c r="B1090" s="4" t="str">
        <x:f>Items!B935</x:f>
        <x:v>Hide jacket</x:v>
      </x:c>
      <x:c r="C1090" s="4" t="str">
        <x:f>Items!D935</x:f>
        <x:v>Clothing</x:v>
      </x:c>
      <x:c r="D1090" s="4" t="inlineStr">
        <x:is>
          <x:t xml:space="preserve">Primary</x:t>
        </x:is>
      </x:c>
      <x:c r="E1090" s="4" t="str">
        <x:f>Items!AA935</x:f>
        <x:v>Clothing</x:v>
      </x:c>
      <x:c r="F1090" s="4" t="inlineStr">
        <x:is>
          <x:t xml:space="preserve">Author-requested catalog proposal; intended use, not an implemented action.</x:t>
        </x:is>
      </x:c>
    </x:row>
    <x:row r="1091">
      <x:c r="A1091" s="4" t="inlineStr">
        <x:is>
          <x:t xml:space="preserve">proposal.clothing.hide.legs</x:t>
        </x:is>
      </x:c>
      <x:c r="B1091" s="4" t="str">
        <x:f>Items!B936</x:f>
        <x:v>Hide trousers</x:v>
      </x:c>
      <x:c r="C1091" s="4" t="str">
        <x:f>Items!D936</x:f>
        <x:v>Clothing</x:v>
      </x:c>
      <x:c r="D1091" s="4" t="inlineStr">
        <x:is>
          <x:t xml:space="preserve">Primary</x:t>
        </x:is>
      </x:c>
      <x:c r="E1091" s="4" t="str">
        <x:f>Items!AA936</x:f>
        <x:v>Clothing</x:v>
      </x:c>
      <x:c r="F1091" s="4" t="inlineStr">
        <x:is>
          <x:t xml:space="preserve">Author-requested catalog proposal; intended use, not an implemented action.</x:t>
        </x:is>
      </x:c>
    </x:row>
    <x:row r="1092">
      <x:c r="A1092" s="4" t="inlineStr">
        <x:is>
          <x:t xml:space="preserve">proposal.clothing.hide.boots</x:t>
        </x:is>
      </x:c>
      <x:c r="B1092" s="4" t="str">
        <x:f>Items!B937</x:f>
        <x:v>Hide boots</x:v>
      </x:c>
      <x:c r="C1092" s="4" t="str">
        <x:f>Items!D937</x:f>
        <x:v>Clothing</x:v>
      </x:c>
      <x:c r="D1092" s="4" t="inlineStr">
        <x:is>
          <x:t xml:space="preserve">Primary</x:t>
        </x:is>
      </x:c>
      <x:c r="E1092" s="4" t="str">
        <x:f>Items!AA937</x:f>
        <x:v>Clothing</x:v>
      </x:c>
      <x:c r="F1092" s="4" t="inlineStr">
        <x:is>
          <x:t xml:space="preserve">Author-requested catalog proposal; intended use, not an implemented action.</x:t>
        </x:is>
      </x:c>
    </x:row>
    <x:row r="1093">
      <x:c r="A1093" s="4" t="inlineStr">
        <x:is>
          <x:t xml:space="preserve">proposal.clothing.hide.gloves</x:t>
        </x:is>
      </x:c>
      <x:c r="B1093" s="4" t="str">
        <x:f>Items!B938</x:f>
        <x:v>Hide gloves</x:v>
      </x:c>
      <x:c r="C1093" s="4" t="str">
        <x:f>Items!D938</x:f>
        <x:v>Clothing</x:v>
      </x:c>
      <x:c r="D1093" s="4" t="inlineStr">
        <x:is>
          <x:t xml:space="preserve">Primary</x:t>
        </x:is>
      </x:c>
      <x:c r="E1093" s="4" t="str">
        <x:f>Items!AA938</x:f>
        <x:v>Clothing</x:v>
      </x:c>
      <x:c r="F1093" s="4" t="inlineStr">
        <x:is>
          <x:t xml:space="preserve">Author-requested catalog proposal; intended use, not an implemented action.</x:t>
        </x:is>
      </x:c>
    </x:row>
    <x:row r="1094">
      <x:c r="A1094" s="4" t="inlineStr">
        <x:is>
          <x:t xml:space="preserve">proposal.clothing.hide.head</x:t>
        </x:is>
      </x:c>
      <x:c r="B1094" s="4" t="str">
        <x:f>Items!B939</x:f>
        <x:v>Hide hood</x:v>
      </x:c>
      <x:c r="C1094" s="4" t="str">
        <x:f>Items!D939</x:f>
        <x:v>Clothing</x:v>
      </x:c>
      <x:c r="D1094" s="4" t="inlineStr">
        <x:is>
          <x:t xml:space="preserve">Primary</x:t>
        </x:is>
      </x:c>
      <x:c r="E1094" s="4" t="str">
        <x:f>Items!AA939</x:f>
        <x:v>Clothing</x:v>
      </x:c>
      <x:c r="F1094" s="4" t="inlineStr">
        <x:is>
          <x:t xml:space="preserve">Author-requested catalog proposal; intended use, not an implemented action.</x:t>
        </x:is>
      </x:c>
    </x:row>
    <x:row r="1095">
      <x:c r="A1095" s="4" t="inlineStr">
        <x:is>
          <x:t xml:space="preserve">proposal.clothing.fur.top</x:t>
        </x:is>
      </x:c>
      <x:c r="B1095" s="4" t="str">
        <x:f>Items!B940</x:f>
        <x:v>Fur jacket</x:v>
      </x:c>
      <x:c r="C1095" s="4" t="str">
        <x:f>Items!D940</x:f>
        <x:v>Clothing</x:v>
      </x:c>
      <x:c r="D1095" s="4" t="inlineStr">
        <x:is>
          <x:t xml:space="preserve">Primary</x:t>
        </x:is>
      </x:c>
      <x:c r="E1095" s="4" t="str">
        <x:f>Items!AA940</x:f>
        <x:v>Clothing</x:v>
      </x:c>
      <x:c r="F1095" s="4" t="inlineStr">
        <x:is>
          <x:t xml:space="preserve">Author-requested catalog proposal; intended use, not an implemented action.</x:t>
        </x:is>
      </x:c>
    </x:row>
    <x:row r="1096">
      <x:c r="A1096" s="4" t="inlineStr">
        <x:is>
          <x:t xml:space="preserve">proposal.clothing.fur.legs</x:t>
        </x:is>
      </x:c>
      <x:c r="B1096" s="4" t="str">
        <x:f>Items!B941</x:f>
        <x:v>Fur trousers</x:v>
      </x:c>
      <x:c r="C1096" s="4" t="str">
        <x:f>Items!D941</x:f>
        <x:v>Clothing</x:v>
      </x:c>
      <x:c r="D1096" s="4" t="inlineStr">
        <x:is>
          <x:t xml:space="preserve">Primary</x:t>
        </x:is>
      </x:c>
      <x:c r="E1096" s="4" t="str">
        <x:f>Items!AA941</x:f>
        <x:v>Clothing</x:v>
      </x:c>
      <x:c r="F1096" s="4" t="inlineStr">
        <x:is>
          <x:t xml:space="preserve">Author-requested catalog proposal; intended use, not an implemented action.</x:t>
        </x:is>
      </x:c>
    </x:row>
    <x:row r="1097">
      <x:c r="A1097" s="4" t="inlineStr">
        <x:is>
          <x:t xml:space="preserve">proposal.clothing.fur.boots</x:t>
        </x:is>
      </x:c>
      <x:c r="B1097" s="4" t="str">
        <x:f>Items!B942</x:f>
        <x:v>Fur boots</x:v>
      </x:c>
      <x:c r="C1097" s="4" t="str">
        <x:f>Items!D942</x:f>
        <x:v>Clothing</x:v>
      </x:c>
      <x:c r="D1097" s="4" t="inlineStr">
        <x:is>
          <x:t xml:space="preserve">Primary</x:t>
        </x:is>
      </x:c>
      <x:c r="E1097" s="4" t="str">
        <x:f>Items!AA942</x:f>
        <x:v>Clothing</x:v>
      </x:c>
      <x:c r="F1097" s="4" t="inlineStr">
        <x:is>
          <x:t xml:space="preserve">Author-requested catalog proposal; intended use, not an implemented action.</x:t>
        </x:is>
      </x:c>
    </x:row>
    <x:row r="1098">
      <x:c r="A1098" s="4" t="inlineStr">
        <x:is>
          <x:t xml:space="preserve">proposal.clothing.fur.gloves</x:t>
        </x:is>
      </x:c>
      <x:c r="B1098" s="4" t="str">
        <x:f>Items!B943</x:f>
        <x:v>Fur gloves</x:v>
      </x:c>
      <x:c r="C1098" s="4" t="str">
        <x:f>Items!D943</x:f>
        <x:v>Clothing</x:v>
      </x:c>
      <x:c r="D1098" s="4" t="inlineStr">
        <x:is>
          <x:t xml:space="preserve">Primary</x:t>
        </x:is>
      </x:c>
      <x:c r="E1098" s="4" t="str">
        <x:f>Items!AA943</x:f>
        <x:v>Clothing</x:v>
      </x:c>
      <x:c r="F1098" s="4" t="inlineStr">
        <x:is>
          <x:t xml:space="preserve">Author-requested catalog proposal; intended use, not an implemented action.</x:t>
        </x:is>
      </x:c>
    </x:row>
    <x:row r="1099">
      <x:c r="A1099" s="4" t="inlineStr">
        <x:is>
          <x:t xml:space="preserve">proposal.clothing.fur.head</x:t>
        </x:is>
      </x:c>
      <x:c r="B1099" s="4" t="str">
        <x:f>Items!B944</x:f>
        <x:v>Fur hood</x:v>
      </x:c>
      <x:c r="C1099" s="4" t="str">
        <x:f>Items!D944</x:f>
        <x:v>Clothing</x:v>
      </x:c>
      <x:c r="D1099" s="4" t="inlineStr">
        <x:is>
          <x:t xml:space="preserve">Primary</x:t>
        </x:is>
      </x:c>
      <x:c r="E1099" s="4" t="str">
        <x:f>Items!AA944</x:f>
        <x:v>Clothing</x:v>
      </x:c>
      <x:c r="F1099" s="4" t="inlineStr">
        <x:is>
          <x:t xml:space="preserve">Author-requested catalog proposal; intended use, not an implemented action.</x:t>
        </x:is>
      </x:c>
    </x:row>
    <x:row r="1100">
      <x:c r="A1100" s="4" t="inlineStr">
        <x:is>
          <x:t xml:space="preserve">proposal.clothing.fine_chainmail.top</x:t>
        </x:is>
      </x:c>
      <x:c r="B1100" s="4" t="str">
        <x:f>Items!B945</x:f>
        <x:v>Delicate chainmail jacket</x:v>
      </x:c>
      <x:c r="C1100" s="4" t="str">
        <x:f>Items!D945</x:f>
        <x:v>Clothing</x:v>
      </x:c>
      <x:c r="D1100" s="4" t="inlineStr">
        <x:is>
          <x:t xml:space="preserve">Primary</x:t>
        </x:is>
      </x:c>
      <x:c r="E1100" s="4" t="str">
        <x:f>Items!AA945</x:f>
        <x:v>Clothing</x:v>
      </x:c>
      <x:c r="F1100" s="4" t="inlineStr">
        <x:is>
          <x:t xml:space="preserve">Author-requested catalog proposal; intended use, not an implemented action.</x:t>
        </x:is>
      </x:c>
    </x:row>
    <x:row r="1101">
      <x:c r="A1101" s="4" t="inlineStr">
        <x:is>
          <x:t xml:space="preserve">proposal.clothing.fine_chainmail.legs</x:t>
        </x:is>
      </x:c>
      <x:c r="B1101" s="4" t="str">
        <x:f>Items!B946</x:f>
        <x:v>Delicate chainmail trousers</x:v>
      </x:c>
      <x:c r="C1101" s="4" t="str">
        <x:f>Items!D946</x:f>
        <x:v>Clothing</x:v>
      </x:c>
      <x:c r="D1101" s="4" t="inlineStr">
        <x:is>
          <x:t xml:space="preserve">Primary</x:t>
        </x:is>
      </x:c>
      <x:c r="E1101" s="4" t="str">
        <x:f>Items!AA946</x:f>
        <x:v>Clothing</x:v>
      </x:c>
      <x:c r="F1101" s="4" t="inlineStr">
        <x:is>
          <x:t xml:space="preserve">Author-requested catalog proposal; intended use, not an implemented action.</x:t>
        </x:is>
      </x:c>
    </x:row>
    <x:row r="1102">
      <x:c r="A1102" s="4" t="inlineStr">
        <x:is>
          <x:t xml:space="preserve">proposal.clothing.fine_chainmail.boots</x:t>
        </x:is>
      </x:c>
      <x:c r="B1102" s="4" t="str">
        <x:f>Items!B947</x:f>
        <x:v>Delicate chainmail boots</x:v>
      </x:c>
      <x:c r="C1102" s="4" t="str">
        <x:f>Items!D947</x:f>
        <x:v>Clothing</x:v>
      </x:c>
      <x:c r="D1102" s="4" t="inlineStr">
        <x:is>
          <x:t xml:space="preserve">Primary</x:t>
        </x:is>
      </x:c>
      <x:c r="E1102" s="4" t="str">
        <x:f>Items!AA947</x:f>
        <x:v>Clothing</x:v>
      </x:c>
      <x:c r="F1102" s="4" t="inlineStr">
        <x:is>
          <x:t xml:space="preserve">Author-requested catalog proposal; intended use, not an implemented action.</x:t>
        </x:is>
      </x:c>
    </x:row>
    <x:row r="1103">
      <x:c r="A1103" s="4" t="inlineStr">
        <x:is>
          <x:t xml:space="preserve">proposal.clothing.fine_chainmail.gloves</x:t>
        </x:is>
      </x:c>
      <x:c r="B1103" s="4" t="str">
        <x:f>Items!B948</x:f>
        <x:v>Delicate chainmail gloves</x:v>
      </x:c>
      <x:c r="C1103" s="4" t="str">
        <x:f>Items!D948</x:f>
        <x:v>Clothing</x:v>
      </x:c>
      <x:c r="D1103" s="4" t="inlineStr">
        <x:is>
          <x:t xml:space="preserve">Primary</x:t>
        </x:is>
      </x:c>
      <x:c r="E1103" s="4" t="str">
        <x:f>Items!AA948</x:f>
        <x:v>Clothing</x:v>
      </x:c>
      <x:c r="F1103" s="4" t="inlineStr">
        <x:is>
          <x:t xml:space="preserve">Author-requested catalog proposal; intended use, not an implemented action.</x:t>
        </x:is>
      </x:c>
    </x:row>
    <x:row r="1104">
      <x:c r="A1104" s="4" t="inlineStr">
        <x:is>
          <x:t xml:space="preserve">proposal.clothing.fine_chainmail.head</x:t>
        </x:is>
      </x:c>
      <x:c r="B1104" s="4" t="str">
        <x:f>Items!B949</x:f>
        <x:v>Delicate chainmail coif</x:v>
      </x:c>
      <x:c r="C1104" s="4" t="str">
        <x:f>Items!D949</x:f>
        <x:v>Clothing</x:v>
      </x:c>
      <x:c r="D1104" s="4" t="inlineStr">
        <x:is>
          <x:t xml:space="preserve">Primary</x:t>
        </x:is>
      </x:c>
      <x:c r="E1104" s="4" t="str">
        <x:f>Items!AA949</x:f>
        <x:v>Clothing</x:v>
      </x:c>
      <x:c r="F1104" s="4" t="inlineStr">
        <x:is>
          <x:t xml:space="preserve">Author-requested catalog proposal; intended use, not an implemented action.</x:t>
        </x:is>
      </x:c>
    </x:row>
    <x:row r="1105">
      <x:c r="A1105" s="4" t="inlineStr">
        <x:is>
          <x:t xml:space="preserve">proposal.clothing.insulated.legs</x:t>
        </x:is>
      </x:c>
      <x:c r="B1105" s="4" t="str">
        <x:f>Items!B950</x:f>
        <x:v>Electrical insulating trousers</x:v>
      </x:c>
      <x:c r="C1105" s="4" t="str">
        <x:f>Items!D950</x:f>
        <x:v>Clothing</x:v>
      </x:c>
      <x:c r="D1105" s="4" t="inlineStr">
        <x:is>
          <x:t xml:space="preserve">Primary</x:t>
        </x:is>
      </x:c>
      <x:c r="E1105" s="4" t="str">
        <x:f>Items!AA950</x:f>
        <x:v>Electrical insulation</x:v>
      </x:c>
      <x:c r="F1105" s="4" t="inlineStr">
        <x:is>
          <x:t xml:space="preserve">Author-requested catalog proposal; intended use, not an implemented action.</x:t>
        </x:is>
      </x:c>
    </x:row>
    <x:row r="1106">
      <x:c r="A1106" s="4" t="inlineStr">
        <x:is>
          <x:t xml:space="preserve">proposal.clothing.insulated.head</x:t>
        </x:is>
      </x:c>
      <x:c r="B1106" s="4" t="str">
        <x:f>Items!B951</x:f>
        <x:v>Electrical insulating hood</x:v>
      </x:c>
      <x:c r="C1106" s="4" t="str">
        <x:f>Items!D951</x:f>
        <x:v>Clothing</x:v>
      </x:c>
      <x:c r="D1106" s="4" t="inlineStr">
        <x:is>
          <x:t xml:space="preserve">Primary</x:t>
        </x:is>
      </x:c>
      <x:c r="E1106" s="4" t="str">
        <x:f>Items!AA951</x:f>
        <x:v>Electrical insulation</x:v>
      </x:c>
      <x:c r="F1106" s="4" t="inlineStr">
        <x:is>
          <x:t xml:space="preserve">Author-requested catalog proposal; intended use, not an implemented action.</x:t>
        </x:is>
      </x:c>
    </x:row>
    <x:row r="1107">
      <x:c r="A1107" s="4" t="inlineStr">
        <x:is>
          <x:t xml:space="preserve">proposal.clothing.chitin.top</x:t>
        </x:is>
      </x:c>
      <x:c r="B1107" s="4" t="str">
        <x:f>Items!B952</x:f>
        <x:v>Chitin jacket</x:v>
      </x:c>
      <x:c r="C1107" s="4" t="str">
        <x:f>Items!D952</x:f>
        <x:v>Clothing</x:v>
      </x:c>
      <x:c r="D1107" s="4" t="inlineStr">
        <x:is>
          <x:t xml:space="preserve">Primary</x:t>
        </x:is>
      </x:c>
      <x:c r="E1107" s="4" t="str">
        <x:f>Items!AA952</x:f>
        <x:v>Clothing</x:v>
      </x:c>
      <x:c r="F1107" s="4" t="inlineStr">
        <x:is>
          <x:t xml:space="preserve">Author-requested catalog proposal; intended use, not an implemented action.</x:t>
        </x:is>
      </x:c>
    </x:row>
    <x:row r="1108">
      <x:c r="A1108" s="4" t="inlineStr">
        <x:is>
          <x:t xml:space="preserve">proposal.clothing.chitin.legs</x:t>
        </x:is>
      </x:c>
      <x:c r="B1108" s="4" t="str">
        <x:f>Items!B953</x:f>
        <x:v>Chitin trousers</x:v>
      </x:c>
      <x:c r="C1108" s="4" t="str">
        <x:f>Items!D953</x:f>
        <x:v>Clothing</x:v>
      </x:c>
      <x:c r="D1108" s="4" t="inlineStr">
        <x:is>
          <x:t xml:space="preserve">Primary</x:t>
        </x:is>
      </x:c>
      <x:c r="E1108" s="4" t="str">
        <x:f>Items!AA953</x:f>
        <x:v>Clothing</x:v>
      </x:c>
      <x:c r="F1108" s="4" t="inlineStr">
        <x:is>
          <x:t xml:space="preserve">Author-requested catalog proposal; intended use, not an implemented action.</x:t>
        </x:is>
      </x:c>
    </x:row>
    <x:row r="1109">
      <x:c r="A1109" s="4" t="inlineStr">
        <x:is>
          <x:t xml:space="preserve">proposal.clothing.chitin.boots</x:t>
        </x:is>
      </x:c>
      <x:c r="B1109" s="4" t="str">
        <x:f>Items!B954</x:f>
        <x:v>Chitin boots</x:v>
      </x:c>
      <x:c r="C1109" s="4" t="str">
        <x:f>Items!D954</x:f>
        <x:v>Clothing</x:v>
      </x:c>
      <x:c r="D1109" s="4" t="inlineStr">
        <x:is>
          <x:t xml:space="preserve">Primary</x:t>
        </x:is>
      </x:c>
      <x:c r="E1109" s="4" t="str">
        <x:f>Items!AA954</x:f>
        <x:v>Clothing</x:v>
      </x:c>
      <x:c r="F1109" s="4" t="inlineStr">
        <x:is>
          <x:t xml:space="preserve">Author-requested catalog proposal; intended use, not an implemented action.</x:t>
        </x:is>
      </x:c>
    </x:row>
    <x:row r="1110">
      <x:c r="A1110" s="4" t="inlineStr">
        <x:is>
          <x:t xml:space="preserve">proposal.clothing.chitin.gloves</x:t>
        </x:is>
      </x:c>
      <x:c r="B1110" s="4" t="str">
        <x:f>Items!B955</x:f>
        <x:v>Chitin gloves</x:v>
      </x:c>
      <x:c r="C1110" s="4" t="str">
        <x:f>Items!D955</x:f>
        <x:v>Clothing</x:v>
      </x:c>
      <x:c r="D1110" s="4" t="inlineStr">
        <x:is>
          <x:t xml:space="preserve">Primary</x:t>
        </x:is>
      </x:c>
      <x:c r="E1110" s="4" t="str">
        <x:f>Items!AA955</x:f>
        <x:v>Clothing</x:v>
      </x:c>
      <x:c r="F1110" s="4" t="inlineStr">
        <x:is>
          <x:t xml:space="preserve">Author-requested catalog proposal; intended use, not an implemented action.</x:t>
        </x:is>
      </x:c>
    </x:row>
    <x:row r="1111">
      <x:c r="A1111" s="4" t="inlineStr">
        <x:is>
          <x:t xml:space="preserve">proposal.clothing.chitin.head</x:t>
        </x:is>
      </x:c>
      <x:c r="B1111" s="4" t="str">
        <x:f>Items!B956</x:f>
        <x:v>Chitin cap</x:v>
      </x:c>
      <x:c r="C1111" s="4" t="str">
        <x:f>Items!D956</x:f>
        <x:v>Clothing</x:v>
      </x:c>
      <x:c r="D1111" s="4" t="inlineStr">
        <x:is>
          <x:t xml:space="preserve">Primary</x:t>
        </x:is>
      </x:c>
      <x:c r="E1111" s="4" t="str">
        <x:f>Items!AA956</x:f>
        <x:v>Clothing</x:v>
      </x:c>
      <x:c r="F1111" s="4" t="inlineStr">
        <x:is>
          <x:t xml:space="preserve">Author-requested catalog proposal; intended use, not an implemented action.</x:t>
        </x:is>
      </x:c>
    </x:row>
    <x:row r="1112">
      <x:c r="A1112" s="4" t="inlineStr">
        <x:is>
          <x:t xml:space="preserve">proposal.armor.shoulder.raised_rim_iron</x:t>
        </x:is>
      </x:c>
      <x:c r="B1112" s="4" t="str">
        <x:f>Items!B957</x:f>
        <x:v>Raised-rim iron pauldron</x:v>
      </x:c>
      <x:c r="C1112" s="4" t="str">
        <x:f>Items!D957</x:f>
        <x:v>Armor</x:v>
      </x:c>
      <x:c r="D1112" s="4" t="inlineStr">
        <x:is>
          <x:t xml:space="preserve">Primary</x:t>
        </x:is>
      </x:c>
      <x:c r="E1112" s="4" t="str">
        <x:f>Items!AA957</x:f>
        <x:v>Protection</x:v>
      </x:c>
      <x:c r="F1112" s="4" t="inlineStr">
        <x:is>
          <x:t xml:space="preserve">Author-requested catalog proposal; intended use, not an implemented action.</x:t>
        </x:is>
      </x:c>
    </x:row>
    <x:row r="1113">
      <x:c r="A1113" s="4" t="inlineStr">
        <x:is>
          <x:t xml:space="preserve">proposal.armor.shoulder.layered_chitin</x:t>
        </x:is>
      </x:c>
      <x:c r="B1113" s="4" t="str">
        <x:f>Items!B958</x:f>
        <x:v>Layered chitin shoulder guard</x:v>
      </x:c>
      <x:c r="C1113" s="4" t="str">
        <x:f>Items!D958</x:f>
        <x:v>Armor</x:v>
      </x:c>
      <x:c r="D1113" s="4" t="inlineStr">
        <x:is>
          <x:t xml:space="preserve">Primary</x:t>
        </x:is>
      </x:c>
      <x:c r="E1113" s="4" t="str">
        <x:f>Items!AA958</x:f>
        <x:v>Protection</x:v>
      </x:c>
      <x:c r="F1113" s="4" t="inlineStr">
        <x:is>
          <x:t xml:space="preserve">Author-requested catalog proposal; intended use, not an implemented action.</x:t>
        </x:is>
      </x:c>
    </x:row>
    <x:row r="1114">
      <x:c r="A1114" s="4"/>
      <x:c r="B1114" s="4"/>
      <x:c r="C1114" s="4"/>
      <x:c r="D1114" s="4"/>
      <x:c r="E1114" s="4"/>
      <x:c r="F1114" s="4"/>
    </x:row>
    <x:row r="1115">
      <x:c r="A1115" s="4" t="inlineStr">
        <x:is>
          <x:t xml:space="preserve">proposal.clothing.everyday_wraps.legs</x:t>
        </x:is>
      </x:c>
      <x:c r="B1115" s="4" t="str">
        <x:f>Items!B960</x:f>
        <x:v>Everyday leg wraps</x:v>
      </x:c>
      <x:c r="C1115" s="4" t="str">
        <x:f>Items!D960</x:f>
        <x:v>Clothing</x:v>
      </x:c>
      <x:c r="D1115" s="4" t="inlineStr">
        <x:is>
          <x:t xml:space="preserve">Primary</x:t>
        </x:is>
      </x:c>
      <x:c r="E1115" s="4" t="str">
        <x:f>Items!AA960</x:f>
        <x:v>Clothing</x:v>
      </x:c>
      <x:c r="F1115" s="4" t="inlineStr">
        <x:is>
          <x:t xml:space="preserve">Author-requested catalog proposal; intended use, not an implemented action.</x:t>
        </x:is>
      </x:c>
    </x:row>
    <x:row r="1116">
      <x:c r="A1116" s="4" t="inlineStr">
        <x:is>
          <x:t xml:space="preserve">proposal.clothing.everyday_wraps.feet</x:t>
        </x:is>
      </x:c>
      <x:c r="B1116" s="4" t="str">
        <x:f>Items!B961</x:f>
        <x:v>Everyday foot wraps</x:v>
      </x:c>
      <x:c r="C1116" s="4" t="str">
        <x:f>Items!D961</x:f>
        <x:v>Clothing</x:v>
      </x:c>
      <x:c r="D1116" s="4" t="inlineStr">
        <x:is>
          <x:t xml:space="preserve">Primary</x:t>
        </x:is>
      </x:c>
      <x:c r="E1116" s="4" t="str">
        <x:f>Items!AA961</x:f>
        <x:v>Clothing</x:v>
      </x:c>
      <x:c r="F1116" s="4" t="inlineStr">
        <x:is>
          <x:t xml:space="preserve">Author-requested catalog proposal; intended use, not an implemented action.</x:t>
        </x:is>
      </x:c>
    </x:row>
    <x:row r="1117">
      <x:c r="A1117" s="4" t="inlineStr">
        <x:is>
          <x:t xml:space="preserve">proposal.clothing.everyday_wraps.hands</x:t>
        </x:is>
      </x:c>
      <x:c r="B1117" s="4" t="str">
        <x:f>Items!B962</x:f>
        <x:v>Everyday hand wraps</x:v>
      </x:c>
      <x:c r="C1117" s="4" t="str">
        <x:f>Items!D962</x:f>
        <x:v>Clothing</x:v>
      </x:c>
      <x:c r="D1117" s="4" t="inlineStr">
        <x:is>
          <x:t xml:space="preserve">Primary</x:t>
        </x:is>
      </x:c>
      <x:c r="E1117" s="4" t="str">
        <x:f>Items!AA962</x:f>
        <x:v>Clothing</x:v>
      </x:c>
      <x:c r="F1117" s="4" t="inlineStr">
        <x:is>
          <x:t xml:space="preserve">Author-requested catalog proposal; intended use, not an implemented action.</x:t>
        </x:is>
      </x:c>
    </x:row>
    <x:row r="1118">
      <x:c r="A1118" s="4" t="inlineStr">
        <x:is>
          <x:t xml:space="preserve">proposal.clothing.everyday_wraps.head</x:t>
        </x:is>
      </x:c>
      <x:c r="B1118" s="4" t="str">
        <x:f>Items!B963</x:f>
        <x:v>Everyday head wrap</x:v>
      </x:c>
      <x:c r="C1118" s="4" t="str">
        <x:f>Items!D963</x:f>
        <x:v>Clothing</x:v>
      </x:c>
      <x:c r="D1118" s="4" t="inlineStr">
        <x:is>
          <x:t xml:space="preserve">Primary</x:t>
        </x:is>
      </x:c>
      <x:c r="E1118" s="4" t="str">
        <x:f>Items!AA963</x:f>
        <x:v>Clothing</x:v>
      </x:c>
      <x:c r="F1118" s="4" t="inlineStr">
        <x:is>
          <x:t xml:space="preserve">Author-requested catalog proposal; intended use, not an implemented action.</x:t>
        </x:is>
      </x:c>
    </x:row>
    <x:row r="1119">
      <x:c r="A1119" s="4" t="inlineStr">
        <x:is>
          <x:t xml:space="preserve">proposal.camp.folding_shell_stool</x:t>
        </x:is>
      </x:c>
      <x:c r="B1119" s="4" t="str">
        <x:f>Items!B964</x:f>
        <x:v>Folding shell stool</x:v>
      </x:c>
      <x:c r="C1119" s="4" t="str">
        <x:f>Items!D964</x:f>
        <x:v>Salvage</x:v>
      </x:c>
      <x:c r="D1119" s="4" t="inlineStr">
        <x:is>
          <x:t xml:space="preserve">Primary</x:t>
        </x:is>
      </x:c>
      <x:c r="E1119" s="4" t="str">
        <x:f>Items!AA964</x:f>
        <x:v>Camp rest</x:v>
      </x:c>
      <x:c r="F1119" s="4" t="inlineStr">
        <x:is>
          <x:t xml:space="preserve">Author-requested catalog proposal; intended use, not an implemented action.</x:t>
        </x:is>
      </x:c>
    </x:row>
    <x:row r="1120">
      <x:c r="A1120" s="4" t="inlineStr">
        <x:is>
          <x:t xml:space="preserve">proposal.camp.folding_camp_table</x:t>
        </x:is>
      </x:c>
      <x:c r="B1120" s="4" t="str">
        <x:f>Items!B965</x:f>
        <x:v>Folding camp table</x:v>
      </x:c>
      <x:c r="C1120" s="4" t="str">
        <x:f>Items!D965</x:f>
        <x:v>Salvage</x:v>
      </x:c>
      <x:c r="D1120" s="4" t="inlineStr">
        <x:is>
          <x:t xml:space="preserve">Primary</x:t>
        </x:is>
      </x:c>
      <x:c r="E1120" s="4" t="str">
        <x:f>Items!AA965</x:f>
        <x:v>Food service</x:v>
      </x:c>
      <x:c r="F1120" s="4" t="inlineStr">
        <x:is>
          <x:t xml:space="preserve">Author-requested catalog proposal; intended use, not an implemented action.</x:t>
        </x:is>
      </x:c>
    </x:row>
    <x:row r="1121">
      <x:c r="A1121" s="4" t="inlineStr">
        <x:is>
          <x:t xml:space="preserve">proposal.camp.adjustable_shell_headrest</x:t>
        </x:is>
      </x:c>
      <x:c r="B1121" s="4" t="str">
        <x:f>Items!B966</x:f>
        <x:v>Adjustable shell headrest</x:v>
      </x:c>
      <x:c r="C1121" s="4" t="str">
        <x:f>Items!D966</x:f>
        <x:v>Salvage</x:v>
      </x:c>
      <x:c r="D1121" s="4" t="inlineStr">
        <x:is>
          <x:t xml:space="preserve">Primary</x:t>
        </x:is>
      </x:c>
      <x:c r="E1121" s="4" t="str">
        <x:f>Items!AA966</x:f>
        <x:v>Camp rest</x:v>
      </x:c>
      <x:c r="F1121" s="4" t="inlineStr">
        <x:is>
          <x:t xml:space="preserve">Author-requested catalog proposal; intended use, not an implemented action.</x:t>
        </x:is>
      </x:c>
    </x:row>
    <x:row r="1122">
      <x:c r="A1122" s="4" t="inlineStr">
        <x:is>
          <x:t xml:space="preserve">proposal.camp.boot_scraper</x:t>
        </x:is>
      </x:c>
      <x:c r="B1122" s="4" t="str">
        <x:f>Items!B967</x:f>
        <x:v>Camp boot scraper</x:v>
      </x:c>
      <x:c r="C1122" s="4" t="str">
        <x:f>Items!D967</x:f>
        <x:v>Salvage</x:v>
      </x:c>
      <x:c r="D1122" s="4" t="inlineStr">
        <x:is>
          <x:t xml:space="preserve">Primary</x:t>
        </x:is>
      </x:c>
      <x:c r="E1122" s="4" t="str">
        <x:f>Items!AA967</x:f>
        <x:v>Cleaning</x:v>
      </x:c>
      <x:c r="F1122" s="4" t="inlineStr">
        <x:is>
          <x:t xml:space="preserve">Author-requested catalog proposal; intended use, not an implemented action.</x:t>
        </x:is>
      </x:c>
    </x:row>
    <x:row r="1123">
      <x:c r="A1123" s="4" t="inlineStr">
        <x:is>
          <x:t xml:space="preserve">proposal.culture.interlocking_iron_ring_puzzle</x:t>
        </x:is>
      </x:c>
      <x:c r="B1123" s="4" t="str">
        <x:f>Items!B968</x:f>
        <x:v>Interlocking iron ring puzzle</x:v>
      </x:c>
      <x:c r="C1123" s="4" t="str">
        <x:f>Items!D968</x:f>
        <x:v>Salvage</x:v>
      </x:c>
      <x:c r="D1123" s="4" t="inlineStr">
        <x:is>
          <x:t xml:space="preserve">Primary</x:t>
        </x:is>
      </x:c>
      <x:c r="E1123" s="4" t="str">
        <x:f>Items!AA968</x:f>
        <x:v>Culture support</x:v>
      </x:c>
      <x:c r="F1123" s="4" t="inlineStr">
        <x:is>
          <x:t xml:space="preserve">Author-requested catalog proposal; intended use, not an implemented action.</x:t>
        </x:is>
      </x:c>
    </x:row>
    <x:row r="1124">
      <x:c r="A1124" s="4" t="inlineStr">
        <x:is>
          <x:t xml:space="preserve">proposal.clothing.fancy_husk_fiber.trousers</x:t>
        </x:is>
      </x:c>
      <x:c r="B1124" s="4" t="str">
        <x:f>Items!B969</x:f>
        <x:v>Panelled husk-fiber dress trousers</x:v>
      </x:c>
      <x:c r="C1124" s="4" t="str">
        <x:f>Items!D969</x:f>
        <x:v>Clothing</x:v>
      </x:c>
      <x:c r="D1124" s="4" t="inlineStr">
        <x:is>
          <x:t xml:space="preserve">Primary</x:t>
        </x:is>
      </x:c>
      <x:c r="E1124" s="4" t="str">
        <x:f>Items!AA969</x:f>
        <x:v>Fashion</x:v>
      </x:c>
      <x:c r="F1124" s="4" t="inlineStr">
        <x:is>
          <x:t xml:space="preserve">Author-requested catalog proposal; intended use, not an implemented action.</x:t>
        </x:is>
      </x:c>
    </x:row>
    <x:row r="1125">
      <x:c r="A1125" s="4" t="inlineStr">
        <x:is>
          <x:t xml:space="preserve">proposal.clothing.fancy_husk_fiber.shoes</x:t>
        </x:is>
      </x:c>
      <x:c r="B1125" s="4" t="str">
        <x:f>Items!B970</x:f>
        <x:v>Folded husk-fiber court shoes</x:v>
      </x:c>
      <x:c r="C1125" s="4" t="str">
        <x:f>Items!D970</x:f>
        <x:v>Clothing</x:v>
      </x:c>
      <x:c r="D1125" s="4" t="inlineStr">
        <x:is>
          <x:t xml:space="preserve">Primary</x:t>
        </x:is>
      </x:c>
      <x:c r="E1125" s="4" t="str">
        <x:f>Items!AA970</x:f>
        <x:v>Fashion</x:v>
      </x:c>
      <x:c r="F1125" s="4" t="inlineStr">
        <x:is>
          <x:t xml:space="preserve">Author-requested catalog proposal; intended use, not an implemented action.</x:t>
        </x:is>
      </x:c>
    </x:row>
    <x:row r="1126">
      <x:c r="A1126" s="4" t="inlineStr">
        <x:is>
          <x:t xml:space="preserve">proposal.clothing.fancy_husk_fiber.gloves</x:t>
        </x:is>
      </x:c>
      <x:c r="B1126" s="4" t="str">
        <x:f>Items!B971</x:f>
        <x:v>Layered-cuff husk-fiber dress gloves</x:v>
      </x:c>
      <x:c r="C1126" s="4" t="str">
        <x:f>Items!D971</x:f>
        <x:v>Clothing</x:v>
      </x:c>
      <x:c r="D1126" s="4" t="inlineStr">
        <x:is>
          <x:t xml:space="preserve">Primary</x:t>
        </x:is>
      </x:c>
      <x:c r="E1126" s="4" t="str">
        <x:f>Items!AA971</x:f>
        <x:v>Fashion</x:v>
      </x:c>
      <x:c r="F1126" s="4" t="inlineStr">
        <x:is>
          <x:t xml:space="preserve">Author-requested catalog proposal; intended use, not an implemented action.</x:t>
        </x:is>
      </x:c>
    </x:row>
    <x:row r="1127">
      <x:c r="A1127" s="4" t="inlineStr">
        <x:is>
          <x:t xml:space="preserve">proposal.clothing.fancy_husk_fiber.headdress</x:t>
        </x:is>
      </x:c>
      <x:c r="B1127" s="4" t="str">
        <x:f>Items!B972</x:f>
        <x:v>Fan-fold husk-fiber headdress</x:v>
      </x:c>
      <x:c r="C1127" s="4" t="str">
        <x:f>Items!D972</x:f>
        <x:v>Clothing</x:v>
      </x:c>
      <x:c r="D1127" s="4" t="inlineStr">
        <x:is>
          <x:t xml:space="preserve">Primary</x:t>
        </x:is>
      </x:c>
      <x:c r="E1127" s="4" t="str">
        <x:f>Items!AA972</x:f>
        <x:v>Fashion</x:v>
      </x:c>
      <x:c r="F1127" s="4" t="inlineStr">
        <x:is>
          <x:t xml:space="preserve">Author-requested catalog proposal; intended use, not an implemented action.</x:t>
        </x:is>
      </x:c>
    </x:row>
    <x:row r="1128">
      <x:c r="A1128" s="4" t="inlineStr">
        <x:is>
          <x:t xml:space="preserve">proposal.clothing.husk_hat</x:t>
        </x:is>
      </x:c>
      <x:c r="B1128" s="4" t="str">
        <x:f>Items!B973</x:f>
        <x:v>Husk hat</x:v>
      </x:c>
      <x:c r="C1128" s="4" t="str">
        <x:f>Items!D973</x:f>
        <x:v>Clothing</x:v>
      </x:c>
      <x:c r="D1128" s="4" t="inlineStr">
        <x:is>
          <x:t xml:space="preserve">Primary</x:t>
        </x:is>
      </x:c>
      <x:c r="E1128" s="4" t="str">
        <x:f>Items!AA973</x:f>
        <x:v>Clothing</x:v>
      </x:c>
      <x:c r="F1128" s="4" t="inlineStr">
        <x:is>
          <x:t xml:space="preserve">Author-requested catalog proposal; intended use, not an implemented action.</x:t>
        </x:is>
      </x:c>
    </x:row>
    <x:row r="1129">
      <x:c r="A1129" s="4" t="inlineStr">
        <x:is>
          <x:t xml:space="preserve">proposal.ancient.optical_data_ribbon</x:t>
        </x:is>
      </x:c>
      <x:c r="B1129" s="4" t="str">
        <x:f>Items!B974</x:f>
        <x:v>Ancient optical data ribbon</x:v>
      </x:c>
      <x:c r="C1129" s="4" t="str">
        <x:f>Items!D974</x:f>
        <x:v>Ancient salvage</x:v>
      </x:c>
      <x:c r="D1129" s="4" t="inlineStr">
        <x:is>
          <x:t xml:space="preserve">Primary</x:t>
        </x:is>
      </x:c>
      <x:c r="E1129" s="4" t="str">
        <x:f>Items!AA974</x:f>
        <x:v>Provenance</x:v>
      </x:c>
      <x:c r="F1129" s="4" t="inlineStr">
        <x:is>
          <x:t xml:space="preserve">Author-requested catalog proposal; intended use, not an implemented action.</x:t>
        </x:is>
      </x:c>
    </x:row>
    <x:row r="1130">
      <x:c r="A1130" s="4" t="inlineStr">
        <x:is>
          <x:t xml:space="preserve">proposal.ancient.vacuum_pump_core</x:t>
        </x:is>
      </x:c>
      <x:c r="B1130" s="4" t="str">
        <x:f>Items!B975</x:f>
        <x:v>Ancient vacuum pump core</x:v>
      </x:c>
      <x:c r="C1130" s="4" t="str">
        <x:f>Items!D975</x:f>
        <x:v>Ancient salvage</x:v>
      </x:c>
      <x:c r="D1130" s="4" t="inlineStr">
        <x:is>
          <x:t xml:space="preserve">Primary</x:t>
        </x:is>
      </x:c>
      <x:c r="E1130" s="4" t="str">
        <x:f>Items!AA975</x:f>
        <x:v>Chemical processing</x:v>
      </x:c>
      <x:c r="F1130" s="4" t="inlineStr">
        <x:is>
          <x:t xml:space="preserve">Author-requested catalog proposal; intended use, not an implemented action.</x:t>
        </x:is>
      </x:c>
    </x:row>
    <x:row r="1131">
      <x:c r="A1131" s="4" t="inlineStr">
        <x:is>
          <x:t xml:space="preserve">proposal.ancient.phase_change_heat_sink</x:t>
        </x:is>
      </x:c>
      <x:c r="B1131" s="4" t="str">
        <x:f>Items!B976</x:f>
        <x:v>Ancient phase-change heat sink</x:v>
      </x:c>
      <x:c r="C1131" s="4" t="str">
        <x:f>Items!D976</x:f>
        <x:v>Ancient salvage</x:v>
      </x:c>
      <x:c r="D1131" s="4" t="inlineStr">
        <x:is>
          <x:t xml:space="preserve">Primary</x:t>
        </x:is>
      </x:c>
      <x:c r="E1131" s="4" t="str">
        <x:f>Items!AA976</x:f>
        <x:v>Equipment repair</x:v>
      </x:c>
      <x:c r="F1131" s="4" t="inlineStr">
        <x:is>
          <x:t xml:space="preserve">Author-requested catalog proposal; intended use, not an implemented action.</x:t>
        </x:is>
      </x:c>
    </x:row>
    <x:row r="1132">
      <x:c r="A1132" s="4" t="inlineStr">
        <x:is>
          <x:t xml:space="preserve">proposal.ancient.microtool_turret</x:t>
        </x:is>
      </x:c>
      <x:c r="B1132" s="4" t="str">
        <x:f>Items!B977</x:f>
        <x:v>Ancient microtool turret</x:v>
      </x:c>
      <x:c r="C1132" s="4" t="str">
        <x:f>Items!D977</x:f>
        <x:v>Ancient salvage</x:v>
      </x:c>
      <x:c r="D1132" s="4" t="inlineStr">
        <x:is>
          <x:t xml:space="preserve">Primary</x:t>
        </x:is>
      </x:c>
      <x:c r="E1132" s="4" t="str">
        <x:f>Items!AA977</x:f>
        <x:v>Equipment repair</x:v>
      </x:c>
      <x:c r="F1132" s="4" t="inlineStr">
        <x:is>
          <x:t xml:space="preserve">Author-requested catalog proposal; intended use, not an implemented action.</x:t>
        </x:is>
      </x:c>
    </x:row>
    <x:row r="1133">
      <x:c r="A1133" s="4" t="inlineStr">
        <x:is>
          <x:t xml:space="preserve">proposal.ancient.spectral_filter_disk</x:t>
        </x:is>
      </x:c>
      <x:c r="B1133" s="4" t="str">
        <x:f>Items!B978</x:f>
        <x:v>Ancient spectral filter disk</x:v>
      </x:c>
      <x:c r="C1133" s="4" t="str">
        <x:f>Items!D978</x:f>
        <x:v>Ancient salvage</x:v>
      </x:c>
      <x:c r="D1133" s="4" t="inlineStr">
        <x:is>
          <x:t xml:space="preserve">Primary</x:t>
        </x:is>
      </x:c>
      <x:c r="E1133" s="4" t="str">
        <x:f>Items!AA978</x:f>
        <x:v>Vision</x:v>
      </x:c>
      <x:c r="F1133" s="4" t="inlineStr">
        <x:is>
          <x:t xml:space="preserve">Author-requested catalog proposal; intended use, not an implemented action.</x:t>
        </x:is>
      </x:c>
    </x:row>
    <x:row r="1134">
      <x:c r="A1134" s="4" t="inlineStr">
        <x:is>
          <x:t xml:space="preserve">proposal.ancient.molecular_sieve_cartridge</x:t>
        </x:is>
      </x:c>
      <x:c r="B1134" s="4" t="str">
        <x:f>Items!B979</x:f>
        <x:v>Ancient molecular-sieve cartridge</x:v>
      </x:c>
      <x:c r="C1134" s="4" t="str">
        <x:f>Items!D979</x:f>
        <x:v>Ancient salvage</x:v>
      </x:c>
      <x:c r="D1134" s="4" t="inlineStr">
        <x:is>
          <x:t xml:space="preserve">Primary</x:t>
        </x:is>
      </x:c>
      <x:c r="E1134" s="4" t="str">
        <x:f>Items!AA979</x:f>
        <x:v>Chemical processing</x:v>
      </x:c>
      <x:c r="F1134" s="4" t="inlineStr">
        <x:is>
          <x:t xml:space="preserve">Author-requested catalog proposal; intended use, not an implemented action.</x:t>
        </x:is>
      </x:c>
    </x:row>
    <x:row r="1135">
      <x:c r="A1135" s="4" t="inlineStr">
        <x:is>
          <x:t xml:space="preserve">proposal.ancient.catalyst_honeycomb</x:t>
        </x:is>
      </x:c>
      <x:c r="B1135" s="4" t="str">
        <x:f>Items!B980</x:f>
        <x:v>Ancient catalyst honeycomb</x:v>
      </x:c>
      <x:c r="C1135" s="4" t="str">
        <x:f>Items!D980</x:f>
        <x:v>Ancient salvage</x:v>
      </x:c>
      <x:c r="D1135" s="4" t="inlineStr">
        <x:is>
          <x:t xml:space="preserve">Primary</x:t>
        </x:is>
      </x:c>
      <x:c r="E1135" s="4" t="str">
        <x:f>Items!AA980</x:f>
        <x:v>Chemical processing</x:v>
      </x:c>
      <x:c r="F1135" s="4" t="inlineStr">
        <x:is>
          <x:t xml:space="preserve">Author-requested catalog proposal; intended use, not an implemented action.</x:t>
        </x:is>
      </x:c>
    </x:row>
    <x:row r="1136">
      <x:c r="A1136" s="4" t="inlineStr">
        <x:is>
          <x:t xml:space="preserve">proposal.ancient.machine_clock_capsule</x:t>
        </x:is>
      </x:c>
      <x:c r="B1136" s="4" t="str">
        <x:f>Items!B981</x:f>
        <x:v>Ancient machine-clock capsule</x:v>
      </x:c>
      <x:c r="C1136" s="4" t="str">
        <x:f>Items!D981</x:f>
        <x:v>Ancient salvage</x:v>
      </x:c>
      <x:c r="D1136" s="4" t="inlineStr">
        <x:is>
          <x:t xml:space="preserve">Primary</x:t>
        </x:is>
      </x:c>
      <x:c r="E1136" s="4" t="str">
        <x:f>Items!AA981</x:f>
        <x:v>Equipment repair</x:v>
      </x:c>
      <x:c r="F1136" s="4" t="inlineStr">
        <x:is>
          <x:t xml:space="preserve">Author-requested catalog proposal; intended use, not an implemented action.</x:t>
        </x:is>
      </x:c>
    </x:row>
    <x:row r="1137">
      <x:c r="A1137" s="4" t="inlineStr">
        <x:is>
          <x:t xml:space="preserve">proposal.ancient.thermal_witness_tile</x:t>
        </x:is>
      </x:c>
      <x:c r="B1137" s="4" t="str">
        <x:f>Items!B982</x:f>
        <x:v>Ancient thermal witness tile</x:v>
      </x:c>
      <x:c r="C1137" s="4" t="str">
        <x:f>Items!D982</x:f>
        <x:v>Ancient salvage</x:v>
      </x:c>
      <x:c r="D1137" s="4" t="inlineStr">
        <x:is>
          <x:t xml:space="preserve">Primary</x:t>
        </x:is>
      </x:c>
      <x:c r="E1137" s="4" t="str">
        <x:f>Items!AA982</x:f>
        <x:v>Material analysis</x:v>
      </x:c>
      <x:c r="F1137" s="4" t="inlineStr">
        <x:is>
          <x:t xml:space="preserve">Author-requested catalog proposal; intended use, not an implemented action.</x:t>
        </x:is>
      </x:c>
    </x:row>
    <x:row r="1138">
      <x:c r="A1138" s="4" t="inlineStr">
        <x:is>
          <x:t xml:space="preserve">proposal.ancient.electroadhesive_gripper_pad</x:t>
        </x:is>
      </x:c>
      <x:c r="B1138" s="4" t="str">
        <x:f>Items!B983</x:f>
        <x:v>Ancient electroadhesive gripper pad</x:v>
      </x:c>
      <x:c r="C1138" s="4" t="str">
        <x:f>Items!D983</x:f>
        <x:v>Ancient salvage</x:v>
      </x:c>
      <x:c r="D1138" s="4" t="inlineStr">
        <x:is>
          <x:t xml:space="preserve">Primary</x:t>
        </x:is>
      </x:c>
      <x:c r="E1138" s="4" t="str">
        <x:f>Items!AA983</x:f>
        <x:v>Equipment repair</x:v>
      </x:c>
      <x:c r="F1138" s="4" t="inlineStr">
        <x:is>
          <x:t xml:space="preserve">Author-requested catalog proposal; intended use, not an implemented action.</x:t>
        </x:is>
      </x:c>
    </x:row>
    <x:row r="1139">
      <x:c r="A1139" s="4" t="inlineStr">
        <x:is>
          <x:t xml:space="preserve">proposal.ancient.strain_sensing_washer</x:t>
        </x:is>
      </x:c>
      <x:c r="B1139" s="4" t="str">
        <x:f>Items!B984</x:f>
        <x:v>Ancient strain-sensing washer</x:v>
      </x:c>
      <x:c r="C1139" s="4" t="str">
        <x:f>Items!D984</x:f>
        <x:v>Ancient salvage</x:v>
      </x:c>
      <x:c r="D1139" s="4" t="inlineStr">
        <x:is>
          <x:t xml:space="preserve">Primary</x:t>
        </x:is>
      </x:c>
      <x:c r="E1139" s="4" t="str">
        <x:f>Items!AA984</x:f>
        <x:v>Material analysis</x:v>
      </x:c>
      <x:c r="F1139" s="4" t="inlineStr">
        <x:is>
          <x:t xml:space="preserve">Author-requested catalog proposal; intended use, not an implemented action.</x:t>
        </x:is>
      </x:c>
    </x:row>
    <x:row r="1140">
      <x:c r="A1140" s="4" t="inlineStr">
        <x:is>
          <x:t xml:space="preserve">proposal.ancient.filament_cutting_loop</x:t>
        </x:is>
      </x:c>
      <x:c r="B1140" s="4" t="str">
        <x:f>Items!B985</x:f>
        <x:v>Ancient filament cutting loop</x:v>
      </x:c>
      <x:c r="C1140" s="4" t="str">
        <x:f>Items!D985</x:f>
        <x:v>Ancient salvage</x:v>
      </x:c>
      <x:c r="D1140" s="4" t="inlineStr">
        <x:is>
          <x:t xml:space="preserve">Primary</x:t>
        </x:is>
      </x:c>
      <x:c r="E1140" s="4" t="str">
        <x:f>Items!AA985</x:f>
        <x:v>Tool fabrication</x:v>
      </x:c>
      <x:c r="F1140" s="4" t="inlineStr">
        <x:is>
          <x:t xml:space="preserve">Author-requested catalog proposal; intended use, not an implemented action.</x:t>
        </x:is>
      </x:c>
    </x:row>
    <x:row r="1141">
      <x:c r="A1141" s="4" t="inlineStr">
        <x:is>
          <x:t xml:space="preserve">proposal.ancient.optical_rotary_coupling</x:t>
        </x:is>
      </x:c>
      <x:c r="B1141" s="4" t="str">
        <x:f>Items!B986</x:f>
        <x:v>Ancient optical rotary coupling</x:v>
      </x:c>
      <x:c r="C1141" s="4" t="str">
        <x:f>Items!D986</x:f>
        <x:v>Ancient salvage</x:v>
      </x:c>
      <x:c r="D1141" s="4" t="inlineStr">
        <x:is>
          <x:t xml:space="preserve">Primary</x:t>
        </x:is>
      </x:c>
      <x:c r="E1141" s="4" t="str">
        <x:f>Items!AA986</x:f>
        <x:v>Equipment repair</x:v>
      </x:c>
      <x:c r="F1141" s="4" t="inlineStr">
        <x:is>
          <x:t xml:space="preserve">Author-requested catalog proposal; intended use, not an implemented action.</x:t>
        </x:is>
      </x:c>
    </x:row>
    <x:row r="1142">
      <x:c r="A1142" s="4" t="inlineStr">
        <x:is>
          <x:t xml:space="preserve">proposal.ancient.acoustic_inspection_plate</x:t>
        </x:is>
      </x:c>
      <x:c r="B1142" s="4" t="str">
        <x:f>Items!B987</x:f>
        <x:v>Ancient acoustic inspection plate</x:v>
      </x:c>
      <x:c r="C1142" s="4" t="str">
        <x:f>Items!D987</x:f>
        <x:v>Ancient salvage</x:v>
      </x:c>
      <x:c r="D1142" s="4" t="inlineStr">
        <x:is>
          <x:t xml:space="preserve">Primary</x:t>
        </x:is>
      </x:c>
      <x:c r="E1142" s="4" t="str">
        <x:f>Items!AA987</x:f>
        <x:v>Material analysis</x:v>
      </x:c>
      <x:c r="F1142" s="4" t="inlineStr">
        <x:is>
          <x:t xml:space="preserve">Author-requested catalog proposal; intended use, not an implemented action.</x:t>
        </x:is>
      </x:c>
    </x:row>
    <x:row r="1143">
      <x:c r="A1143" s="4" t="inlineStr">
        <x:is>
          <x:t xml:space="preserve">proposal.ancient.dimensional_reference_block</x:t>
        </x:is>
      </x:c>
      <x:c r="B1143" s="4" t="str">
        <x:f>Items!B988</x:f>
        <x:v>Ancient dimensional reference block</x:v>
      </x:c>
      <x:c r="C1143" s="4" t="str">
        <x:f>Items!D988</x:f>
        <x:v>Ancient salvage</x:v>
      </x:c>
      <x:c r="D1143" s="4" t="inlineStr">
        <x:is>
          <x:t xml:space="preserve">Primary</x:t>
        </x:is>
      </x:c>
      <x:c r="E1143" s="4" t="str">
        <x:f>Items!AA988</x:f>
        <x:v>Material analysis</x:v>
      </x:c>
      <x:c r="F1143" s="4" t="inlineStr">
        <x:is>
          <x:t xml:space="preserve">Author-requested catalog proposal; intended use, not an implemented action.</x:t>
        </x:is>
      </x:c>
    </x:row>
    <x:row r="1144">
      <x:c r="A1144" s="4" t="inlineStr">
        <x:is>
          <x:t xml:space="preserve">proposal.clothing.canyon_crew.jacket</x:t>
        </x:is>
      </x:c>
      <x:c r="B1144" s="4" t="str">
        <x:f>Items!B989</x:f>
        <x:v>Canyon Crew jacket</x:v>
      </x:c>
      <x:c r="C1144" s="4" t="str">
        <x:f>Items!D989</x:f>
        <x:v>Clothing</x:v>
      </x:c>
      <x:c r="D1144" s="4" t="inlineStr">
        <x:is>
          <x:t xml:space="preserve">Primary</x:t>
        </x:is>
      </x:c>
      <x:c r="E1144" s="4" t="str">
        <x:f>Items!AA989</x:f>
        <x:v>Clothing</x:v>
      </x:c>
      <x:c r="F1144" s="4" t="inlineStr">
        <x:is>
          <x:t xml:space="preserve">Author-requested catalog proposal; intended use, not an implemented action.</x:t>
        </x:is>
      </x:c>
    </x:row>
    <x:row r="1145">
      <x:c r="A1145" s="4" t="inlineStr">
        <x:is>
          <x:t xml:space="preserve">proposal.clothing.canyon_crew.trousers</x:t>
        </x:is>
      </x:c>
      <x:c r="B1145" s="4" t="str">
        <x:f>Items!B990</x:f>
        <x:v>Canyon Crew trousers</x:v>
      </x:c>
      <x:c r="C1145" s="4" t="str">
        <x:f>Items!D990</x:f>
        <x:v>Clothing</x:v>
      </x:c>
      <x:c r="D1145" s="4" t="inlineStr">
        <x:is>
          <x:t xml:space="preserve">Primary</x:t>
        </x:is>
      </x:c>
      <x:c r="E1145" s="4" t="str">
        <x:f>Items!AA990</x:f>
        <x:v>Clothing</x:v>
      </x:c>
      <x:c r="F1145" s="4" t="inlineStr">
        <x:is>
          <x:t xml:space="preserve">Author-requested catalog proposal; intended use, not an implemented action.</x:t>
        </x:is>
      </x:c>
    </x:row>
    <x:row r="1146">
      <x:c r="A1146" s="4" t="inlineStr">
        <x:is>
          <x:t xml:space="preserve">proposal.clothing.canyon_crew.boots</x:t>
        </x:is>
      </x:c>
      <x:c r="B1146" s="4" t="str">
        <x:f>Items!B991</x:f>
        <x:v>Canyon Crew boots</x:v>
      </x:c>
      <x:c r="C1146" s="4" t="str">
        <x:f>Items!D991</x:f>
        <x:v>Clothing</x:v>
      </x:c>
      <x:c r="D1146" s="4" t="inlineStr">
        <x:is>
          <x:t xml:space="preserve">Primary</x:t>
        </x:is>
      </x:c>
      <x:c r="E1146" s="4" t="str">
        <x:f>Items!AA991</x:f>
        <x:v>Clothing</x:v>
      </x:c>
      <x:c r="F1146" s="4" t="inlineStr">
        <x:is>
          <x:t xml:space="preserve">Author-requested catalog proposal; intended use, not an implemented action.</x:t>
        </x:is>
      </x:c>
    </x:row>
    <x:row r="1147">
      <x:c r="A1147" s="4" t="inlineStr">
        <x:is>
          <x:t xml:space="preserve">proposal.clothing.canyon_crew.gloves</x:t>
        </x:is>
      </x:c>
      <x:c r="B1147" s="4" t="str">
        <x:f>Items!B992</x:f>
        <x:v>Canyon Crew gloves</x:v>
      </x:c>
      <x:c r="C1147" s="4" t="str">
        <x:f>Items!D992</x:f>
        <x:v>Clothing</x:v>
      </x:c>
      <x:c r="D1147" s="4" t="inlineStr">
        <x:is>
          <x:t xml:space="preserve">Primary</x:t>
        </x:is>
      </x:c>
      <x:c r="E1147" s="4" t="str">
        <x:f>Items!AA992</x:f>
        <x:v>Clothing</x:v>
      </x:c>
      <x:c r="F1147" s="4" t="inlineStr">
        <x:is>
          <x:t xml:space="preserve">Author-requested catalog proposal; intended use, not an implemented action.</x:t>
        </x:is>
      </x:c>
    </x:row>
    <x:row r="1148">
      <x:c r="A1148" s="4" t="inlineStr">
        <x:is>
          <x:t xml:space="preserve">proposal.clothing.canyon_crew.hood</x:t>
        </x:is>
      </x:c>
      <x:c r="B1148" s="4" t="str">
        <x:f>Items!B993</x:f>
        <x:v>Canyon Crew hood</x:v>
      </x:c>
      <x:c r="C1148" s="4" t="str">
        <x:f>Items!D993</x:f>
        <x:v>Clothing</x:v>
      </x:c>
      <x:c r="D1148" s="4" t="inlineStr">
        <x:is>
          <x:t xml:space="preserve">Primary</x:t>
        </x:is>
      </x:c>
      <x:c r="E1148" s="4" t="str">
        <x:f>Items!AA993</x:f>
        <x:v>Clothing</x:v>
      </x:c>
      <x:c r="F1148" s="4" t="inlineStr">
        <x:is>
          <x:t xml:space="preserve">Author-requested catalog proposal; intended use, not an implemented action.</x:t>
        </x:is>
      </x:c>
    </x:row>
    <x:row r="1149">
      <x:c r="A1149" s="4" t="inlineStr">
        <x:is>
          <x:t xml:space="preserve">author.weapon.magnetic_rail_gun</x:t>
        </x:is>
      </x:c>
      <x:c r="B1149" s="4" t="str">
        <x:f>Items!B994</x:f>
        <x:v>Magnetic rail gun</x:v>
      </x:c>
      <x:c r="C1149" s="4" t="str">
        <x:f>Items!D994</x:f>
        <x:v>Weapons</x:v>
      </x:c>
      <x:c r="D1149" s="4" t="inlineStr">
        <x:is>
          <x:t xml:space="preserve">Primary</x:t>
        </x:is>
      </x:c>
      <x:c r="E1149" s="4" t="str">
        <x:f>Items!AA994</x:f>
        <x:v>Offensive combat</x:v>
      </x:c>
      <x:c r="F1149" s="4" t="inlineStr">
        <x:is>
          <x:t xml:space="preserve">Author-requested catalog proposal; intended use, not an implemented action.</x:t>
        </x:is>
      </x:c>
    </x:row>
    <x:row r="1150">
      <x:c r="A1150" s="4" t="inlineStr">
        <x:is>
          <x:t xml:space="preserve">proposal.ammunition.rail_gun_slug</x:t>
        </x:is>
      </x:c>
      <x:c r="B1150" s="4" t="str">
        <x:f>Items!B995</x:f>
        <x:v>Rail gun slug</x:v>
      </x:c>
      <x:c r="C1150" s="4" t="str">
        <x:f>Items!D995</x:f>
        <x:v>Ammunition</x:v>
      </x:c>
      <x:c r="D1150" s="4" t="inlineStr">
        <x:is>
          <x:t xml:space="preserve">Primary</x:t>
        </x:is>
      </x:c>
      <x:c r="E1150" s="4" t="str">
        <x:f>Items!AA995</x:f>
        <x:v>Offensive combat</x:v>
      </x:c>
      <x:c r="F1150" s="4" t="inlineStr">
        <x:is>
          <x:t xml:space="preserve">Author-requested catalog proposal; intended use, not an implemented action.</x:t>
        </x:is>
      </x:c>
    </x:row>
    <x:row r="1151">
      <x:c r="A1151" s="4" t="inlineStr">
        <x:is>
          <x:t xml:space="preserve">proposal.component.rail_gun_rail_cassette</x:t>
        </x:is>
      </x:c>
      <x:c r="B1151" s="4" t="str">
        <x:f>Items!B996</x:f>
        <x:v>Rail gun rail cassette</x:v>
      </x:c>
      <x:c r="C1151" s="4" t="str">
        <x:f>Items!D996</x:f>
        <x:v>Crafting components</x:v>
      </x:c>
      <x:c r="D1151" s="4" t="inlineStr">
        <x:is>
          <x:t xml:space="preserve">Primary</x:t>
        </x:is>
      </x:c>
      <x:c r="E1151" s="4" t="str">
        <x:f>Items!AA996</x:f>
        <x:v>Equipment fabrication</x:v>
      </x:c>
      <x:c r="F1151" s="4" t="inlineStr">
        <x:is>
          <x:t xml:space="preserve">Author-requested catalog proposal; intended use, not an implemented action.</x:t>
        </x:is>
      </x:c>
    </x:row>
    <x:row r="1152">
      <x:c r="A1152" s="4" t="inlineStr">
        <x:is>
          <x:t xml:space="preserve">proposal.component.rail_gun_receiver_frame</x:t>
        </x:is>
      </x:c>
      <x:c r="B1152" s="4" t="str">
        <x:f>Items!B997</x:f>
        <x:v>Rail gun receiver frame</x:v>
      </x:c>
      <x:c r="C1152" s="4" t="str">
        <x:f>Items!D997</x:f>
        <x:v>Crafting components</x:v>
      </x:c>
      <x:c r="D1152" s="4" t="inlineStr">
        <x:is>
          <x:t xml:space="preserve">Primary</x:t>
        </x:is>
      </x:c>
      <x:c r="E1152" s="4" t="str">
        <x:f>Items!AA997</x:f>
        <x:v>Equipment fabrication</x:v>
      </x:c>
      <x:c r="F1152" s="4" t="inlineStr">
        <x:is>
          <x:t xml:space="preserve">Author-requested catalog proposal; intended use, not an implemented action.</x:t>
        </x:is>
      </x:c>
    </x:row>
    <x:row r="1153">
      <x:c r="A1153" s="4" t="inlineStr">
        <x:is>
          <x:t xml:space="preserve">author.weapon.double_shot_pressure_launcher</x:t>
        </x:is>
      </x:c>
      <x:c r="B1153" s="4" t="str">
        <x:f>Items!B998</x:f>
        <x:v>Double-shot pressure launcher</x:v>
      </x:c>
      <x:c r="C1153" s="4" t="str">
        <x:f>Items!D998</x:f>
        <x:v>Weapons</x:v>
      </x:c>
      <x:c r="D1153" s="4" t="inlineStr">
        <x:is>
          <x:t xml:space="preserve">Primary</x:t>
        </x:is>
      </x:c>
      <x:c r="E1153" s="4" t="str">
        <x:f>Items!AA998</x:f>
        <x:v>Offensive combat</x:v>
      </x:c>
      <x:c r="F1153" s="4" t="inlineStr">
        <x:is>
          <x:t xml:space="preserve">Author-requested catalog proposal; intended use, not an implemented action.</x:t>
        </x:is>
      </x:c>
    </x:row>
    <x:row r="1154">
      <x:c r="A1154" s="4" t="inlineStr">
        <x:is>
          <x:t xml:space="preserve">proposal.pressure.launcher_canister_empty</x:t>
        </x:is>
      </x:c>
      <x:c r="B1154" s="4" t="str">
        <x:f>Items!B999</x:f>
        <x:v>Empty launcher pressure canister</x:v>
      </x:c>
      <x:c r="C1154" s="4" t="str">
        <x:f>Items!D999</x:f>
        <x:v>Crafting components</x:v>
      </x:c>
      <x:c r="D1154" s="4" t="inlineStr">
        <x:is>
          <x:t xml:space="preserve">Primary</x:t>
        </x:is>
      </x:c>
      <x:c r="E1154" s="4" t="str">
        <x:f>Items!AA999</x:f>
        <x:v>Energy storage</x:v>
      </x:c>
      <x:c r="F1154" s="4" t="inlineStr">
        <x:is>
          <x:t xml:space="preserve">Author-requested catalog proposal; intended use, not an implemented action.</x:t>
        </x:is>
      </x:c>
    </x:row>
    <x:row r="1155">
      <x:c r="A1155" s="4" t="inlineStr">
        <x:is>
          <x:t xml:space="preserve">proposal.pressure.launcher_canister_pressurized</x:t>
        </x:is>
      </x:c>
      <x:c r="B1155" s="4" t="str">
        <x:f>Items!B1000</x:f>
        <x:v>Pressurized launcher canister</x:v>
      </x:c>
      <x:c r="C1155" s="4" t="str">
        <x:f>Items!D1000</x:f>
        <x:v>Ammunition</x:v>
      </x:c>
      <x:c r="D1155" s="4" t="inlineStr">
        <x:is>
          <x:t xml:space="preserve">Primary</x:t>
        </x:is>
      </x:c>
      <x:c r="E1155" s="4" t="str">
        <x:f>Items!AA1000</x:f>
        <x:v>Energy storage</x:v>
      </x:c>
      <x:c r="F1155" s="4" t="inlineStr">
        <x:is>
          <x:t xml:space="preserve">Author-requested catalog proposal; intended use, not an implemented action.</x:t>
        </x:is>
      </x:c>
    </x:row>
    <x:row r="1156">
      <x:c r="A1156" s="4" t="inlineStr">
        <x:is>
          <x:t xml:space="preserve">proposal.salvage.crumpled_iron_chestplate</x:t>
        </x:is>
      </x:c>
      <x:c r="B1156" s="4" t="str">
        <x:f>Items!B1001</x:f>
        <x:v>Crumpled iron chestplate</x:v>
      </x:c>
      <x:c r="C1156" s="4" t="str">
        <x:f>Items!D1001</x:f>
        <x:v>Salvage</x:v>
      </x:c>
      <x:c r="D1156" s="4" t="inlineStr">
        <x:is>
          <x:t xml:space="preserve">Primary</x:t>
        </x:is>
      </x:c>
      <x:c r="E1156" s="4" t="str">
        <x:f>Items!AA1001</x:f>
        <x:v>Equipment fabrication</x:v>
      </x:c>
      <x:c r="F1156" s="4" t="inlineStr">
        <x:is>
          <x:t xml:space="preserve">Author-requested catalog proposal; intended use, not an implemented action.</x:t>
        </x:is>
      </x:c>
    </x:row>
    <x:row r="1157">
      <x:c r="A1157" s="4" t="inlineStr">
        <x:is>
          <x:t xml:space="preserve">proposal.salvage.split_iron_shoulder_plate</x:t>
        </x:is>
      </x:c>
      <x:c r="B1157" s="4" t="str">
        <x:f>Items!B1002</x:f>
        <x:v>Split iron shoulder plate</x:v>
      </x:c>
      <x:c r="C1157" s="4" t="str">
        <x:f>Items!D1002</x:f>
        <x:v>Salvage</x:v>
      </x:c>
      <x:c r="D1157" s="4" t="inlineStr">
        <x:is>
          <x:t xml:space="preserve">Primary</x:t>
        </x:is>
      </x:c>
      <x:c r="E1157" s="4" t="str">
        <x:f>Items!AA1002</x:f>
        <x:v>Equipment fabrication</x:v>
      </x:c>
      <x:c r="F1157" s="4" t="inlineStr">
        <x:is>
          <x:t xml:space="preserve">Author-requested catalog proposal; intended use, not an implemented action.</x:t>
        </x:is>
      </x:c>
    </x:row>
    <x:row r="1158">
      <x:c r="A1158" s="4" t="inlineStr">
        <x:is>
          <x:t xml:space="preserve">proposal.salvage.buckled_iron_casing_panel</x:t>
        </x:is>
      </x:c>
      <x:c r="B1158" s="4" t="str">
        <x:f>Items!B1003</x:f>
        <x:v>Buckled iron casing panel</x:v>
      </x:c>
      <x:c r="C1158" s="4" t="str">
        <x:f>Items!D1003</x:f>
        <x:v>Salvage</x:v>
      </x:c>
      <x:c r="D1158" s="4" t="inlineStr">
        <x:is>
          <x:t xml:space="preserve">Primary</x:t>
        </x:is>
      </x:c>
      <x:c r="E1158" s="4" t="str">
        <x:f>Items!AA1003</x:f>
        <x:v>Equipment fabrication</x:v>
      </x:c>
      <x:c r="F1158" s="4" t="inlineStr">
        <x:is>
          <x:t xml:space="preserve">Author-requested catalog proposal; intended use, not an implemented action.</x:t>
        </x:is>
      </x:c>
    </x:row>
    <x:row r="1159">
      <x:c r="A1159" s="4" t="inlineStr">
        <x:is>
          <x:t xml:space="preserve">proposal.salvage.riveted_iron_reinforcement_plate</x:t>
        </x:is>
      </x:c>
      <x:c r="B1159" s="4" t="str">
        <x:f>Items!B1004</x:f>
        <x:v>Riveted iron reinforcement plate</x:v>
      </x:c>
      <x:c r="C1159" s="4" t="str">
        <x:f>Items!D1004</x:f>
        <x:v>Salvage</x:v>
      </x:c>
      <x:c r="D1159" s="4" t="inlineStr">
        <x:is>
          <x:t xml:space="preserve">Primary</x:t>
        </x:is>
      </x:c>
      <x:c r="E1159" s="4" t="str">
        <x:f>Items!AA1004</x:f>
        <x:v>Equipment fabrication</x:v>
      </x:c>
      <x:c r="F1159" s="4" t="inlineStr">
        <x:is>
          <x:t xml:space="preserve">Author-requested catalog proposal; intended use, not an implemented action.</x:t>
        </x:is>
      </x:c>
    </x:row>
    <x:row r="1160">
      <x:c r="A1160" s="4" t="inlineStr">
        <x:is>
          <x:t xml:space="preserve">proposal.salvage.empty_algae_canister</x:t>
        </x:is>
      </x:c>
      <x:c r="B1160" s="4" t="str">
        <x:f>Items!B921</x:f>
        <x:v>Empty algae canister</x:v>
      </x:c>
      <x:c r="C1160" s="4" t="str">
        <x:f>Items!D921</x:f>
        <x:v>Salvage</x:v>
      </x:c>
      <x:c r="D1160" s="4" t="inlineStr">
        <x:is>
          <x:t xml:space="preserve">Primary</x:t>
        </x:is>
      </x:c>
      <x:c r="E1160" s="4" t="str">
        <x:f>Items!AA921</x:f>
        <x:v>Equipment repair</x:v>
      </x:c>
      <x:c r="F1160" s="4" t="inlineStr">
        <x:is>
          <x:t xml:space="preserve">Author-requested catalog proposal; intended use, not an implemented action.</x:t>
        </x:is>
      </x:c>
    </x:row>
    <x:row r="1161">
      <x:c r="A1161" s="4" t="inlineStr">
        <x:is>
          <x:t xml:space="preserve">proposal.salvage.empty_dust_farming_canister</x:t>
        </x:is>
      </x:c>
      <x:c r="B1161" s="4" t="str">
        <x:f>Items!B923</x:f>
        <x:v>Empty dust farming canister</x:v>
      </x:c>
      <x:c r="C1161" s="4" t="str">
        <x:f>Items!D923</x:f>
        <x:v>Salvage</x:v>
      </x:c>
      <x:c r="D1161" s="4" t="inlineStr">
        <x:is>
          <x:t xml:space="preserve">Primary</x:t>
        </x:is>
      </x:c>
      <x:c r="E1161" s="4" t="str">
        <x:f>Items!AA923</x:f>
        <x:v>Equipment repair</x:v>
      </x:c>
      <x:c r="F1161" s="4" t="inlineStr">
        <x:is>
          <x:t xml:space="preserve">Author-requested catalog proposal; intended use, not an implemented action.</x:t>
        </x:is>
      </x:c>
    </x:row>
    <x:row r="1162">
      <x:c r="A1162" s="4" t="inlineStr">
        <x:is>
          <x:t xml:space="preserve">proposal.salvage.high_quality_canister_valve_core</x:t>
        </x:is>
      </x:c>
      <x:c r="B1162" s="4" t="str">
        <x:f>Items!B959</x:f>
        <x:v>High-quality canister valve core</x:v>
      </x:c>
      <x:c r="C1162" s="4" t="str">
        <x:f>Items!D959</x:f>
        <x:v>Salvage</x:v>
      </x:c>
      <x:c r="D1162" s="4" t="inlineStr">
        <x:is>
          <x:t xml:space="preserve">Primary</x:t>
        </x:is>
      </x:c>
      <x:c r="E1162" s="4" t="str">
        <x:f>Items!AA959</x:f>
        <x:v>Equipment repair</x:v>
      </x:c>
      <x:c r="F1162" s="4" t="inlineStr">
        <x:is>
          <x:t xml:space="preserve">Author-requested catalog proposal; intended use, not an implemented action.</x:t>
        </x:is>
      </x:c>
    </x:row>
    <x:row r="1163">
      <x:c r="A1163" s="4" t="inlineStr">
        <x:is>
          <x:t xml:space="preserve">proposal.salvage.high_quality_canister_seal_collar</x:t>
        </x:is>
      </x:c>
      <x:c r="B1163" s="4" t="str">
        <x:f>Items!B1005</x:f>
        <x:v>High-quality canister seal collar</x:v>
      </x:c>
      <x:c r="C1163" s="4" t="str">
        <x:f>Items!D1005</x:f>
        <x:v>Salvage</x:v>
      </x:c>
      <x:c r="D1163" s="4" t="inlineStr">
        <x:is>
          <x:t xml:space="preserve">Primary</x:t>
        </x:is>
      </x:c>
      <x:c r="E1163" s="4" t="str">
        <x:f>Items!AA1005</x:f>
        <x:v>Equipment repair</x:v>
      </x:c>
      <x:c r="F1163" s="4" t="inlineStr">
        <x:is>
          <x:t xml:space="preserve">Author-requested catalog proposal; intended use, not an implemented action.</x:t>
        </x:is>
      </x:c>
    </x:row>
    <x:row r="1164">
      <x:c r="A1164" s="4" t="inlineStr">
        <x:is>
          <x:t xml:space="preserve">proposal.salvage.crushed_canister_body</x:t>
        </x:is>
      </x:c>
      <x:c r="B1164" s="4" t="str">
        <x:f>Items!B768</x:f>
        <x:v>Crushed canister body</x:v>
      </x:c>
      <x:c r="C1164" s="4" t="str">
        <x:f>Items!D768</x:f>
        <x:v>Salvage</x:v>
      </x:c>
      <x:c r="D1164" s="4" t="inlineStr">
        <x:is>
          <x:t xml:space="preserve">Primary</x:t>
        </x:is>
      </x:c>
      <x:c r="E1164" s="4" t="str">
        <x:f>Items!AA768</x:f>
        <x:v>Equipment fabrication</x:v>
      </x:c>
      <x:c r="F1164" s="4" t="inlineStr">
        <x:is>
          <x:t xml:space="preserve">Author-requested catalog proposal; intended use, not an implemented action.</x:t>
        </x:is>
      </x:c>
    </x:row>
    <x:row r="1165">
      <x:c r="A1165" s="4" t="inlineStr">
        <x:is>
          <x:t xml:space="preserve">proposal.salvage.shattered_canister_sight_strip</x:t>
        </x:is>
      </x:c>
      <x:c r="B1165" s="4" t="str">
        <x:f>Items!B769</x:f>
        <x:v>Shattered canister sight strip</x:v>
      </x:c>
      <x:c r="C1165" s="4" t="str">
        <x:f>Items!D769</x:f>
        <x:v>Salvage</x:v>
      </x:c>
      <x:c r="D1165" s="4" t="inlineStr">
        <x:is>
          <x:t xml:space="preserve">Primary</x:t>
        </x:is>
      </x:c>
      <x:c r="E1165" s="4" t="str">
        <x:f>Items!AA769</x:f>
        <x:v>Equipment fabrication</x:v>
      </x:c>
      <x:c r="F1165" s="4" t="inlineStr">
        <x:is>
          <x:t xml:space="preserve">Author-requested catalog proposal; intended use, not an implemented action.</x:t>
        </x:is>
      </x:c>
    </x:row>
    <x:row r="1166">
      <x:c r="A1166" s="4" t="inlineStr">
        <x:is>
          <x:t xml:space="preserve">proposal.salvage.empty_pigment_canister</x:t>
        </x:is>
      </x:c>
      <x:c r="B1166" s="4" t="str">
        <x:f>Items!B773</x:f>
        <x:v>Empty pigment canister</x:v>
      </x:c>
      <x:c r="C1166" s="4" t="str">
        <x:f>Items!D773</x:f>
        <x:v>Salvage</x:v>
      </x:c>
      <x:c r="D1166" s="4" t="inlineStr">
        <x:is>
          <x:t xml:space="preserve">Primary</x:t>
        </x:is>
      </x:c>
      <x:c r="E1166" s="4" t="str">
        <x:f>Items!AA773</x:f>
        <x:v>Equipment repair</x:v>
      </x:c>
      <x:c r="F1166" s="4" t="inlineStr">
        <x:is>
          <x:t xml:space="preserve">Author-requested catalog proposal; intended use, not an implemented action.</x:t>
        </x:is>
      </x:c>
    </x:row>
    <x:row r="1167">
      <x:c r="A1167" s="4" t="inlineStr">
        <x:is>
          <x:t xml:space="preserve">proposal.salvage.broken_canister_locking_ring</x:t>
        </x:is>
      </x:c>
      <x:c r="B1167" s="4" t="str">
        <x:f>Items!B774</x:f>
        <x:v>Broken canister locking ring</x:v>
      </x:c>
      <x:c r="C1167" s="4" t="str">
        <x:f>Items!D774</x:f>
        <x:v>Salvage</x:v>
      </x:c>
      <x:c r="D1167" s="4" t="inlineStr">
        <x:is>
          <x:t xml:space="preserve">Primary</x:t>
        </x:is>
      </x:c>
      <x:c r="E1167" s="4" t="str">
        <x:f>Items!AA774</x:f>
        <x:v>Equipment repair</x:v>
      </x:c>
      <x:c r="F1167" s="4" t="inlineStr">
        <x:is>
          <x:t xml:space="preserve">Author-requested catalog proposal; intended use, not an implemented action.</x:t>
        </x:is>
      </x:c>
    </x:row>
    <x:row r="1168">
      <x:c r="A1168" s="4" t="inlineStr">
        <x:is>
          <x:t xml:space="preserve">proposal.salvage.empty_chemical_transfer_canister</x:t>
        </x:is>
      </x:c>
      <x:c r="B1168" s="4" t="str">
        <x:f>Items!B777</x:f>
        <x:v>Empty chemical transfer canister</x:v>
      </x:c>
      <x:c r="C1168" s="4" t="str">
        <x:f>Items!D777</x:f>
        <x:v>Salvage</x:v>
      </x:c>
      <x:c r="D1168" s="4" t="inlineStr">
        <x:is>
          <x:t xml:space="preserve">Primary</x:t>
        </x:is>
      </x:c>
      <x:c r="E1168" s="4" t="str">
        <x:f>Items!AA777</x:f>
        <x:v>Equipment repair</x:v>
      </x:c>
      <x:c r="F1168" s="4" t="inlineStr">
        <x:is>
          <x:t xml:space="preserve">Author-requested catalog proposal; intended use, not an implemented action.</x:t>
        </x:is>
      </x:c>
    </x:row>
    <x:row r="1169">
      <x:c r="A1169" s="4" t="inlineStr">
        <x:is>
          <x:t xml:space="preserve">proposal.salvage.seized_canister_metering_head</x:t>
        </x:is>
      </x:c>
      <x:c r="B1169" s="4" t="str">
        <x:f>Items!B781</x:f>
        <x:v>Seized canister metering head</x:v>
      </x:c>
      <x:c r="C1169" s="4" t="str">
        <x:f>Items!D781</x:f>
        <x:v>Salvage</x:v>
      </x:c>
      <x:c r="D1169" s="4" t="inlineStr">
        <x:is>
          <x:t xml:space="preserve">Primary</x:t>
        </x:is>
      </x:c>
      <x:c r="E1169" s="4" t="str">
        <x:f>Items!AA781</x:f>
        <x:v>Equipment repair</x:v>
      </x:c>
      <x:c r="F1169" s="4" t="inlineStr">
        <x:is>
          <x:t xml:space="preserve">Author-requested catalog proposal; intended use, not an implemented action.</x:t>
        </x:is>
      </x:c>
    </x:row>
    <x:row r="1170">
      <x:c r="A1170" s="4" t="inlineStr">
        <x:is>
          <x:t xml:space="preserve">proposal.salvage.empty_double_walled_canister</x:t>
        </x:is>
      </x:c>
      <x:c r="B1170" s="4" t="str">
        <x:f>Items!B786</x:f>
        <x:v>Empty double-walled canister</x:v>
      </x:c>
      <x:c r="C1170" s="4" t="str">
        <x:f>Items!D786</x:f>
        <x:v>Salvage</x:v>
      </x:c>
      <x:c r="D1170" s="4" t="inlineStr">
        <x:is>
          <x:t xml:space="preserve">Primary</x:t>
        </x:is>
      </x:c>
      <x:c r="E1170" s="4" t="str">
        <x:f>Items!AA786</x:f>
        <x:v>Equipment repair</x:v>
      </x:c>
      <x:c r="F1170" s="4" t="inlineStr">
        <x:is>
          <x:t xml:space="preserve">Author-requested catalog proposal; intended use, not an implemented action.</x:t>
        </x:is>
      </x:c>
    </x:row>
    <x:row r="1171">
      <x:c r="A1171" s="4" t="inlineStr">
        <x:is>
          <x:t xml:space="preserve">proposal.salvage.low_wear_canister_docking_collar</x:t>
        </x:is>
      </x:c>
      <x:c r="B1171" s="4" t="str">
        <x:f>Items!B798</x:f>
        <x:v>Low-wear canister docking collar</x:v>
      </x:c>
      <x:c r="C1171" s="4" t="str">
        <x:f>Items!D798</x:f>
        <x:v>Salvage</x:v>
      </x:c>
      <x:c r="D1171" s="4" t="inlineStr">
        <x:is>
          <x:t xml:space="preserve">Primary</x:t>
        </x:is>
      </x:c>
      <x:c r="E1171" s="4" t="str">
        <x:f>Items!AA798</x:f>
        <x:v>Equipment repair</x:v>
      </x:c>
      <x:c r="F1171" s="4" t="inlineStr">
        <x:is>
          <x:t xml:space="preserve">Author-requested catalog proposal; intended use, not an implemented action.</x:t>
        </x:is>
      </x:c>
    </x:row>
    <x:row r="1172">
      <x:c r="A1172" s="4" t="inlineStr">
        <x:is>
          <x:t xml:space="preserve">proposal.salvage.precision_multiport_canister_head</x:t>
        </x:is>
      </x:c>
      <x:c r="B1172" s="4" t="str">
        <x:f>Items!B805</x:f>
        <x:v>Precision multi-port canister head</x:v>
      </x:c>
      <x:c r="C1172" s="4" t="str">
        <x:f>Items!D805</x:f>
        <x:v>Salvage</x:v>
      </x:c>
      <x:c r="D1172" s="4" t="inlineStr">
        <x:is>
          <x:t xml:space="preserve">Primary</x:t>
        </x:is>
      </x:c>
      <x:c r="E1172" s="4" t="str">
        <x:f>Items!AA805</x:f>
        <x:v>Equipment repair</x:v>
      </x:c>
      <x:c r="F1172" s="4" t="inlineStr">
        <x:is>
          <x:t xml:space="preserve">Author-requested catalog proposal; intended use, not an implemented action.</x:t>
        </x:is>
      </x:c>
    </x:row>
    <x:row r="1173">
      <x:c r="A1173" s="4" t="inlineStr">
        <x:is>
          <x:t xml:space="preserve">proposal.salvage.matched_canister_closure_assembly</x:t>
        </x:is>
      </x:c>
      <x:c r="B1173" s="4" t="str">
        <x:f>Items!B810</x:f>
        <x:v>Matched canister closure assembly</x:v>
      </x:c>
      <x:c r="C1173" s="4" t="str">
        <x:f>Items!D810</x:f>
        <x:v>Salvage</x:v>
      </x:c>
      <x:c r="D1173" s="4" t="inlineStr">
        <x:is>
          <x:t xml:space="preserve">Primary</x:t>
        </x:is>
      </x:c>
      <x:c r="E1173" s="4" t="str">
        <x:f>Items!AA810</x:f>
        <x:v>Equipment repair</x:v>
      </x:c>
      <x:c r="F1173" s="4" t="inlineStr">
        <x:is>
          <x:t xml:space="preserve">Author-requested catalog proposal; intended use, not an implemented action.</x:t>
        </x:is>
      </x:c>
    </x:row>
    <x:row r="1174">
      <x:c r="A1174" s="4" t="inlineStr">
        <x:is>
          <x:t xml:space="preserve">proposal.salvage.flaking_iron_grate_segment</x:t>
        </x:is>
      </x:c>
      <x:c r="B1174" s="4" t="str">
        <x:f>Items!B813</x:f>
        <x:v>Flaking iron grate segment</x:v>
      </x:c>
      <x:c r="C1174" s="4" t="str">
        <x:f>Items!D813</x:f>
        <x:v>Salvage</x:v>
      </x:c>
      <x:c r="D1174" s="4" t="inlineStr">
        <x:is>
          <x:t xml:space="preserve">Primary</x:t>
        </x:is>
      </x:c>
      <x:c r="E1174" s="4" t="str">
        <x:f>Items!AA813</x:f>
        <x:v>Equipment fabrication</x:v>
      </x:c>
      <x:c r="F1174" s="4" t="inlineStr">
        <x:is>
          <x:t xml:space="preserve">Author-requested catalog proposal; intended use, not an implemented action.</x:t>
        </x:is>
      </x:c>
    </x:row>
    <x:row r="1175">
      <x:c r="A1175" s="4" t="inlineStr">
        <x:is>
          <x:t xml:space="preserve">proposal.salvage.twisted_iron_binding_strip</x:t>
        </x:is>
      </x:c>
      <x:c r="B1175" s="4" t="str">
        <x:f>Items!B814</x:f>
        <x:v>Twisted iron binding strip</x:v>
      </x:c>
      <x:c r="C1175" s="4" t="str">
        <x:f>Items!D814</x:f>
        <x:v>Salvage</x:v>
      </x:c>
      <x:c r="D1175" s="4" t="inlineStr">
        <x:is>
          <x:t xml:space="preserve">Primary</x:t>
        </x:is>
      </x:c>
      <x:c r="E1175" s="4" t="str">
        <x:f>Items!AA814</x:f>
        <x:v>Equipment fabrication</x:v>
      </x:c>
      <x:c r="F1175" s="4" t="inlineStr">
        <x:is>
          <x:t xml:space="preserve">Author-requested catalog proposal; intended use, not an implemented action.</x:t>
        </x:is>
      </x:c>
    </x:row>
    <x:row r="1176">
      <x:c r="A1176" s="4" t="inlineStr">
        <x:is>
          <x:t xml:space="preserve">proposal.salvage.dented_iron_shin_guard</x:t>
        </x:is>
      </x:c>
      <x:c r="B1176" s="4" t="str">
        <x:f>Items!B859</x:f>
        <x:v>Dented iron shin guard</x:v>
      </x:c>
      <x:c r="C1176" s="4" t="str">
        <x:f>Items!D859</x:f>
        <x:v>Salvage</x:v>
      </x:c>
      <x:c r="D1176" s="4" t="inlineStr">
        <x:is>
          <x:t xml:space="preserve">Primary</x:t>
        </x:is>
      </x:c>
      <x:c r="E1176" s="4" t="str">
        <x:f>Items!AA859</x:f>
        <x:v>Equipment fabrication</x:v>
      </x:c>
      <x:c r="F1176" s="4" t="inlineStr">
        <x:is>
          <x:t xml:space="preserve">Author-requested catalog proposal; intended use, not an implemented action.</x:t>
        </x:is>
      </x:c>
    </x:row>
    <x:row r="1177">
      <x:c r="A1177" s="4" t="inlineStr">
        <x:is>
          <x:t xml:space="preserve">proposal.salvage.snapped_iron_clevis</x:t>
        </x:is>
      </x:c>
      <x:c r="B1177" s="4" t="str">
        <x:f>Items!B891</x:f>
        <x:v>Snapped iron clevis</x:v>
      </x:c>
      <x:c r="C1177" s="4" t="str">
        <x:f>Items!D891</x:f>
        <x:v>Salvage</x:v>
      </x:c>
      <x:c r="D1177" s="4" t="inlineStr">
        <x:is>
          <x:t xml:space="preserve">Primary</x:t>
        </x:is>
      </x:c>
      <x:c r="E1177" s="4" t="str">
        <x:f>Items!AA891</x:f>
        <x:v>Equipment repair</x:v>
      </x:c>
      <x:c r="F1177" s="4" t="inlineStr">
        <x:is>
          <x:t xml:space="preserve">Author-requested catalog proposal; intended use, not an implemented action.</x:t>
        </x:is>
      </x:c>
    </x:row>
    <x:row r="1178">
      <x:c r="A1178" s="4" t="inlineStr">
        <x:is>
          <x:t xml:space="preserve">proposal.salvage.seized_iron_hinge_block</x:t>
        </x:is>
      </x:c>
      <x:c r="B1178" s="4" t="str">
        <x:f>Items!B894</x:f>
        <x:v>Seized iron hinge block</x:v>
      </x:c>
      <x:c r="C1178" s="4" t="str">
        <x:f>Items!D894</x:f>
        <x:v>Salvage</x:v>
      </x:c>
      <x:c r="D1178" s="4" t="inlineStr">
        <x:is>
          <x:t xml:space="preserve">Primary</x:t>
        </x:is>
      </x:c>
      <x:c r="E1178" s="4" t="str">
        <x:f>Items!AA894</x:f>
        <x:v>Equipment repair</x:v>
      </x:c>
      <x:c r="F1178" s="4" t="inlineStr">
        <x:is>
          <x:t xml:space="preserve">Author-requested catalog proposal; intended use, not an implemented action.</x:t>
        </x:is>
      </x:c>
    </x:row>
    <x:row r="1179">
      <x:c r="A1179" s="4" t="inlineStr">
        <x:is>
          <x:t xml:space="preserve">proposal.salvage.iron_counterweight_block</x:t>
        </x:is>
      </x:c>
      <x:c r="B1179" s="4" t="str">
        <x:f>Items!B909</x:f>
        <x:v>Iron counterweight block</x:v>
      </x:c>
      <x:c r="C1179" s="4" t="str">
        <x:f>Items!D909</x:f>
        <x:v>Salvage</x:v>
      </x:c>
      <x:c r="D1179" s="4" t="inlineStr">
        <x:is>
          <x:t xml:space="preserve">Primary</x:t>
        </x:is>
      </x:c>
      <x:c r="E1179" s="4" t="str">
        <x:f>Items!AA909</x:f>
        <x:v>Equipment repair</x:v>
      </x:c>
      <x:c r="F1179" s="4" t="inlineStr">
        <x:is>
          <x:t xml:space="preserve">Author-requested catalog proposal; intended use, not an implemented action.</x:t>
        </x:is>
      </x:c>
    </x:row>
    <x:row r="1180">
      <x:c r="A1180" s="4" t="inlineStr">
        <x:is>
          <x:t xml:space="preserve">proposal.salvage.low_wear_iron_gear_wheel</x:t>
        </x:is>
      </x:c>
      <x:c r="B1180" s="4" t="str">
        <x:f>Items!B910</x:f>
        <x:v>Low-wear iron gear wheel</x:v>
      </x:c>
      <x:c r="C1180" s="4" t="str">
        <x:f>Items!D910</x:f>
        <x:v>Salvage</x:v>
      </x:c>
      <x:c r="D1180" s="4" t="inlineStr">
        <x:is>
          <x:t xml:space="preserve">Primary</x:t>
        </x:is>
      </x:c>
      <x:c r="E1180" s="4" t="str">
        <x:f>Items!AA910</x:f>
        <x:v>Equipment repair</x:v>
      </x:c>
      <x:c r="F1180" s="4" t="inlineStr">
        <x:is>
          <x:t xml:space="preserve">Author-requested catalog proposal; intended use, not an implemented action.</x:t>
        </x:is>
      </x:c>
    </x:row>
    <x:row r="1181">
      <x:c r="A1181" s="4" t="inlineStr">
        <x:is>
          <x:t xml:space="preserve">proposal.salvage.thick_iron_bracing_saddle</x:t>
        </x:is>
      </x:c>
      <x:c r="B1181" s="4" t="str">
        <x:f>Items!B911</x:f>
        <x:v>Thick iron bracing saddle</x:v>
      </x:c>
      <x:c r="C1181" s="4" t="str">
        <x:f>Items!D911</x:f>
        <x:v>Salvage</x:v>
      </x:c>
      <x:c r="D1181" s="4" t="inlineStr">
        <x:is>
          <x:t xml:space="preserve">Primary</x:t>
        </x:is>
      </x:c>
      <x:c r="E1181" s="4" t="str">
        <x:f>Items!AA911</x:f>
        <x:v>Equipment repair</x:v>
      </x:c>
      <x:c r="F1181" s="4" t="inlineStr">
        <x:is>
          <x:t xml:space="preserve">Author-requested catalog proposal; intended use, not an implemented action.</x:t>
        </x:is>
      </x:c>
    </x:row>
    <x:row r="1182">
      <x:c r="A1182" s="4" t="inlineStr">
        <x:is>
          <x:t xml:space="preserve">proposal.salvage.matched_iron_bearing_housing</x:t>
        </x:is>
      </x:c>
      <x:c r="B1182" s="4" t="str">
        <x:f>Items!B912</x:f>
        <x:v>Matched iron bearing housing</x:v>
      </x:c>
      <x:c r="C1182" s="4" t="str">
        <x:f>Items!D912</x:f>
        <x:v>Salvage</x:v>
      </x:c>
      <x:c r="D1182" s="4" t="inlineStr">
        <x:is>
          <x:t xml:space="preserve">Primary</x:t>
        </x:is>
      </x:c>
      <x:c r="E1182" s="4" t="str">
        <x:f>Items!AA912</x:f>
        <x:v>Equipment repair</x:v>
      </x:c>
      <x:c r="F1182" s="4" t="inlineStr">
        <x:is>
          <x:t xml:space="preserve">Author-requested catalog proposal; intended use, not an implemented action.</x:t>
        </x:is>
      </x:c>
    </x:row>
    <x:row r="1183">
      <x:c r="A1183" s="4" t="inlineStr">
        <x:is>
          <x:t xml:space="preserve">proposal.salvage.precision_iron_indexing_plate</x:t>
        </x:is>
      </x:c>
      <x:c r="B1183" s="4" t="str">
        <x:f>Items!B913</x:f>
        <x:v>Precision iron indexing plate</x:v>
      </x:c>
      <x:c r="C1183" s="4" t="str">
        <x:f>Items!D913</x:f>
        <x:v>Salvage</x:v>
      </x:c>
      <x:c r="D1183" s="4" t="inlineStr">
        <x:is>
          <x:t xml:space="preserve">Primary</x:t>
        </x:is>
      </x:c>
      <x:c r="E1183" s="4" t="str">
        <x:f>Items!AA913</x:f>
        <x:v>Equipment repair</x:v>
      </x:c>
      <x:c r="F1183" s="4" t="inlineStr">
        <x:is>
          <x:t xml:space="preserve">Author-requested catalog proposal; intended use, not an implemented action.</x:t>
        </x:is>
      </x:c>
    </x:row>
    <x:row r="1184">
      <x:c r="A1184" s="4" t="inlineStr">
        <x:is>
          <x:t xml:space="preserve">proposal.megafauna.thorax_scutes</x:t>
        </x:is>
      </x:c>
      <x:c r="B1184" s="4" t="str">
        <x:f>Items!B319</x:f>
        <x:v>Megafauna thorax scute set</x:v>
      </x:c>
      <x:c r="C1184" s="4" t="str">
        <x:f>Items!D319</x:f>
        <x:v>Biological resources</x:v>
      </x:c>
      <x:c r="D1184" s="4" t="inlineStr">
        <x:is>
          <x:t xml:space="preserve">Primary</x:t>
        </x:is>
      </x:c>
      <x:c r="E1184" s="4" t="str">
        <x:f>Items!AA319</x:f>
        <x:v>Protective fabrication</x:v>
      </x:c>
      <x:c r="F1184" s="4" t="inlineStr">
        <x:is>
          <x:t xml:space="preserve">Author-requested catalog proposal; intended use, not an implemented action.</x:t>
        </x:is>
      </x:c>
    </x:row>
    <x:row r="1185">
      <x:c r="A1185" s="4" t="inlineStr">
        <x:is>
          <x:t xml:space="preserve">proposal.megafauna.shoulder_buttress</x:t>
        </x:is>
      </x:c>
      <x:c r="B1185" s="4" t="str">
        <x:f>Items!B320</x:f>
        <x:v>Megafauna shoulder buttress</x:v>
      </x:c>
      <x:c r="C1185" s="4" t="str">
        <x:f>Items!D320</x:f>
        <x:v>Biological resources</x:v>
      </x:c>
      <x:c r="D1185" s="4" t="inlineStr">
        <x:is>
          <x:t xml:space="preserve">Primary</x:t>
        </x:is>
      </x:c>
      <x:c r="E1185" s="4" t="str">
        <x:f>Items!AA320</x:f>
        <x:v>Binding and construction</x:v>
      </x:c>
      <x:c r="F1185" s="4" t="inlineStr">
        <x:is>
          <x:t xml:space="preserve">Author-requested catalog proposal; intended use, not an implemented action.</x:t>
        </x:is>
      </x:c>
    </x:row>
    <x:row r="1186">
      <x:c r="A1186" s="4" t="inlineStr">
        <x:is>
          <x:t xml:space="preserve">proposal.megafauna.tarsal_pad_stack</x:t>
        </x:is>
      </x:c>
      <x:c r="B1186" s="4" t="str">
        <x:f>Items!B333</x:f>
        <x:v>Megafauna tarsal pad stack</x:v>
      </x:c>
      <x:c r="C1186" s="4" t="str">
        <x:f>Items!D333</x:f>
        <x:v>Biological resources</x:v>
      </x:c>
      <x:c r="D1186" s="4" t="inlineStr">
        <x:is>
          <x:t xml:space="preserve">Primary</x:t>
        </x:is>
      </x:c>
      <x:c r="E1186" s="4" t="str">
        <x:f>Items!AA333</x:f>
        <x:v>Traversal</x:v>
      </x:c>
      <x:c r="F1186" s="4" t="inlineStr">
        <x:is>
          <x:t xml:space="preserve">Author-requested catalog proposal; intended use, not an implemented action.</x:t>
        </x:is>
      </x:c>
    </x:row>
    <x:row r="1187">
      <x:c r="A1187" s="4" t="inlineStr">
        <x:is>
          <x:t xml:space="preserve">proposal.megafauna.excavator_wedge</x:t>
        </x:is>
      </x:c>
      <x:c r="B1187" s="4" t="str">
        <x:f>Items!B335</x:f>
        <x:v>Megafauna excavator wedge</x:v>
      </x:c>
      <x:c r="C1187" s="4" t="str">
        <x:f>Items!D335</x:f>
        <x:v>Biological resources</x:v>
      </x:c>
      <x:c r="D1187" s="4" t="inlineStr">
        <x:is>
          <x:t xml:space="preserve">Primary</x:t>
        </x:is>
      </x:c>
      <x:c r="E1187" s="4" t="str">
        <x:f>Items!AA335</x:f>
        <x:v>Excavation</x:v>
      </x:c>
      <x:c r="F1187" s="4" t="inlineStr">
        <x:is>
          <x:t xml:space="preserve">Author-requested catalog proposal; intended use, not an implemented action.</x:t>
        </x:is>
      </x:c>
    </x:row>
    <x:row r="1188">
      <x:c r="A1188" s="4" t="inlineStr">
        <x:is>
          <x:t xml:space="preserve">proposal.megafauna.mandible_ridges</x:t>
        </x:is>
      </x:c>
      <x:c r="B1188" s="4" t="str">
        <x:f>Items!B340</x:f>
        <x:v>Megafauna crushing ridges</x:v>
      </x:c>
      <x:c r="C1188" s="4" t="str">
        <x:f>Items!D340</x:f>
        <x:v>Biological resources</x:v>
      </x:c>
      <x:c r="D1188" s="4" t="inlineStr">
        <x:is>
          <x:t xml:space="preserve">Primary</x:t>
        </x:is>
      </x:c>
      <x:c r="E1188" s="4" t="str">
        <x:f>Items!AA340</x:f>
        <x:v>Tool fabrication</x:v>
      </x:c>
      <x:c r="F1188" s="4" t="inlineStr">
        <x:is>
          <x:t xml:space="preserve">Author-requested catalog proposal; intended use, not an implemented action.</x:t>
        </x:is>
      </x:c>
    </x:row>
    <x:row r="1189">
      <x:c r="A1189" s="4" t="inlineStr">
        <x:is>
          <x:t xml:space="preserve">proposal.megafauna.rasp_bands</x:t>
        </x:is>
      </x:c>
      <x:c r="B1189" s="4" t="str">
        <x:f>Items!B388</x:f>
        <x:v>Megafauna burrowing rasp bands</x:v>
      </x:c>
      <x:c r="C1189" s="4" t="str">
        <x:f>Items!D388</x:f>
        <x:v>Biological resources</x:v>
      </x:c>
      <x:c r="D1189" s="4" t="inlineStr">
        <x:is>
          <x:t xml:space="preserve">Primary</x:t>
        </x:is>
      </x:c>
      <x:c r="E1189" s="4" t="str">
        <x:f>Items!AA388</x:f>
        <x:v>Surface finishing</x:v>
      </x:c>
      <x:c r="F1189" s="4" t="inlineStr">
        <x:is>
          <x:t xml:space="preserve">Author-requested catalog proposal; intended use, not an implemented action.</x:t>
        </x:is>
      </x:c>
    </x:row>
    <x:row r="1190">
      <x:c r="A1190" s="4" t="inlineStr">
        <x:is>
          <x:t xml:space="preserve">proposal.megafauna.nuchal_cable</x:t>
        </x:is>
      </x:c>
      <x:c r="B1190" s="4" t="str">
        <x:f>Items!B399</x:f>
        <x:v>Megafauna nuchal tension cable</x:v>
      </x:c>
      <x:c r="C1190" s="4" t="str">
        <x:f>Items!D399</x:f>
        <x:v>Biological resources</x:v>
      </x:c>
      <x:c r="D1190" s="4" t="inlineStr">
        <x:is>
          <x:t xml:space="preserve">Primary</x:t>
        </x:is>
      </x:c>
      <x:c r="E1190" s="4" t="str">
        <x:f>Items!AA399</x:f>
        <x:v>Binding and construction</x:v>
      </x:c>
      <x:c r="F1190" s="4" t="inlineStr">
        <x:is>
          <x:t xml:space="preserve">Author-requested catalog proposal; intended use, not an implemented action.</x:t>
        </x:is>
      </x:c>
    </x:row>
    <x:row r="1191">
      <x:c r="A1191" s="4" t="inlineStr">
        <x:is>
          <x:t xml:space="preserve">proposal.megafauna.flight_collar</x:t>
        </x:is>
      </x:c>
      <x:c r="B1191" s="4" t="str">
        <x:f>Items!B409</x:f>
        <x:v>Megafauna flight-hinge collar</x:v>
      </x:c>
      <x:c r="C1191" s="4" t="str">
        <x:f>Items!D409</x:f>
        <x:v>Biological resources</x:v>
      </x:c>
      <x:c r="D1191" s="4" t="inlineStr">
        <x:is>
          <x:t xml:space="preserve">Primary</x:t>
        </x:is>
      </x:c>
      <x:c r="E1191" s="4" t="str">
        <x:f>Items!AA409</x:f>
        <x:v>Equipment mounting</x:v>
      </x:c>
      <x:c r="F1191" s="4" t="inlineStr">
        <x:is>
          <x:t xml:space="preserve">Author-requested catalog proposal; intended use, not an implemented action.</x:t>
        </x:is>
      </x:c>
    </x:row>
    <x:row r="1192">
      <x:c r="A1192" s="4" t="inlineStr">
        <x:is>
          <x:t xml:space="preserve">proposal.megafauna.spiracle_leaves</x:t>
        </x:is>
      </x:c>
      <x:c r="B1192" s="4" t="str">
        <x:f>Items!B410</x:f>
        <x:v>Megafauna spiracle valve leaves</x:v>
      </x:c>
      <x:c r="C1192" s="4" t="str">
        <x:f>Items!D410</x:f>
        <x:v>Biological resources</x:v>
      </x:c>
      <x:c r="D1192" s="4" t="inlineStr">
        <x:is>
          <x:t xml:space="preserve">Primary</x:t>
        </x:is>
      </x:c>
      <x:c r="E1192" s="4" t="str">
        <x:f>Items!AA410</x:f>
        <x:v>Dust exclusion</x:v>
      </x:c>
      <x:c r="F1192" s="4" t="inlineStr">
        <x:is>
          <x:t xml:space="preserve">Author-requested catalog proposal; intended use, not an implemented action.</x:t>
        </x:is>
      </x:c>
    </x:row>
    <x:row r="1193">
      <x:c r="A1193" s="4" t="inlineStr">
        <x:is>
          <x:t xml:space="preserve">proposal.megafauna.bellows_pleats</x:t>
        </x:is>
      </x:c>
      <x:c r="B1193" s="4" t="str">
        <x:f>Items!B511</x:f>
        <x:v>Megafauna abdominal bellows pleats</x:v>
      </x:c>
      <x:c r="C1193" s="4" t="str">
        <x:f>Items!D511</x:f>
        <x:v>Biological resources</x:v>
      </x:c>
      <x:c r="D1193" s="4" t="inlineStr">
        <x:is>
          <x:t xml:space="preserve">Primary</x:t>
        </x:is>
      </x:c>
      <x:c r="E1193" s="4" t="str">
        <x:f>Items!AA511</x:f>
        <x:v>Liquid and bulk containment</x:v>
      </x:c>
      <x:c r="F1193" s="4" t="inlineStr">
        <x:is>
          <x:t xml:space="preserve">Author-requested catalog proposal; intended use, not an implemented action.</x:t>
        </x:is>
      </x:c>
    </x:row>
    <x:row r="1194">
      <x:c r="A1194" s="4" t="inlineStr">
        <x:is>
          <x:t xml:space="preserve">proposal.megafauna.resonator_diaphragms</x:t>
        </x:is>
      </x:c>
      <x:c r="B1194" s="4" t="str">
        <x:f>Items!B512</x:f>
        <x:v>Megafauna resonator diaphragms</x:v>
      </x:c>
      <x:c r="C1194" s="4" t="str">
        <x:f>Items!D512</x:f>
        <x:v>Biological resources</x:v>
      </x:c>
      <x:c r="D1194" s="4" t="inlineStr">
        <x:is>
          <x:t xml:space="preserve">Primary</x:t>
        </x:is>
      </x:c>
      <x:c r="E1194" s="4" t="str">
        <x:f>Items!AA512</x:f>
        <x:v>Music</x:v>
      </x:c>
      <x:c r="F1194" s="4" t="inlineStr">
        <x:is>
          <x:t xml:space="preserve">Author-requested catalog proposal; intended use, not an implemented action.</x:t>
        </x:is>
      </x:c>
    </x:row>
    <x:row r="1195">
      <x:c r="A1195" s="4" t="inlineStr">
        <x:is>
          <x:t xml:space="preserve">proposal.megafauna.whisker_root_fan</x:t>
        </x:is>
      </x:c>
      <x:c r="B1195" s="4" t="str">
        <x:f>Items!B527</x:f>
        <x:v>Megafauna whisker-root fan</x:v>
      </x:c>
      <x:c r="C1195" s="4" t="str">
        <x:f>Items!D527</x:f>
        <x:v>Biological resources</x:v>
      </x:c>
      <x:c r="D1195" s="4" t="inlineStr">
        <x:is>
          <x:t xml:space="preserve">Primary</x:t>
        </x:is>
      </x:c>
      <x:c r="E1195" s="4" t="str">
        <x:f>Items!AA527</x:f>
        <x:v>Warning and detection</x:v>
      </x:c>
      <x:c r="F1195" s="4" t="inlineStr">
        <x:is>
          <x:t xml:space="preserve">Author-requested catalog proposal; intended use, not an implemented action.</x:t>
        </x:is>
      </x:c>
    </x:row>
    <x:row r="1196">
      <x:c r="A1196" s="4" t="inlineStr">
        <x:is>
          <x:t xml:space="preserve">proposal.megafauna.corneal_windows</x:t>
        </x:is>
      </x:c>
      <x:c r="B1196" s="4" t="str">
        <x:f>Items!B528</x:f>
        <x:v>Megafauna corneal windows</x:v>
      </x:c>
      <x:c r="C1196" s="4" t="str">
        <x:f>Items!D528</x:f>
        <x:v>Biological resources</x:v>
      </x:c>
      <x:c r="D1196" s="4" t="inlineStr">
        <x:is>
          <x:t xml:space="preserve">Primary</x:t>
        </x:is>
      </x:c>
      <x:c r="E1196" s="4" t="str">
        <x:f>Items!AA528</x:f>
        <x:v>Vision</x:v>
      </x:c>
      <x:c r="F1196" s="4" t="inlineStr">
        <x:is>
          <x:t xml:space="preserve">Author-requested catalog proposal; intended use, not an implemented action.</x:t>
        </x:is>
      </x:c>
    </x:row>
    <x:row r="1197">
      <x:c r="A1197" s="4" t="inlineStr">
        <x:is>
          <x:t xml:space="preserve">proposal.megafauna.brake_lamellae</x:t>
        </x:is>
      </x:c>
      <x:c r="B1197" s="4" t="str">
        <x:f>Items!B529</x:f>
        <x:v>Megafauna joint-brake lamellae</x:v>
      </x:c>
      <x:c r="C1197" s="4" t="str">
        <x:f>Items!D529</x:f>
        <x:v>Biological resources</x:v>
      </x:c>
      <x:c r="D1197" s="4" t="inlineStr">
        <x:is>
          <x:t xml:space="preserve">Primary</x:t>
        </x:is>
      </x:c>
      <x:c r="E1197" s="4" t="str">
        <x:f>Items!AA529</x:f>
        <x:v>Machinery drive</x:v>
      </x:c>
      <x:c r="F1197" s="4" t="inlineStr">
        <x:is>
          <x:t xml:space="preserve">Author-requested catalog proposal; intended use, not an implemented action.</x:t>
        </x:is>
      </x:c>
    </x:row>
    <x:row r="1198">
      <x:c r="A1198" s="4" t="inlineStr">
        <x:is>
          <x:t xml:space="preserve">proposal.megafauna.locking_hooks</x:t>
        </x:is>
      </x:c>
      <x:c r="B1198" s="4" t="str">
        <x:f>Items!B532</x:f>
        <x:v>Megafauna intersegment locking hooks</x:v>
      </x:c>
      <x:c r="C1198" s="4" t="str">
        <x:f>Items!D532</x:f>
        <x:v>Biological resources</x:v>
      </x:c>
      <x:c r="D1198" s="4" t="inlineStr">
        <x:is>
          <x:t xml:space="preserve">Primary</x:t>
        </x:is>
      </x:c>
      <x:c r="E1198" s="4" t="str">
        <x:f>Items!AA532</x:f>
        <x:v>Equipment mounting</x:v>
      </x:c>
      <x:c r="F1198" s="4" t="inlineStr">
        <x:is>
          <x:t xml:space="preserve">Author-requested catalog proposal; intended use, not an implemented action.</x:t>
        </x:is>
      </x:c>
    </x:row>
    <x:row r="1199">
      <x:c r="A1199" s="4" t="inlineStr">
        <x:is>
          <x:t xml:space="preserve">proposal.megafauna.spray_nozzle_plate</x:t>
        </x:is>
      </x:c>
      <x:c r="B1199" s="4" t="str">
        <x:f>Items!B534</x:f>
        <x:v>Megafauna spray-nozzle plate</x:v>
      </x:c>
      <x:c r="C1199" s="4" t="str">
        <x:f>Items!D534</x:f>
        <x:v>Biological resources</x:v>
      </x:c>
      <x:c r="D1199" s="4" t="inlineStr">
        <x:is>
          <x:t xml:space="preserve">Primary</x:t>
        </x:is>
      </x:c>
      <x:c r="E1199" s="4" t="str">
        <x:f>Items!AA534</x:f>
        <x:v>Material transfer</x:v>
      </x:c>
      <x:c r="F1199" s="4" t="inlineStr">
        <x:is>
          <x:t xml:space="preserve">Author-requested catalog proposal; intended use, not an implemented action.</x:t>
        </x:is>
      </x:c>
    </x:row>
    <x:row r="1200">
      <x:c r="A1200" s="4" t="inlineStr">
        <x:is>
          <x:t xml:space="preserve">proposal.megafauna.reservoir_wall</x:t>
        </x:is>
      </x:c>
      <x:c r="B1200" s="4" t="str">
        <x:f>Items!B545</x:f>
        <x:v>Megafauna secretion-reservoir wall</x:v>
      </x:c>
      <x:c r="C1200" s="4" t="str">
        <x:f>Items!D545</x:f>
        <x:v>Biological resources</x:v>
      </x:c>
      <x:c r="D1200" s="4" t="inlineStr">
        <x:is>
          <x:t xml:space="preserve">Primary</x:t>
        </x:is>
      </x:c>
      <x:c r="E1200" s="4" t="str">
        <x:f>Items!AA545</x:f>
        <x:v>Liquid and bulk containment</x:v>
      </x:c>
      <x:c r="F1200" s="4" t="inlineStr">
        <x:is>
          <x:t xml:space="preserve">Author-requested catalog proposal; intended use, not an implemented action.</x:t>
        </x:is>
      </x:c>
    </x:row>
    <x:row r="1201">
      <x:c r="A1201" s="4" t="inlineStr">
        <x:is>
          <x:t xml:space="preserve">proposal.megafauna.precursor_pellets</x:t>
        </x:is>
      </x:c>
      <x:c r="B1201" s="4" t="str">
        <x:f>Items!B549</x:f>
        <x:v>Megafauna gland precursor pellets</x:v>
      </x:c>
      <x:c r="C1201" s="4" t="str">
        <x:f>Items!D549</x:f>
        <x:v>Biological resources</x:v>
      </x:c>
      <x:c r="D1201" s="4" t="inlineStr">
        <x:is>
          <x:t xml:space="preserve">Primary</x:t>
        </x:is>
      </x:c>
      <x:c r="E1201" s="4" t="str">
        <x:f>Items!AA549</x:f>
        <x:v>Chemical processing</x:v>
      </x:c>
      <x:c r="F1201" s="4" t="inlineStr">
        <x:is>
          <x:t xml:space="preserve">Author-requested catalog proposal; intended use, not an implemented action.</x:t>
        </x:is>
      </x:c>
    </x:row>
    <x:row r="1202">
      <x:c r="A1202" s="4" t="inlineStr">
        <x:is>
          <x:t xml:space="preserve">proposal.megafauna.jaw_sealing_rings</x:t>
        </x:is>
      </x:c>
      <x:c r="B1202" s="4" t="str">
        <x:f>Items!B558</x:f>
        <x:v>Megafauna jaw-joint sealing rings</x:v>
      </x:c>
      <x:c r="C1202" s="4" t="str">
        <x:f>Items!D558</x:f>
        <x:v>Biological resources</x:v>
      </x:c>
      <x:c r="D1202" s="4" t="inlineStr">
        <x:is>
          <x:t xml:space="preserve">Primary</x:t>
        </x:is>
      </x:c>
      <x:c r="E1202" s="4" t="str">
        <x:f>Items!AA558</x:f>
        <x:v>Sealing</x:v>
      </x:c>
      <x:c r="F1202" s="4" t="inlineStr">
        <x:is>
          <x:t xml:space="preserve">Author-requested catalog proposal; intended use, not an implemented action.</x:t>
        </x:is>
      </x:c>
    </x:row>
    <x:row r="1203">
      <x:c r="A1203" s="4" t="inlineStr">
        <x:is>
          <x:t xml:space="preserve">proposal.megafauna.anchoring_talon</x:t>
        </x:is>
      </x:c>
      <x:c r="B1203" s="4" t="str">
        <x:f>Items!B559</x:f>
        <x:v>Megafauna anchoring talon</x:v>
      </x:c>
      <x:c r="C1203" s="4" t="str">
        <x:f>Items!D559</x:f>
        <x:v>Biological resources</x:v>
      </x:c>
      <x:c r="D1203" s="4" t="inlineStr">
        <x:is>
          <x:t xml:space="preserve">Primary</x:t>
        </x:is>
      </x:c>
      <x:c r="E1203" s="4" t="str">
        <x:f>Items!AA559</x:f>
        <x:v>Equipment mounting</x:v>
      </x:c>
      <x:c r="F1203" s="4" t="inlineStr">
        <x:is>
          <x:t xml:space="preserve">Author-requested catalog proposal; intended use, not an implemented action.</x:t>
        </x:is>
      </x:c>
    </x:row>
    <x:row r="1204">
      <x:c r="A1204" s="4" t="inlineStr">
        <x:is>
          <x:t xml:space="preserve">proposal.megafauna.vibration_rods</x:t>
        </x:is>
      </x:c>
      <x:c r="B1204" s="4" t="str">
        <x:f>Items!B560</x:f>
        <x:v>Megafauna vibration-transfer rods</x:v>
      </x:c>
      <x:c r="C1204" s="4" t="str">
        <x:f>Items!D560</x:f>
        <x:v>Biological resources</x:v>
      </x:c>
      <x:c r="D1204" s="4" t="inlineStr">
        <x:is>
          <x:t xml:space="preserve">Primary</x:t>
        </x:is>
      </x:c>
      <x:c r="E1204" s="4" t="str">
        <x:f>Items!AA560</x:f>
        <x:v>Warning and detection</x:v>
      </x:c>
      <x:c r="F1204" s="4" t="inlineStr">
        <x:is>
          <x:t xml:space="preserve">Author-requested catalog proposal; intended use, not an implemented action.</x:t>
        </x:is>
      </x:c>
    </x:row>
    <x:row r="1205">
      <x:c r="A1205" s="4" t="inlineStr">
        <x:is>
          <x:t xml:space="preserve">proposal.megafauna.brood_seam_comb</x:t>
        </x:is>
      </x:c>
      <x:c r="B1205" s="4" t="str">
        <x:f>Items!B565</x:f>
        <x:v>Megafauna brood-seam comb</x:v>
      </x:c>
      <x:c r="C1205" s="4" t="str">
        <x:f>Items!D565</x:f>
        <x:v>Biological resources</x:v>
      </x:c>
      <x:c r="D1205" s="4" t="inlineStr">
        <x:is>
          <x:t xml:space="preserve">Primary</x:t>
        </x:is>
      </x:c>
      <x:c r="E1205" s="4" t="str">
        <x:f>Items!AA565</x:f>
        <x:v>Fiber processing</x:v>
      </x:c>
      <x:c r="F1205" s="4" t="inlineStr">
        <x:is>
          <x:t xml:space="preserve">Author-requested catalog proposal; intended use, not an implemented action.</x:t>
        </x:is>
      </x:c>
    </x:row>
    <x:row r="1206">
      <x:c r="A1206" s="4" t="inlineStr">
        <x:is>
          <x:t xml:space="preserve">proposal.megafauna.reflector_mosaic</x:t>
        </x:is>
      </x:c>
      <x:c r="B1206" s="4" t="str">
        <x:f>Items!B578</x:f>
        <x:v>Megafauna reflector mosaic</x:v>
      </x:c>
      <x:c r="C1206" s="4" t="str">
        <x:f>Items!D578</x:f>
        <x:v>Biological resources</x:v>
      </x:c>
      <x:c r="D1206" s="4" t="inlineStr">
        <x:is>
          <x:t xml:space="preserve">Primary</x:t>
        </x:is>
      </x:c>
      <x:c r="E1206" s="4" t="str">
        <x:f>Items!AA578</x:f>
        <x:v>Decoration</x:v>
      </x:c>
      <x:c r="F1206" s="4" t="inlineStr">
        <x:is>
          <x:t xml:space="preserve">Author-requested catalog proposal; intended use, not an implemented action.</x:t>
        </x:is>
      </x:c>
    </x:row>
    <x:row r="1207">
      <x:c r="A1207" s="4" t="inlineStr">
        <x:is>
          <x:t xml:space="preserve">proposal.megafauna.wing_root_ligament</x:t>
        </x:is>
      </x:c>
      <x:c r="B1207" s="4" t="str">
        <x:f>Items!B579</x:f>
        <x:v>Megafauna wing-root ligament</x:v>
      </x:c>
      <x:c r="C1207" s="4" t="str">
        <x:f>Items!D579</x:f>
        <x:v>Biological resources</x:v>
      </x:c>
      <x:c r="D1207" s="4" t="inlineStr">
        <x:is>
          <x:t xml:space="preserve">Primary</x:t>
        </x:is>
      </x:c>
      <x:c r="E1207" s="4" t="str">
        <x:f>Items!AA579</x:f>
        <x:v>Equipment fabrication</x:v>
      </x:c>
      <x:c r="F1207" s="4" t="inlineStr">
        <x:is>
          <x:t xml:space="preserve">Author-requested catalog proposal; intended use, not an implemented action.</x:t>
        </x:is>
      </x:c>
    </x:row>
    <x:row r="1208">
      <x:c r="A1208" s="4" t="inlineStr">
        <x:is>
          <x:t xml:space="preserve">proposal.megafauna.shock_joint_core</x:t>
        </x:is>
      </x:c>
      <x:c r="B1208" s="4" t="str">
        <x:f>Items!B581</x:f>
        <x:v>Megafauna shock-damping joint core</x:v>
      </x:c>
      <x:c r="C1208" s="4" t="str">
        <x:f>Items!D581</x:f>
        <x:v>Biological resources</x:v>
      </x:c>
      <x:c r="D1208" s="4" t="inlineStr">
        <x:is>
          <x:t xml:space="preserve">Primary</x:t>
        </x:is>
      </x:c>
      <x:c r="E1208" s="4" t="str">
        <x:f>Items!AA581</x:f>
        <x:v>Equipment fabrication</x:v>
      </x:c>
      <x:c r="F1208" s="4" t="inlineStr">
        <x:is>
          <x:t xml:space="preserve">Author-requested catalog proposal; intended use, not an implemented action.</x:t>
        </x:is>
      </x:c>
    </x:row>
    <x:row r="1209">
      <x:c r="A1209" s="4" t="inlineStr">
        <x:is>
          <x:t xml:space="preserve">proposal.megafauna.ventral_keel</x:t>
        </x:is>
      </x:c>
      <x:c r="B1209" s="4" t="str">
        <x:f>Items!B586</x:f>
        <x:v>Megafauna laminated ventral keel</x:v>
      </x:c>
      <x:c r="C1209" s="4" t="str">
        <x:f>Items!D586</x:f>
        <x:v>Biological resources</x:v>
      </x:c>
      <x:c r="D1209" s="4" t="inlineStr">
        <x:is>
          <x:t xml:space="preserve">Primary</x:t>
        </x:is>
      </x:c>
      <x:c r="E1209" s="4" t="str">
        <x:f>Items!AA586</x:f>
        <x:v>Binding and construction</x:v>
      </x:c>
      <x:c r="F1209" s="4" t="inlineStr">
        <x:is>
          <x:t xml:space="preserve">Author-requested catalog proposal; intended use, not an implemented action.</x:t>
        </x:is>
      </x:c>
    </x:row>
    <x:row r="1210">
      <x:c r="A1210" s="4" t="inlineStr">
        <x:is>
          <x:t xml:space="preserve">proposal.megafauna.flexor_comb</x:t>
        </x:is>
      </x:c>
      <x:c r="B1210" s="4" t="str">
        <x:f>Items!B634</x:f>
        <x:v>Megafauna flexor locking comb</x:v>
      </x:c>
      <x:c r="C1210" s="4" t="str">
        <x:f>Items!D634</x:f>
        <x:v>Biological resources</x:v>
      </x:c>
      <x:c r="D1210" s="4" t="inlineStr">
        <x:is>
          <x:t xml:space="preserve">Primary</x:t>
        </x:is>
      </x:c>
      <x:c r="E1210" s="4" t="str">
        <x:f>Items!AA634</x:f>
        <x:v>Machinery drive</x:v>
      </x:c>
      <x:c r="F1210" s="4" t="inlineStr">
        <x:is>
          <x:t xml:space="preserve">Author-requested catalog proposal; intended use, not an implemented action.</x:t>
        </x:is>
      </x:c>
    </x:row>
    <x:row r="1211">
      <x:c r="A1211" s="4" t="inlineStr">
        <x:is>
          <x:t xml:space="preserve">proposal.megafauna.lens_cluster</x:t>
        </x:is>
      </x:c>
      <x:c r="B1211" s="4" t="str">
        <x:f>Items!B640</x:f>
        <x:v>Megafauna precision lens cluster</x:v>
      </x:c>
      <x:c r="C1211" s="4" t="str">
        <x:f>Items!D640</x:f>
        <x:v>Biological resources</x:v>
      </x:c>
      <x:c r="D1211" s="4" t="inlineStr">
        <x:is>
          <x:t xml:space="preserve">Primary</x:t>
        </x:is>
      </x:c>
      <x:c r="E1211" s="4" t="str">
        <x:f>Items!AA640</x:f>
        <x:v>Vision</x:v>
      </x:c>
      <x:c r="F1211" s="4" t="inlineStr">
        <x:is>
          <x:t xml:space="preserve">Author-requested catalog proposal; intended use, not an implemented action.</x:t>
        </x:is>
      </x:c>
    </x:row>
    <x:row r="1212">
      <x:c r="A1212" s="4" t="inlineStr">
        <x:is>
          <x:t xml:space="preserve">proposal.megafauna.actuator_braid</x:t>
        </x:is>
      </x:c>
      <x:c r="B1212" s="4" t="str">
        <x:f>Items!B652</x:f>
        <x:v>Megafauna actuator braid</x:v>
      </x:c>
      <x:c r="C1212" s="4" t="str">
        <x:f>Items!D652</x:f>
        <x:v>Biological resources</x:v>
      </x:c>
      <x:c r="D1212" s="4" t="inlineStr">
        <x:is>
          <x:t xml:space="preserve">Primary</x:t>
        </x:is>
      </x:c>
      <x:c r="E1212" s="4" t="str">
        <x:f>Items!AA652</x:f>
        <x:v>Machinery drive</x:v>
      </x:c>
      <x:c r="F1212" s="4" t="inlineStr">
        <x:is>
          <x:t xml:space="preserve">Author-requested catalog proposal; intended use, not an implemented action.</x:t>
        </x:is>
      </x:c>
    </x:row>
    <x:row r="1213">
      <x:c r="A1213" s="4" t="inlineStr">
        <x:is>
          <x:t xml:space="preserve">proposal.megafauna.charge_septa</x:t>
        </x:is>
      </x:c>
      <x:c r="B1213" s="4" t="str">
        <x:f>Items!B654</x:f>
        <x:v>Megafauna charge-organ septum stack</x:v>
      </x:c>
      <x:c r="C1213" s="4" t="str">
        <x:f>Items!D654</x:f>
        <x:v>Biological resources</x:v>
      </x:c>
      <x:c r="D1213" s="4" t="inlineStr">
        <x:is>
          <x:t xml:space="preserve">Primary</x:t>
        </x:is>
      </x:c>
      <x:c r="E1213" s="4" t="str">
        <x:f>Items!AA654</x:f>
        <x:v>Electrical insulation</x:v>
      </x:c>
      <x:c r="F1213" s="4" t="inlineStr">
        <x:is>
          <x:t xml:space="preserve">Author-requested catalog proposal; intended use, not an implemented action.</x:t>
        </x:is>
      </x:c>
    </x:row>
    <x:row r="1214">
      <x:c r="A1214" s="4" t="inlineStr">
        <x:is>
          <x:t xml:space="preserve">proposal.megafauna.discharge_lining</x:t>
        </x:is>
      </x:c>
      <x:c r="B1214" s="4" t="str">
        <x:f>Items!B661</x:f>
        <x:v>Megafauna discharge-channel lining</x:v>
      </x:c>
      <x:c r="C1214" s="4" t="str">
        <x:f>Items!D661</x:f>
        <x:v>Biological resources</x:v>
      </x:c>
      <x:c r="D1214" s="4" t="inlineStr">
        <x:is>
          <x:t xml:space="preserve">Primary</x:t>
        </x:is>
      </x:c>
      <x:c r="E1214" s="4" t="str">
        <x:f>Items!AA661</x:f>
        <x:v>Electrical work</x:v>
      </x:c>
      <x:c r="F1214" s="4" t="inlineStr">
        <x:is>
          <x:t xml:space="preserve">Author-requested catalog proposal; intended use, not an implemented action.</x:t>
        </x:is>
      </x:c>
    </x:row>
    <x:row r="1215">
      <x:c r="A1215" s="4" t="inlineStr">
        <x:is>
          <x:t xml:space="preserve">proposal.megafauna.dielectric_baffles</x:t>
        </x:is>
      </x:c>
      <x:c r="B1215" s="4" t="str">
        <x:f>Items!B666</x:f>
        <x:v>Megafauna dielectric chamber baffles</x:v>
      </x:c>
      <x:c r="C1215" s="4" t="str">
        <x:f>Items!D666</x:f>
        <x:v>Biological resources</x:v>
      </x:c>
      <x:c r="D1215" s="4" t="inlineStr">
        <x:is>
          <x:t xml:space="preserve">Primary</x:t>
        </x:is>
      </x:c>
      <x:c r="E1215" s="4" t="str">
        <x:f>Items!AA666</x:f>
        <x:v>Electrical insulation</x:v>
      </x:c>
      <x:c r="F1215" s="4" t="inlineStr">
        <x:is>
          <x:t xml:space="preserve">Author-requested catalog proposal; intended use, not an implemented action.</x:t>
        </x:is>
      </x:c>
    </x:row>
    <x:row r="1216">
      <x:c r="A1216" s="4" t="inlineStr">
        <x:is>
          <x:t xml:space="preserve">proposal.megafauna.acoustic_horn</x:t>
        </x:is>
      </x:c>
      <x:c r="B1216" s="4" t="str">
        <x:f>Items!B668</x:f>
        <x:v>Megafauna acoustic focusing horn</x:v>
      </x:c>
      <x:c r="C1216" s="4" t="str">
        <x:f>Items!D668</x:f>
        <x:v>Biological resources</x:v>
      </x:c>
      <x:c r="D1216" s="4" t="inlineStr">
        <x:is>
          <x:t xml:space="preserve">Primary</x:t>
        </x:is>
      </x:c>
      <x:c r="E1216" s="4" t="str">
        <x:f>Items!AA668</x:f>
        <x:v>Warning and detection</x:v>
      </x:c>
      <x:c r="F1216" s="4" t="inlineStr">
        <x:is>
          <x:t xml:space="preserve">Author-requested catalog proposal; intended use, not an implemented action.</x:t>
        </x:is>
      </x:c>
    </x:row>
    <x:row r="1217">
      <x:c r="A1217" s="4" t="inlineStr">
        <x:is>
          <x:t xml:space="preserve">proposal.megafauna.scent_ampulla</x:t>
        </x:is>
      </x:c>
      <x:c r="B1217" s="4" t="str">
        <x:f>Items!B670</x:f>
        <x:v>Megafauna scent-gland ampulla</x:v>
      </x:c>
      <x:c r="C1217" s="4" t="str">
        <x:f>Items!D670</x:f>
        <x:v>Biological resources</x:v>
      </x:c>
      <x:c r="D1217" s="4" t="inlineStr">
        <x:is>
          <x:t xml:space="preserve">Primary</x:t>
        </x:is>
      </x:c>
      <x:c r="E1217" s="4" t="str">
        <x:f>Items!AA670</x:f>
        <x:v>Fauna interaction</x:v>
      </x:c>
      <x:c r="F1217" s="4" t="inlineStr">
        <x:is>
          <x:t xml:space="preserve">Author-requested catalog proposal; intended use, not an implemented action.</x:t>
        </x:is>
      </x:c>
    </x:row>
    <x:row r="1218">
      <x:c r="A1218" s="4" t="inlineStr">
        <x:is>
          <x:t xml:space="preserve">proposal.megafauna.bonding_matrix</x:t>
        </x:is>
      </x:c>
      <x:c r="B1218" s="4" t="str">
        <x:f>Items!B672</x:f>
        <x:v>Megafauna bonding-gland matrix</x:v>
      </x:c>
      <x:c r="C1218" s="4" t="str">
        <x:f>Items!D672</x:f>
        <x:v>Biological resources</x:v>
      </x:c>
      <x:c r="D1218" s="4" t="inlineStr">
        <x:is>
          <x:t xml:space="preserve">Primary</x:t>
        </x:is>
      </x:c>
      <x:c r="E1218" s="4" t="str">
        <x:f>Items!AA672</x:f>
        <x:v>Chemical processing</x:v>
      </x:c>
      <x:c r="F1218" s="4" t="inlineStr">
        <x:is>
          <x:t xml:space="preserve">Author-requested catalog proposal; intended use, not an implemented action.</x:t>
        </x:is>
      </x:c>
    </x:row>
    <x:row r="1219">
      <x:c r="A1219" s="4" t="inlineStr">
        <x:is>
          <x:t xml:space="preserve">proposal.megafauna.catalytic_granules</x:t>
        </x:is>
      </x:c>
      <x:c r="B1219" s="4" t="str">
        <x:f>Items!B673</x:f>
        <x:v>Megafauna catalytic digestion granules</x:v>
      </x:c>
      <x:c r="C1219" s="4" t="str">
        <x:f>Items!D673</x:f>
        <x:v>Biological resources</x:v>
      </x:c>
      <x:c r="D1219" s="4" t="inlineStr">
        <x:is>
          <x:t xml:space="preserve">Primary</x:t>
        </x:is>
      </x:c>
      <x:c r="E1219" s="4" t="str">
        <x:f>Items!AA673</x:f>
        <x:v>Chemical processing</x:v>
      </x:c>
      <x:c r="F1219" s="4" t="inlineStr">
        <x:is>
          <x:t xml:space="preserve">Author-requested catalog proposal; intended use, not an implemented action.</x:t>
        </x:is>
      </x:c>
    </x:row>
    <x:row r="1220">
      <x:c r="A1220" s="4" t="inlineStr">
        <x:is>
          <x:t xml:space="preserve">proposal.megafauna.heat_lattice</x:t>
        </x:is>
      </x:c>
      <x:c r="B1220" s="4" t="str">
        <x:f>Items!B674</x:f>
        <x:v>Megafauna heat-exchange lattice</x:v>
      </x:c>
      <x:c r="C1220" s="4" t="str">
        <x:f>Items!D674</x:f>
        <x:v>Biological resources</x:v>
      </x:c>
      <x:c r="D1220" s="4" t="inlineStr">
        <x:is>
          <x:t xml:space="preserve">Primary</x:t>
        </x:is>
      </x:c>
      <x:c r="E1220" s="4" t="str">
        <x:f>Items!AA674</x:f>
        <x:v>Equipment fabrication</x:v>
      </x:c>
      <x:c r="F1220" s="4" t="inlineStr">
        <x:is>
          <x:t xml:space="preserve">Author-requested catalog proposal; intended use, not an implemented action.</x:t>
        </x:is>
      </x:c>
    </x:row>
    <x:row r="1221">
      <x:c r="A1221" s="4" t="inlineStr">
        <x:is>
          <x:t xml:space="preserve">proposal.megafauna.reservoir_sphincter</x:t>
        </x:is>
      </x:c>
      <x:c r="B1221" s="4" t="str">
        <x:f>Items!B675</x:f>
        <x:v>Megafauna reservoir sphincter</x:v>
      </x:c>
      <x:c r="C1221" s="4" t="str">
        <x:f>Items!D675</x:f>
        <x:v>Biological resources</x:v>
      </x:c>
      <x:c r="D1221" s="4" t="inlineStr">
        <x:is>
          <x:t xml:space="preserve">Primary</x:t>
        </x:is>
      </x:c>
      <x:c r="E1221" s="4" t="str">
        <x:f>Items!AA675</x:f>
        <x:v>Material transfer</x:v>
      </x:c>
      <x:c r="F1221" s="4" t="inlineStr">
        <x:is>
          <x:t xml:space="preserve">Author-requested catalog proposal; intended use, not an implemented action.</x:t>
        </x:is>
      </x:c>
    </x:row>
    <x:row r="1222">
      <x:c r="A1222" s="4" t="inlineStr">
        <x:is>
          <x:t xml:space="preserve">proposal.megafauna.icore_root_mat</x:t>
        </x:is>
      </x:c>
      <x:c r="B1222" s="4" t="str">
        <x:f>Items!B679</x:f>
        <x:v>Megafauna long-strand icore root mat</x:v>
      </x:c>
      <x:c r="C1222" s="4" t="str">
        <x:f>Items!D679</x:f>
        <x:v>Biological resources</x:v>
      </x:c>
      <x:c r="D1222" s="4" t="inlineStr">
        <x:is>
          <x:t xml:space="preserve">Primary</x:t>
        </x:is>
      </x:c>
      <x:c r="E1222" s="4" t="str">
        <x:f>Items!AA679</x:f>
        <x:v>Textile processing</x:v>
      </x:c>
      <x:c r="F1222" s="4" t="inlineStr">
        <x:is>
          <x:t xml:space="preserve">Author-requested catalog proposal; intended use, not an implemented action.</x:t>
        </x:is>
      </x:c>
    </x:row>
    <x:row r="1223">
      <x:c r="A1223" s="4" t="inlineStr">
        <x:is>
          <x:t xml:space="preserve">proposal.megafauna.spar_junction</x:t>
        </x:is>
      </x:c>
      <x:c r="B1223" s="4" t="str">
        <x:f>Items!B683</x:f>
        <x:v>Megafauna wing-spar junction</x:v>
      </x:c>
      <x:c r="C1223" s="4" t="str">
        <x:f>Items!D683</x:f>
        <x:v>Biological resources</x:v>
      </x:c>
      <x:c r="D1223" s="4" t="inlineStr">
        <x:is>
          <x:t xml:space="preserve">Primary</x:t>
        </x:is>
      </x:c>
      <x:c r="E1223" s="4" t="str">
        <x:f>Items!AA683</x:f>
        <x:v>Wind propulsion</x:v>
      </x:c>
      <x:c r="F1223" s="4" t="inlineStr">
        <x:is>
          <x:t xml:space="preserve">Author-requested catalog proposal; intended use, not an implemented action.</x:t>
        </x:is>
      </x:c>
    </x:row>
    <x:row r="1224">
      <x:c r="A1224" s="4" t="inlineStr">
        <x:is>
          <x:t xml:space="preserve">proposal.megafauna.intact_charge_capsule</x:t>
        </x:is>
      </x:c>
      <x:c r="B1224" s="4" t="str">
        <x:f>Items!B706</x:f>
        <x:v>Megafauna intact charge-organ capsule</x:v>
      </x:c>
      <x:c r="C1224" s="4" t="str">
        <x:f>Items!D706</x:f>
        <x:v>Biological resources</x:v>
      </x:c>
      <x:c r="D1224" s="4" t="inlineStr">
        <x:is>
          <x:t xml:space="preserve">Primary</x:t>
        </x:is>
      </x:c>
      <x:c r="E1224" s="4" t="str">
        <x:f>Items!AA706</x:f>
        <x:v>Electrical work</x:v>
      </x:c>
      <x:c r="F1224" s="4" t="inlineStr">
        <x:is>
          <x:t xml:space="preserve">Author-requested catalog proposal; intended use, not an implemented action.</x:t>
        </x:is>
      </x:c>
    </x:row>
    <x:row r="1225">
      <x:c r="A1225" s="4" t="inlineStr">
        <x:is>
          <x:t xml:space="preserve">proposal.megafauna.navigation_organ</x:t>
        </x:is>
      </x:c>
      <x:c r="B1225" s="4" t="str">
        <x:f>Items!B708</x:f>
        <x:v>Megafauna acoustic navigation organ</x:v>
      </x:c>
      <x:c r="C1225" s="4" t="str">
        <x:f>Items!D708</x:f>
        <x:v>Biological resources</x:v>
      </x:c>
      <x:c r="D1225" s="4" t="inlineStr">
        <x:is>
          <x:t xml:space="preserve">Primary</x:t>
        </x:is>
      </x:c>
      <x:c r="E1225" s="4" t="str">
        <x:f>Items!AA708</x:f>
        <x:v>Warning and detection</x:v>
      </x:c>
      <x:c r="F1225" s="4" t="inlineStr">
        <x:is>
          <x:t xml:space="preserve">Author-requested catalog proposal; intended use, not an implemented action.</x:t>
        </x:is>
      </x:c>
    </x:row>
    <x:row r="1226">
      <x:c r="A1226" s="4" t="inlineStr">
        <x:is>
          <x:t xml:space="preserve">proposal.megafauna.ocular_core</x:t>
        </x:is>
      </x:c>
      <x:c r="B1226" s="4" t="str">
        <x:f>Items!B709</x:f>
        <x:v>Megafauna intact ocular core</x:v>
      </x:c>
      <x:c r="C1226" s="4" t="str">
        <x:f>Items!D709</x:f>
        <x:v>Biological resources</x:v>
      </x:c>
      <x:c r="D1226" s="4" t="inlineStr">
        <x:is>
          <x:t xml:space="preserve">Primary</x:t>
        </x:is>
      </x:c>
      <x:c r="E1226" s="4" t="str">
        <x:f>Items!AA709</x:f>
        <x:v>Vision</x:v>
      </x:c>
      <x:c r="F1226" s="4" t="inlineStr">
        <x:is>
          <x:t xml:space="preserve">Author-requested catalog proposal; intended use, not an implemented action.</x:t>
        </x:is>
      </x:c>
    </x:row>
    <x:row r="1227">
      <x:c r="A1227" s="4" t="inlineStr">
        <x:is>
          <x:t xml:space="preserve">proposal.megafauna.load_transfer_hub</x:t>
        </x:is>
      </x:c>
      <x:c r="B1227" s="4" t="str">
        <x:f>Items!B710</x:f>
        <x:v>Megafauna mineral-thread load hub</x:v>
      </x:c>
      <x:c r="C1227" s="4" t="str">
        <x:f>Items!D710</x:f>
        <x:v>Biological resources</x:v>
      </x:c>
      <x:c r="D1227" s="4" t="inlineStr">
        <x:is>
          <x:t xml:space="preserve">Primary</x:t>
        </x:is>
      </x:c>
      <x:c r="E1227" s="4" t="str">
        <x:f>Items!AA710</x:f>
        <x:v>Binding and construction</x:v>
      </x:c>
      <x:c r="F1227" s="4" t="inlineStr">
        <x:is>
          <x:t xml:space="preserve">Author-requested catalog proposal; intended use, not an implemented action.</x:t>
        </x:is>
      </x:c>
    </x:row>
    <x:row r="1228">
      <x:c r="A1228" s="4" t="inlineStr">
        <x:is>
          <x:t xml:space="preserve">proposal.megafauna.continuous_fiber_spool</x:t>
        </x:is>
      </x:c>
      <x:c r="B1228" s="4" t="str">
        <x:f>Items!B747</x:f>
        <x:v>Megafauna continuous fiber coil</x:v>
      </x:c>
      <x:c r="C1228" s="4" t="str">
        <x:f>Items!D747</x:f>
        <x:v>Biological resources</x:v>
      </x:c>
      <x:c r="D1228" s="4" t="inlineStr">
        <x:is>
          <x:t xml:space="preserve">Primary</x:t>
        </x:is>
      </x:c>
      <x:c r="E1228" s="4" t="str">
        <x:f>Items!AA747</x:f>
        <x:v>Textile processing</x:v>
      </x:c>
      <x:c r="F1228" s="4" t="inlineStr">
        <x:is>
          <x:t xml:space="preserve">Author-requested catalog proposal; intended use, not an implemented action.</x:t>
        </x:is>
      </x:c>
    </x:row>
    <x:row r="1229">
      <x:c r="A1229" s="4" t="inlineStr">
        <x:is>
          <x:t xml:space="preserve">proposal.megafauna.separation_gland</x:t>
        </x:is>
      </x:c>
      <x:c r="B1229" s="4" t="str">
        <x:f>Items!B750</x:f>
        <x:v>Megafauna chemical-separation gland</x:v>
      </x:c>
      <x:c r="C1229" s="4" t="str">
        <x:f>Items!D750</x:f>
        <x:v>Biological resources</x:v>
      </x:c>
      <x:c r="D1229" s="4" t="inlineStr">
        <x:is>
          <x:t xml:space="preserve">Primary</x:t>
        </x:is>
      </x:c>
      <x:c r="E1229" s="4" t="str">
        <x:f>Items!AA750</x:f>
        <x:v>Chemical processing</x:v>
      </x:c>
      <x:c r="F1229" s="4" t="inlineStr">
        <x:is>
          <x:t xml:space="preserve">Author-requested catalog proposal; intended use, not an implemented action.</x:t>
        </x:is>
      </x:c>
    </x:row>
    <x:row r="1230">
      <x:c r="A1230" s="4" t="inlineStr">
        <x:is>
          <x:t xml:space="preserve">proposal.megafauna.reflector_organ</x:t>
        </x:is>
      </x:c>
      <x:c r="B1230" s="4" t="str">
        <x:f>Items!B753</x:f>
        <x:v>Megafauna layered reflector organ</x:v>
      </x:c>
      <x:c r="C1230" s="4" t="str">
        <x:f>Items!D753</x:f>
        <x:v>Biological resources</x:v>
      </x:c>
      <x:c r="D1230" s="4" t="inlineStr">
        <x:is>
          <x:t xml:space="preserve">Primary</x:t>
        </x:is>
      </x:c>
      <x:c r="E1230" s="4" t="str">
        <x:f>Items!AA753</x:f>
        <x:v>Decoration</x:v>
      </x:c>
      <x:c r="F1230" s="4" t="inlineStr">
        <x:is>
          <x:t xml:space="preserve">Author-requested catalog proposal; intended use, not an implemented action.</x:t>
        </x:is>
      </x:c>
    </x:row>
    <x:row r="1231">
      <x:c r="A1231" s="4" t="inlineStr">
        <x:is>
          <x:t xml:space="preserve">proposal.megafauna.pressure_valve_organ</x:t>
        </x:is>
      </x:c>
      <x:c r="B1231" s="4" t="str">
        <x:f>Items!B757</x:f>
        <x:v>Megafauna pressure-regulation organ</x:v>
      </x:c>
      <x:c r="C1231" s="4" t="str">
        <x:f>Items!D757</x:f>
        <x:v>Biological resources</x:v>
      </x:c>
      <x:c r="D1231" s="4" t="inlineStr">
        <x:is>
          <x:t xml:space="preserve">Primary</x:t>
        </x:is>
      </x:c>
      <x:c r="E1231" s="4" t="str">
        <x:f>Items!AA757</x:f>
        <x:v>Material transfer</x:v>
      </x:c>
      <x:c r="F1231" s="4" t="inlineStr">
        <x:is>
          <x:t xml:space="preserve">Author-requested catalog proposal; intended use, not an implemented action.</x:t>
        </x:is>
      </x:c>
    </x:row>
    <x:row r="1232">
      <x:c r="A1232" s="4" t="inlineStr">
        <x:is>
          <x:t xml:space="preserve">proposal.megafauna.molt_template</x:t>
        </x:is>
      </x:c>
      <x:c r="B1232" s="4" t="str">
        <x:f>Items!B758</x:f>
        <x:v>Megafauna molt-growth scaffold</x:v>
      </x:c>
      <x:c r="C1232" s="4" t="str">
        <x:f>Items!D758</x:f>
        <x:v>Biological resources</x:v>
      </x:c>
      <x:c r="D1232" s="4" t="inlineStr">
        <x:is>
          <x:t xml:space="preserve">Primary</x:t>
        </x:is>
      </x:c>
      <x:c r="E1232" s="4" t="str">
        <x:f>Items!AA758</x:f>
        <x:v>Fabrication</x:v>
      </x:c>
      <x:c r="F1232" s="4" t="inlineStr">
        <x:is>
          <x:t xml:space="preserve">Author-requested catalog proposal; intended use, not an implemented action.</x:t>
        </x:is>
      </x:c>
    </x:row>
    <x:row r="1233">
      <x:c r="A1233" s="4" t="inlineStr">
        <x:is>
          <x:t xml:space="preserve">proposal.megafauna.signal_pearl</x:t>
        </x:is>
      </x:c>
      <x:c r="B1233" s="4" t="str">
        <x:f>Items!B760</x:f>
        <x:v>Megafauna layered signal pearl</x:v>
      </x:c>
      <x:c r="C1233" s="4" t="str">
        <x:f>Items!D760</x:f>
        <x:v>Biological resources</x:v>
      </x:c>
      <x:c r="D1233" s="4" t="inlineStr">
        <x:is>
          <x:t xml:space="preserve">Primary</x:t>
        </x:is>
      </x:c>
      <x:c r="E1233" s="4" t="str">
        <x:f>Items!AA760</x:f>
        <x:v>Specialist samples</x:v>
      </x:c>
      <x:c r="F1233" s="4" t="inlineStr">
        <x:is>
          <x:t xml:space="preserve">Author-requested catalog proposal; intended use, not an implemented action.</x:t>
        </x:is>
      </x:c>
    </x:row>
    <x:row r="1234">
      <x:c r="A1234" s="4" t="inlineStr">
        <x:is>
          <x:t xml:space="preserve">proposal.salvage.flaking_iron_bolt_stubs</x:t>
        </x:is>
      </x:c>
      <x:c r="B1234" s="4" t="str">
        <x:f>Items!B168</x:f>
        <x:v>Flaking iron bolt stubs</x:v>
      </x:c>
      <x:c r="C1234" s="4" t="str">
        <x:f>Items!D168</x:f>
        <x:v>Salvage</x:v>
      </x:c>
      <x:c r="D1234" s="4" t="inlineStr">
        <x:is>
          <x:t xml:space="preserve">Primary</x:t>
        </x:is>
      </x:c>
      <x:c r="E1234" s="4" t="str">
        <x:f>Items!AA168</x:f>
        <x:v>Metal refining</x:v>
      </x:c>
      <x:c r="F1234" s="4" t="inlineStr">
        <x:is>
          <x:t xml:space="preserve">Author-requested catalog proposal; intended use, not an implemented action.</x:t>
        </x:is>
      </x:c>
    </x:row>
    <x:row r="1235">
      <x:c r="A1235" s="4" t="inlineStr">
        <x:is>
          <x:t xml:space="preserve">proposal.salvage.crushed_iron_conduit_elbow</x:t>
        </x:is>
      </x:c>
      <x:c r="B1235" s="4" t="str">
        <x:f>Items!B169</x:f>
        <x:v>Crushed iron conduit elbow</x:v>
      </x:c>
      <x:c r="C1235" s="4" t="str">
        <x:f>Items!D169</x:f>
        <x:v>Salvage</x:v>
      </x:c>
      <x:c r="D1235" s="4" t="inlineStr">
        <x:is>
          <x:t xml:space="preserve">Primary</x:t>
        </x:is>
      </x:c>
      <x:c r="E1235" s="4" t="str">
        <x:f>Items!AA169</x:f>
        <x:v>Metal refining</x:v>
      </x:c>
      <x:c r="F1235" s="4" t="inlineStr">
        <x:is>
          <x:t xml:space="preserve">Author-requested catalog proposal; intended use, not an implemented action.</x:t>
        </x:is>
      </x:c>
    </x:row>
    <x:row r="1236">
      <x:c r="A1236" s="4" t="inlineStr">
        <x:is>
          <x:t xml:space="preserve">proposal.salvage.broken_cast_iron_mounting_foot</x:t>
        </x:is>
      </x:c>
      <x:c r="B1236" s="4" t="str">
        <x:f>Items!B217</x:f>
        <x:v>Broken cast-iron mounting foot</x:v>
      </x:c>
      <x:c r="C1236" s="4" t="str">
        <x:f>Items!D217</x:f>
        <x:v>Salvage</x:v>
      </x:c>
      <x:c r="D1236" s="4" t="inlineStr">
        <x:is>
          <x:t xml:space="preserve">Primary</x:t>
        </x:is>
      </x:c>
      <x:c r="E1236" s="4" t="str">
        <x:f>Items!AA217</x:f>
        <x:v>Metal refining</x:v>
      </x:c>
      <x:c r="F1236" s="4" t="inlineStr">
        <x:is>
          <x:t xml:space="preserve">Author-requested catalog proposal; intended use, not an implemented action.</x:t>
        </x:is>
      </x:c>
    </x:row>
    <x:row r="1237">
      <x:c r="A1237" s="4" t="inlineStr">
        <x:is>
          <x:t xml:space="preserve">proposal.salvage.rusted_square_washer_stack</x:t>
        </x:is>
      </x:c>
      <x:c r="B1237" s="4" t="str">
        <x:f>Items!B223</x:f>
        <x:v>Rusted square washer stack</x:v>
      </x:c>
      <x:c r="C1237" s="4" t="str">
        <x:f>Items!D223</x:f>
        <x:v>Salvage</x:v>
      </x:c>
      <x:c r="D1237" s="4" t="inlineStr">
        <x:is>
          <x:t xml:space="preserve">Primary</x:t>
        </x:is>
      </x:c>
      <x:c r="E1237" s="4" t="str">
        <x:f>Items!AA223</x:f>
        <x:v>Equipment repair</x:v>
      </x:c>
      <x:c r="F1237" s="4" t="inlineStr">
        <x:is>
          <x:t xml:space="preserve">Author-requested catalog proposal; intended use, not an implemented action.</x:t>
        </x:is>
      </x:c>
    </x:row>
    <x:row r="1238">
      <x:c r="A1238" s="4" t="inlineStr">
        <x:is>
          <x:t xml:space="preserve">proposal.salvage.seized_iron_oil_cup_cap</x:t>
        </x:is>
      </x:c>
      <x:c r="B1238" s="4" t="str">
        <x:f>Items!B224</x:f>
        <x:v>Seized iron oil-cup cap</x:v>
      </x:c>
      <x:c r="C1238" s="4" t="str">
        <x:f>Items!D224</x:f>
        <x:v>Salvage</x:v>
      </x:c>
      <x:c r="D1238" s="4" t="inlineStr">
        <x:is>
          <x:t xml:space="preserve">Primary</x:t>
        </x:is>
      </x:c>
      <x:c r="E1238" s="4" t="str">
        <x:f>Items!AA224</x:f>
        <x:v>Metal refining</x:v>
      </x:c>
      <x:c r="F1238" s="4" t="inlineStr">
        <x:is>
          <x:t xml:space="preserve">Author-requested catalog proposal; intended use, not an implemented action.</x:t>
        </x:is>
      </x:c>
    </x:row>
    <x:row r="1239">
      <x:c r="A1239" s="4" t="inlineStr">
        <x:is>
          <x:t xml:space="preserve">proposal.salvage.broken_fine_pitch_gauge_leaf</x:t>
        </x:is>
      </x:c>
      <x:c r="B1239" s="4" t="str">
        <x:f>Items!B225</x:f>
        <x:v>Broken fine-pitch gauge leaf</x:v>
      </x:c>
      <x:c r="C1239" s="4" t="str">
        <x:f>Items!D225</x:f>
        <x:v>Salvage</x:v>
      </x:c>
      <x:c r="D1239" s="4" t="inlineStr">
        <x:is>
          <x:t xml:space="preserve">Primary</x:t>
        </x:is>
      </x:c>
      <x:c r="E1239" s="4" t="str">
        <x:f>Items!AA225</x:f>
        <x:v>Metal refining</x:v>
      </x:c>
      <x:c r="F1239" s="4" t="inlineStr">
        <x:is>
          <x:t xml:space="preserve">Author-requested catalog proposal; intended use, not an implemented action.</x:t>
        </x:is>
      </x:c>
    </x:row>
    <x:row r="1240">
      <x:c r="A1240" s="4" t="inlineStr">
        <x:is>
          <x:t xml:space="preserve">proposal.salvage.rusted_iron_u_bolt_clamp</x:t>
        </x:is>
      </x:c>
      <x:c r="B1240" s="4" t="str">
        <x:f>Items!B263</x:f>
        <x:v>Rusted iron U-bolt clamp</x:v>
      </x:c>
      <x:c r="C1240" s="4" t="str">
        <x:f>Items!D263</x:f>
        <x:v>Salvage</x:v>
      </x:c>
      <x:c r="D1240" s="4" t="inlineStr">
        <x:is>
          <x:t xml:space="preserve">Primary</x:t>
        </x:is>
      </x:c>
      <x:c r="E1240" s="4" t="str">
        <x:f>Items!AA263</x:f>
        <x:v>Equipment mounting</x:v>
      </x:c>
      <x:c r="F1240" s="4" t="inlineStr">
        <x:is>
          <x:t xml:space="preserve">Author-requested catalog proposal; intended use, not an implemented action.</x:t>
        </x:is>
      </x:c>
    </x:row>
    <x:row r="1241">
      <x:c r="A1241" s="4" t="inlineStr">
        <x:is>
          <x:t xml:space="preserve">proposal.salvage.pitted_iron_spacer_sleeve</x:t>
        </x:is>
      </x:c>
      <x:c r="B1241" s="4" t="str">
        <x:f>Items!B273</x:f>
        <x:v>Pitted iron spacer sleeve</x:v>
      </x:c>
      <x:c r="C1241" s="4" t="str">
        <x:f>Items!D273</x:f>
        <x:v>Salvage</x:v>
      </x:c>
      <x:c r="D1241" s="4" t="inlineStr">
        <x:is>
          <x:t xml:space="preserve">Primary</x:t>
        </x:is>
      </x:c>
      <x:c r="E1241" s="4" t="str">
        <x:f>Items!AA273</x:f>
        <x:v>Machinery repair</x:v>
      </x:c>
      <x:c r="F1241" s="4" t="inlineStr">
        <x:is>
          <x:t xml:space="preserve">Author-requested catalog proposal; intended use, not an implemented action.</x:t>
        </x:is>
      </x:c>
    </x:row>
    <x:row r="1242">
      <x:c r="A1242" s="4" t="inlineStr">
        <x:is>
          <x:t xml:space="preserve">proposal.salvage.seized_bronze_flanged_bushing</x:t>
        </x:is>
      </x:c>
      <x:c r="B1242" s="4" t="str">
        <x:f>Items!B305</x:f>
        <x:v>Seized bronze flanged bushing</x:v>
      </x:c>
      <x:c r="C1242" s="4" t="str">
        <x:f>Items!D305</x:f>
        <x:v>Salvage</x:v>
      </x:c>
      <x:c r="D1242" s="4" t="inlineStr">
        <x:is>
          <x:t xml:space="preserve">Primary</x:t>
        </x:is>
      </x:c>
      <x:c r="E1242" s="4" t="str">
        <x:f>Items!AA305</x:f>
        <x:v>Machinery repair</x:v>
      </x:c>
      <x:c r="F1242" s="4" t="inlineStr">
        <x:is>
          <x:t xml:space="preserve">Author-requested catalog proposal; intended use, not an implemented action.</x:t>
        </x:is>
      </x:c>
    </x:row>
    <x:row r="1243">
      <x:c r="A1243" s="4" t="inlineStr">
        <x:is>
          <x:t xml:space="preserve">proposal.salvage.left_thread_iron_turnbuckle_barrel</x:t>
        </x:is>
      </x:c>
      <x:c r="B1243" s="4" t="str">
        <x:f>Items!B318</x:f>
        <x:v>Left-thread iron turnbuckle barrel</x:v>
      </x:c>
      <x:c r="C1243" s="4" t="str">
        <x:f>Items!D318</x:f>
        <x:v>Salvage</x:v>
      </x:c>
      <x:c r="D1243" s="4" t="inlineStr">
        <x:is>
          <x:t xml:space="preserve">Primary</x:t>
        </x:is>
      </x:c>
      <x:c r="E1243" s="4" t="str">
        <x:f>Items!AA318</x:f>
        <x:v>Equipment repair</x:v>
      </x:c>
      <x:c r="F1243" s="4" t="inlineStr">
        <x:is>
          <x:t xml:space="preserve">Author-requested catalog proposal; intended use, not an implemented action.</x:t>
        </x:is>
      </x:c>
    </x:row>
    <x:row r="1244">
      <x:c r="A1244" s="4" t="inlineStr">
        <x:is>
          <x:t xml:space="preserve">proposal.salvage.pyrite_chunks</x:t>
        </x:is>
      </x:c>
      <x:c r="B1244" s="4" t="str">
        <x:f>Items!B162</x:f>
        <x:v>Pyrite chunks</x:v>
      </x:c>
      <x:c r="C1244" s="4" t="str">
        <x:f>Items!D162</x:f>
        <x:v>Salvage</x:v>
      </x:c>
      <x:c r="D1244" s="4" t="inlineStr">
        <x:is>
          <x:t xml:space="preserve">Primary</x:t>
        </x:is>
      </x:c>
      <x:c r="E1244" s="4" t="str">
        <x:f>Items!AA162</x:f>
        <x:v>Chemical processing</x:v>
      </x:c>
      <x:c r="F1244" s="4" t="inlineStr">
        <x:is>
          <x:t xml:space="preserve">Author-requested catalog proposal; intended use, not an implemented action.</x:t>
        </x:is>
      </x:c>
    </x:row>
    <x:row r="1245">
      <x:c r="A1245" s="4" t="inlineStr">
        <x:is>
          <x:t xml:space="preserve">proposal.salvage.kaolinite_clods</x:t>
        </x:is>
      </x:c>
      <x:c r="B1245" s="4" t="str">
        <x:f>Items!B166</x:f>
        <x:v>Kaolinite clods</x:v>
      </x:c>
      <x:c r="C1245" s="4" t="str">
        <x:f>Items!D166</x:f>
        <x:v>Salvage</x:v>
      </x:c>
      <x:c r="D1245" s="4" t="inlineStr">
        <x:is>
          <x:t xml:space="preserve">Primary</x:t>
        </x:is>
      </x:c>
      <x:c r="E1245" s="4" t="str">
        <x:f>Items!AA166</x:f>
        <x:v>Glass and ceramics</x:v>
      </x:c>
      <x:c r="F1245" s="4" t="inlineStr">
        <x:is>
          <x:t xml:space="preserve">Author-requested catalog proposal; intended use, not an implemented action.</x:t>
        </x:is>
      </x:c>
    </x:row>
    <x:row r="1246">
      <x:c r="A1246" s="4" t="inlineStr">
        <x:is>
          <x:t xml:space="preserve">proposal.salvage.native_bismuth_chip</x:t>
        </x:is>
      </x:c>
      <x:c r="B1246" s="4" t="str">
        <x:f>Items!B137</x:f>
        <x:v>Native bismuth chip</x:v>
      </x:c>
      <x:c r="C1246" s="4" t="str">
        <x:f>Items!D137</x:f>
        <x:v>Salvage</x:v>
      </x:c>
      <x:c r="D1246" s="4" t="inlineStr">
        <x:is>
          <x:t xml:space="preserve">Primary</x:t>
        </x:is>
      </x:c>
      <x:c r="E1246" s="4" t="str">
        <x:f>Items!AA137</x:f>
        <x:v>Material analysis</x:v>
      </x:c>
      <x:c r="F1246" s="4" t="inlineStr">
        <x:is>
          <x:t xml:space="preserve">Author-requested catalog proposal; intended use, not an implemented action.</x:t>
        </x:is>
      </x:c>
    </x:row>
  </x:sheetData>
  <x:dataValidations count="3">
    <x:dataValidation type="list" sqref="D6:D1246">
      <x:formula1>"Primary,Secondary"</x:formula1>
    </x:dataValidation>
    <x:dataValidation type="list" sqref="A6:A1505">
      <x:formula1>'Items'!$A$6:$A$1005</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T1</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x:f>IF(OR(C6="Ingredient candidate",C6="Consumed input",C6="Contained input",C6="Transform input"),IF(F6="T0",0,IF(F6="T1",1,IF(F6="T2",2,IF(F6="T3",3,IF(F6="T4",4,-1))))),-1)</x:f>
        <x:v>1</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T2</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x:f>IF(OR(C7="Ingredient candidate",C7="Consumed input",C7="Contained input",C7="Transform input"),IF(F7="T0",0,IF(F7="T1",1,IF(F7="T2",2,IF(F7="T3",3,IF(F7="T4",4,-1))))),-1)</x:f>
        <x:v>2</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T2</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x:f>IF(OR(C8="Ingredient candidate",C8="Consumed input",C8="Contained input",C8="Transform input"),IF(F8="T0",0,IF(F8="T1",1,IF(F8="T2",2,IF(F8="T3",3,IF(F8="T4",4,-1))))),-1)</x:f>
        <x:v>2</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T1</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x:f>IF(OR(C9="Ingredient candidate",C9="Consumed input",C9="Contained input",C9="Transform input"),IF(F9="T0",0,IF(F9="T1",1,IF(F9="T2",2,IF(F9="T3",3,IF(F9="T4",4,-1))))),-1)</x:f>
        <x:v>1</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x:c r="B11" s="4"/>
      <x:c r="C11" s="4"/>
      <x:c r="D11" s="4"/>
      <x:c r="E11" s="4"/>
      <x:c r="F11" s="4"/>
      <x:c r="G11" s="4"/>
      <x:c r="H11" s="4"/>
      <x:c r="I11" s="4"/>
      <x:c r="J11" s="4"/>
      <x:c r="K11" s="4"/>
      <x:c r="L11" s="4"/>
      <x:c r="M11" s="4"/>
      <x:c r="N11" s="4"/>
      <x:c r="O11" s="4"/>
      <x:c r="P11" s="4"/>
      <x:c r="Q11" s="4"/>
    </x:row>
    <x:row r="12" ht="85" customHeight="1">
      <x:c r="A12" s="4"/>
      <x:c r="B12" s="4"/>
      <x:c r="C12" s="4"/>
      <x:c r="D12" s="4"/>
      <x:c r="E12" s="4"/>
      <x:c r="F12" s="4"/>
      <x:c r="G12" s="4"/>
      <x:c r="H12" s="4"/>
      <x:c r="I12" s="4"/>
      <x:c r="J12" s="4"/>
      <x:c r="K12" s="4"/>
      <x:c r="L12" s="4"/>
      <x:c r="M12" s="4"/>
      <x:c r="N12" s="4"/>
      <x:c r="O12" s="4"/>
      <x:c r="P12" s="4"/>
      <x:c r="Q12" s="4"/>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T1</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x:f>IF(OR(C13="Ingredient candidate",C13="Consumed input",C13="Contained input",C13="Transform input"),IF(F13="T0",0,IF(F13="T1",1,IF(F13="T2",2,IF(F13="T3",3,IF(F13="T4",4,-1))))),-1)</x:f>
        <x:v>1</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T1</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x:f>IF(OR(C14="Ingredient candidate",C14="Consumed input",C14="Contained input",C14="Transform input"),IF(F14="T0",0,IF(F14="T1",1,IF(F14="T2",2,IF(F14="T3",3,IF(F14="T4",4,-1))))),-1)</x:f>
        <x:v>1</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T1</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x:f>IF(OR(C15="Ingredient candidate",C15="Consumed input",C15="Contained input",C15="Transform input"),IF(F15="T0",0,IF(F15="T1",1,IF(F15="T2",2,IF(F15="T3",3,IF(F15="T4",4,-1))))),-1)</x:f>
        <x:v>1</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T1</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x:f>IF(OR(C16="Ingredient candidate",C16="Consumed input",C16="Contained input",C16="Transform input"),IF(F16="T0",0,IF(F16="T1",1,IF(F16="T2",2,IF(F16="T3",3,IF(F16="T4",4,-1))))),-1)</x:f>
        <x:v>1</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T1</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x:f>IF(OR(C18="Ingredient candidate",C18="Consumed input",C18="Contained input",C18="Transform input"),IF(F18="T0",0,IF(F18="T1",1,IF(F18="T2",2,IF(F18="T3",3,IF(F18="T4",4,-1))))),-1)</x:f>
        <x:v>1</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T1</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x:f>IF(OR(C19="Ingredient candidate",C19="Consumed input",C19="Contained input",C19="Transform input"),IF(F19="T0",0,IF(F19="T1",1,IF(F19="T2",2,IF(F19="T3",3,IF(F19="T4",4,-1))))),-1)</x:f>
        <x:v>1</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T1</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x:f>IF(OR(C20="Ingredient candidate",C20="Consumed input",C20="Contained input",C20="Transform input"),IF(F20="T0",0,IF(F20="T1",1,IF(F20="T2",2,IF(F20="T3",3,IF(F20="T4",4,-1))))),-1)</x:f>
        <x:v>1</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Raw 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Native copper lump</x:v>
      </x:c>
      <x:c r="F23" s="4" t="str">
        <x:f>IFERROR(INDEX('Items'!$C$6:$C$1005,MATCH(D23,'Items'!$A$6:$A$1005,0)),"MISSING ID")</x:f>
        <x:v>T3</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x:f>IF(OR(C23="Ingredient candidate",C23="Consumed input",C23="Contained input",C23="Transform input"),IF(F23="T0",0,IF(F23="T1",1,IF(F23="T2",2,IF(F23="T3",3,IF(F23="T4",4,-1))))),-1)</x:f>
        <x:v>3</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T1</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x:f>IF(OR(C24="Ingredient candidate",C24="Consumed input",C24="Contained input",C24="Transform input"),IF(F24="T0",0,IF(F24="T1",1,IF(F24="T2",2,IF(F24="T3",3,IF(F24="T4",4,-1))))),-1)</x:f>
        <x:v>1</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T1</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x:f>IF(OR(C25="Ingredient candidate",C25="Consumed input",C25="Contained input",C25="Transform input"),IF(F25="T0",0,IF(F25="T1",1,IF(F25="T2",2,IF(F25="T3",3,IF(F25="T4",4,-1))))),-1)</x:f>
        <x:v>1</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x:c r="B28" s="4"/>
      <x:c r="C28" s="4"/>
      <x:c r="D28" s="4"/>
      <x:c r="E28" s="4"/>
      <x:c r="F28" s="4"/>
      <x:c r="G28" s="4"/>
      <x:c r="H28" s="4"/>
      <x:c r="I28" s="4"/>
      <x:c r="J28" s="4"/>
      <x:c r="K28" s="4"/>
      <x:c r="L28" s="4"/>
      <x:c r="M28" s="4"/>
      <x:c r="N28" s="4"/>
      <x:c r="O28" s="4"/>
      <x:c r="P28" s="4"/>
      <x:c r="Q28" s="4"/>
    </x:row>
    <x:row r="29" ht="85" customHeight="1">
      <x:c r="A29" s="4"/>
      <x:c r="B29" s="4"/>
      <x:c r="C29" s="4"/>
      <x:c r="D29" s="4"/>
      <x:c r="E29" s="4"/>
      <x:c r="F29" s="4"/>
      <x:c r="G29" s="4"/>
      <x:c r="H29" s="4"/>
      <x:c r="I29" s="4"/>
      <x:c r="J29" s="4"/>
      <x:c r="K29" s="4"/>
      <x:c r="L29" s="4"/>
      <x:c r="M29" s="4"/>
      <x:c r="N29" s="4"/>
      <x:c r="O29" s="4"/>
      <x:c r="P29" s="4"/>
      <x:c r="Q29" s="4"/>
    </x:row>
    <x:row r="30" ht="85" customHeight="1">
      <x:c r="A30" s="4"/>
      <x:c r="B30" s="4"/>
      <x:c r="C30" s="4"/>
      <x:c r="D30" s="4"/>
      <x:c r="E30" s="4"/>
      <x:c r="F30" s="4"/>
      <x:c r="G30" s="4"/>
      <x:c r="H30" s="4"/>
      <x:c r="I30" s="4"/>
      <x:c r="J30" s="4"/>
      <x:c r="K30" s="4"/>
      <x:c r="L30" s="4"/>
      <x:c r="M30" s="4"/>
      <x:c r="N30" s="4"/>
      <x:c r="O30" s="4"/>
      <x:c r="P30" s="4"/>
      <x:c r="Q30" s="4"/>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T1</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x:f>IF(OR(C31="Ingredient candidate",C31="Consumed input",C31="Contained input",C31="Transform input"),IF(F31="T0",0,IF(F31="T1",1,IF(F31="T2",2,IF(F31="T3",3,IF(F31="T4",4,-1))))),-1)</x:f>
        <x:v>1</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T1</x:v>
      </x:c>
      <x:c r="G33" s="4" t="str">
        <x:f>IFERROR(INDEX('Items'!$D$6:$D$1005,MATCH(D33,'Items'!$A$6:$A$1005,0)),"MISSING ID")</x:f>
        <x:v>Salvage</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x:f>IF(OR(C33="Ingredient candidate",C33="Consumed input",C33="Contained input",C33="Transform input"),IF(F33="T0",0,IF(F33="T1",1,IF(F33="T2",2,IF(F33="T3",3,IF(F33="T4",4,-1))))),-1)</x:f>
        <x:v>1</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T1</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x:f>IF(OR(C38="Ingredient candidate",C38="Consumed input",C38="Contained input",C38="Transform input"),IF(F38="T0",0,IF(F38="T1",1,IF(F38="T2",2,IF(F38="T3",3,IF(F38="T4",4,-1))))),-1)</x:f>
        <x:v>1</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T1</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x:f>IF(OR(C40="Ingredient candidate",C40="Consumed input",C40="Contained input",C40="Transform input"),IF(F40="T0",0,IF(F40="T1",1,IF(F40="T2",2,IF(F40="T3",3,IF(F40="T4",4,-1))))),-1)</x:f>
        <x:v>1</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T1</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x:f>IF(OR(C41="Ingredient candidate",C41="Consumed input",C41="Contained input",C41="Transform input"),IF(F41="T0",0,IF(F41="T1",1,IF(F41="T2",2,IF(F41="T3",3,IF(F41="T4",4,-1))))),-1)</x:f>
        <x:v>1</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T2</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x:f>IF(OR(C42="Ingredient candidate",C42="Consumed input",C42="Contained input",C42="Transform input"),IF(F42="T0",0,IF(F42="T1",1,IF(F42="T2",2,IF(F42="T3",3,IF(F42="T4",4,-1))))),-1)</x:f>
        <x:v>2</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T2</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x:f>IF(OR(C43="Ingredient candidate",C43="Consumed input",C43="Contained input",C43="Transform input"),IF(F43="T0",0,IF(F43="T1",1,IF(F43="T2",2,IF(F43="T3",3,IF(F43="T4",4,-1))))),-1)</x:f>
        <x:v>2</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T1</x:v>
      </x:c>
      <x:c r="G45" s="4" t="str">
        <x:f>IFERROR(INDEX('Items'!$D$6:$D$1005,MATCH(D45,'Items'!$A$6:$A$1005,0)),"MISSING ID")</x:f>
        <x:v>Salvage</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x:f>IF(OR(C45="Ingredient candidate",C45="Consumed input",C45="Contained input",C45="Transform input"),IF(F45="T0",0,IF(F45="T1",1,IF(F45="T2",2,IF(F45="T3",3,IF(F45="T4",4,-1))))),-1)</x:f>
        <x:v>1</x:v>
      </x:c>
      <x:c r="Q45" s="4" t="n">
        <x:f>IF(AND(OR(C45="Ingredient candidate",C45="Consumed input",C45="Contained input",C45="Transform input"),P45=-1),1,0)</x:f>
        <x:v>0</x:v>
      </x:c>
    </x:row>
    <x:row r="46" ht="85" customHeight="1">
      <x:c r="A46" s="4"/>
      <x:c r="B46" s="4"/>
      <x:c r="C46" s="4"/>
      <x:c r="D46" s="4"/>
      <x:c r="E46" s="4"/>
      <x:c r="F46" s="4"/>
      <x:c r="G46" s="4"/>
      <x:c r="H46" s="4"/>
      <x:c r="I46" s="4"/>
      <x:c r="J46" s="4"/>
      <x:c r="K46" s="4"/>
      <x:c r="L46" s="4"/>
      <x:c r="M46" s="4"/>
      <x:c r="N46" s="4"/>
      <x:c r="O46" s="4"/>
      <x:c r="P46" s="4"/>
      <x:c r="Q46" s="4"/>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Unconsolidated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sheets</x:v>
      </x:c>
      <x:c r="F48" s="4" t="str">
        <x:f>IFERROR(INDEX('Items'!$C$6:$C$1005,MATCH(D48,'Items'!$A$6:$A$1005,0)),"MISSING ID")</x:f>
        <x:v>T0</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x:f>IF(OR(C48="Ingredient candidate",C48="Consumed input",C48="Contained input",C48="Transform input"),IF(F48="T0",0,IF(F48="T1",1,IF(F48="T2",2,IF(F48="T3",3,IF(F48="T4",4,-1))))),-1)</x:f>
        <x:v>0</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T0</x:v>
      </x:c>
      <x:c r="G49" s="4" t="str">
        <x:f>IFERROR(INDEX('Items'!$D$6:$D$1005,MATCH(D49,'Items'!$A$6:$A$1005,0)),"MISSING ID")</x:f>
        <x:v>Crafting components</x:v>
      </x:c>
      <x:c r="H49" s="4" t="str">
        <x:f>IFERROR(INDEX('Items'!$X$6:$X$1005,MATCH(D49,'Items'!$A$6:$A$1005,0)),"MISSING ID")</x:f>
        <x:v>Processed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x:f>IF(OR(C49="Ingredient candidate",C49="Consumed input",C49="Contained input",C49="Transform input"),IF(F49="T0",0,IF(F49="T1",1,IF(F49="T2",2,IF(F49="T3",3,IF(F49="T4",4,-1))))),-1)</x:f>
        <x:v>0</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Crafting components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Crafting components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Selected iron-ore furnace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sharpening grit</x:v>
      </x:c>
      <x:c r="F53" s="4" t="str">
        <x:f>IFERROR(INDEX('Items'!$C$6:$C$1005,MATCH(D53,'Items'!$A$6:$A$1005,0)),"MISSING ID")</x:f>
        <x:v>T0</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 stock</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 powder</x:v>
      </x:c>
      <x:c r="F55" s="4" t="str">
        <x:f>IFERROR(INDEX('Items'!$C$6:$C$1005,MATCH(D55,'Items'!$A$6:$A$1005,0)),"MISSING ID")</x:f>
        <x:v>T0</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Graded fired-ceramic grog</x:v>
      </x:c>
      <x:c r="F56" s="4" t="str">
        <x:f>IFERROR(INDEX('Items'!$C$6:$C$1005,MATCH(D56,'Items'!$A$6:$A$1005,0)),"MISSING ID")</x:f>
        <x:v>T0</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x:c r="B57" s="4"/>
      <x:c r="C57" s="4"/>
      <x:c r="D57" s="4"/>
      <x:c r="E57" s="4"/>
      <x:c r="F57" s="4"/>
      <x:c r="G57" s="4"/>
      <x:c r="H57" s="4"/>
      <x:c r="I57" s="4"/>
      <x:c r="J57" s="4"/>
      <x:c r="K57" s="4"/>
      <x:c r="L57" s="4"/>
      <x:c r="M57" s="4"/>
      <x:c r="N57" s="4"/>
      <x:c r="O57" s="4"/>
      <x:c r="P57" s="4"/>
      <x:c r="Q57" s="4"/>
    </x:row>
    <x:row r="58" ht="85" customHeight="1">
      <x:c r="A58" s="4"/>
      <x:c r="B58" s="4"/>
      <x:c r="C58" s="4"/>
      <x:c r="D58" s="4"/>
      <x:c r="E58" s="4"/>
      <x:c r="F58" s="4"/>
      <x:c r="G58" s="4"/>
      <x:c r="H58" s="4"/>
      <x:c r="I58" s="4"/>
      <x:c r="J58" s="4"/>
      <x:c r="K58" s="4"/>
      <x:c r="L58" s="4"/>
      <x:c r="M58" s="4"/>
      <x:c r="N58" s="4"/>
      <x:c r="O58" s="4"/>
      <x:c r="P58" s="4"/>
      <x:c r="Q58" s="4"/>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Prepared flexible hide panels</x:v>
      </x:c>
      <x:c r="F59" s="4" t="str">
        <x:f>IFERROR(INDEX('Items'!$C$6:$C$1005,MATCH(D59,'Items'!$A$6:$A$1005,0)),"MISSING ID")</x:f>
        <x:v>T3</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pads</x:v>
      </x:c>
      <x:c r="F60" s="4" t="str">
        <x:f>IFERROR(INDEX('Items'!$C$6:$C$1005,MATCH(D60,'Items'!$A$6:$A$1005,0)),"MISSING ID")</x:f>
        <x:v>T3</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garment panels</x:v>
      </x:c>
      <x:c r="F63" s="4" t="str">
        <x:f>IFERROR(INDEX('Items'!$C$6:$C$1005,MATCH(D63,'Items'!$A$6:$A$1005,0)),"MISSING ID")</x:f>
        <x:v>T3</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T3</x:v>
      </x:c>
      <x:c r="G64" s="4" t="str">
        <x:f>IFERROR(INDEX('Items'!$D$6:$D$1005,MATCH(D64,'Items'!$A$6:$A$1005,0)),"MISSING ID")</x:f>
        <x:v>Salvage</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T3</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Crafting components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Crafting components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Unconsolidated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T2</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T2</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T2</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Unformed opaque 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transparent glass blanks</x:v>
      </x:c>
      <x:c r="F73" s="4" t="str">
        <x:f>IFERROR(INDEX('Items'!$C$6:$C$1005,MATCH(D73,'Items'!$A$6:$A$1005,0)),"MISSING ID")</x:f>
        <x:v>T2</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x:c r="B74" s="4"/>
      <x:c r="C74" s="4"/>
      <x:c r="D74" s="4"/>
      <x:c r="E74" s="4"/>
      <x:c r="F74" s="4"/>
      <x:c r="G74" s="4"/>
      <x:c r="H74" s="4"/>
      <x:c r="I74" s="4"/>
      <x:c r="J74" s="4"/>
      <x:c r="K74" s="4"/>
      <x:c r="L74" s="4"/>
      <x:c r="M74" s="4"/>
      <x:c r="N74" s="4"/>
      <x:c r="O74" s="4"/>
      <x:c r="P74" s="4"/>
      <x:c r="Q74" s="4"/>
    </x:row>
    <x:row r="75" ht="85" customHeight="1">
      <x:c r="A75" s="4"/>
      <x:c r="B75" s="4"/>
      <x:c r="C75" s="4"/>
      <x:c r="D75" s="4"/>
      <x:c r="E75" s="4"/>
      <x:c r="F75" s="4"/>
      <x:c r="G75" s="4"/>
      <x:c r="H75" s="4"/>
      <x:c r="I75" s="4"/>
      <x:c r="J75" s="4"/>
      <x:c r="K75" s="4"/>
      <x:c r="L75" s="4"/>
      <x:c r="M75" s="4"/>
      <x:c r="N75" s="4"/>
      <x:c r="O75" s="4"/>
      <x:c r="P75" s="4"/>
      <x:c r="Q75" s="4"/>
    </x:row>
    <x:row r="76" ht="85" customHeight="1">
      <x:c r="A76" s="4"/>
      <x:c r="B76" s="4"/>
      <x:c r="C76" s="4"/>
      <x:c r="D76" s="4"/>
      <x:c r="E76" s="4"/>
      <x:c r="F76" s="4"/>
      <x:c r="G76" s="4"/>
      <x:c r="H76" s="4"/>
      <x:c r="I76" s="4"/>
      <x:c r="J76" s="4"/>
      <x:c r="K76" s="4"/>
      <x:c r="L76" s="4"/>
      <x:c r="M76" s="4"/>
      <x:c r="N76" s="4"/>
      <x:c r="O76" s="4"/>
      <x:c r="P76" s="4"/>
      <x:c r="Q76" s="4"/>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 powder</x:v>
      </x:c>
      <x:c r="F77" s="4" t="str">
        <x:f>IFERROR(INDEX('Items'!$C$6:$C$1005,MATCH(D77,'Items'!$A$6:$A$1005,0)),"MISSING ID")</x:f>
        <x:v>T0</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cullet</x:v>
      </x:c>
      <x:c r="F78" s="4" t="str">
        <x:f>IFERROR(INDEX('Items'!$C$6:$C$1005,MATCH(D78,'Items'!$A$6:$A$1005,0)),"MISSING ID")</x:f>
        <x:v>T0</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stock</x:v>
      </x:c>
      <x:c r="F79" s="4" t="str">
        <x:f>IFERROR(INDEX('Items'!$C$6:$C$1005,MATCH(D79,'Items'!$A$6:$A$1005,0)),"MISSING ID")</x:f>
        <x:v>T0</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paper furnish</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Cleaned brush-bristle bundles</x:v>
      </x:c>
      <x:c r="F81" s="4" t="str">
        <x:f>IFERROR(INDEX('Items'!$C$6:$C$1005,MATCH(D81,'Items'!$A$6:$A$1005,0)),"MISSING ID")</x:f>
        <x:v>T0</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sheets</x:v>
      </x:c>
      <x:c r="F82" s="4" t="str">
        <x:f>IFERROR(INDEX('Items'!$C$6:$C$1005,MATCH(D82,'Items'!$A$6:$A$1005,0)),"MISSING ID")</x:f>
        <x:v>T0</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faunal hard-part blanks</x:v>
      </x:c>
      <x:c r="F83" s="4" t="str">
        <x:f>IFERROR(INDEX('Items'!$C$6:$C$1005,MATCH(D83,'Items'!$A$6:$A$1005,0)),"MISSING ID")</x:f>
        <x:v>T0</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industrial salt feed</x:v>
      </x:c>
      <x:c r="F84" s="4" t="str">
        <x:f>IFERROR(INDEX('Items'!$C$6:$C$1005,MATCH(D84,'Items'!$A$6:$A$1005,0)),"MISSING ID")</x:f>
        <x:v>T0</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liquid</x:v>
      </x:c>
      <x:c r="F85" s="4" t="str">
        <x:f>IFERROR(INDEX('Items'!$C$6:$C$1005,MATCH(D85,'Items'!$A$6:$A$1005,0)),"MISSING ID")</x:f>
        <x:v>T0</x:v>
      </x:c>
      <x:c r="G85" s="4" t="str">
        <x:f>IFERROR(INDEX('Items'!$D$6:$D$1005,MATCH(D85,'Items'!$A$6:$A$1005,0)),"MISSING ID")</x:f>
        <x:v>Crafting components</x:v>
      </x:c>
      <x:c r="H85" s="4" t="str">
        <x:f>IFERROR(INDEX('Items'!$X$6:$X$1005,MATCH(D85,'Items'!$A$6:$A$1005,0)),"MISSING ID")</x:f>
        <x:v>Processed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T0</x:v>
      </x:c>
      <x:c r="G86" s="4" t="str">
        <x:f>IFERROR(INDEX('Items'!$D$6:$D$1005,MATCH(D86,'Items'!$A$6:$A$1005,0)),"MISSING ID")</x:f>
        <x:v>Crafting components</x:v>
      </x:c>
      <x:c r="H86" s="4" t="str">
        <x:f>IFERROR(INDEX('Items'!$X$6:$X$1005,MATCH(D86,'Items'!$A$6:$A$1005,0)),"MISSING ID")</x:f>
        <x:v>Processed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T0</x:v>
      </x:c>
      <x:c r="G87" s="4" t="str">
        <x:f>IFERROR(INDEX('Items'!$D$6:$D$1005,MATCH(D87,'Items'!$A$6:$A$1005,0)),"MISSING ID")</x:f>
        <x:v>Crafting components</x:v>
      </x:c>
      <x:c r="H87" s="4" t="str">
        <x:f>IFERROR(INDEX('Items'!$X$6:$X$1005,MATCH(D87,'Items'!$A$6:$A$1005,0)),"MISSING ID")</x:f>
        <x:v>Processed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Rough-cut gemstone blanks</x:v>
      </x:c>
      <x:c r="F88" s="4" t="str">
        <x:f>IFERROR(INDEX('Items'!$C$6:$C$1005,MATCH(D88,'Items'!$A$6:$A$1005,0)),"MISSING ID")</x:f>
        <x:v>T2</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gemstone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blanks</x:v>
      </x:c>
      <x:c r="F90" s="4" t="str">
        <x:f>IFERROR(INDEX('Items'!$C$6:$C$1005,MATCH(D90,'Items'!$A$6:$A$1005,0)),"MISSING ID")</x:f>
        <x:v>T0</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sheets</x:v>
      </x:c>
      <x:c r="F91" s="4" t="str">
        <x:f>IFERROR(INDEX('Items'!$C$6:$C$1005,MATCH(D91,'Items'!$A$6:$A$1005,0)),"MISSING ID")</x:f>
        <x:v>T2</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x:c r="B92" s="4"/>
      <x:c r="C92" s="4"/>
      <x:c r="D92" s="4"/>
      <x:c r="E92" s="4"/>
      <x:c r="F92" s="4"/>
      <x:c r="G92" s="4"/>
      <x:c r="H92" s="4"/>
      <x:c r="I92" s="4"/>
      <x:c r="J92" s="4"/>
      <x:c r="K92" s="4"/>
      <x:c r="L92" s="4"/>
      <x:c r="M92" s="4"/>
      <x:c r="N92" s="4"/>
      <x:c r="O92" s="4"/>
      <x:c r="P92" s="4"/>
      <x:c r="Q92" s="4"/>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Consolidated iron bar stock</x:v>
      </x:c>
      <x:c r="F93" s="4" t="str">
        <x:f>IFERROR(INDEX('Items'!$C$6:$C$1005,MATCH(D93,'Items'!$A$6:$A$1005,0)),"MISSING ID")</x:f>
        <x:v>T1</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T0</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T1</x:v>
      </x:c>
      <x:c r="G95" s="4" t="str">
        <x:f>IFERROR(INDEX('Items'!$D$6:$D$1005,MATCH(D95,'Items'!$A$6:$A$1005,0)),"MISSING ID")</x:f>
        <x:v>Crafting components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Raw 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T4</x:v>
      </x:c>
      <x:c r="G97" s="4" t="str">
        <x:f>IFERROR(INDEX('Items'!$D$6:$D$1005,MATCH(D97,'Items'!$A$6:$A$1005,0)),"MISSING ID")</x:f>
        <x:v>Salvage</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Raw 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Sorted stone aggregate</x:v>
      </x:c>
      <x:c r="F99" s="4" t="str">
        <x:f>IFERROR(INDEX('Items'!$C$6:$C$1005,MATCH(D99,'Items'!$A$6:$A$1005,0)),"MISSING ID")</x:f>
        <x:v>T0</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Sorted Ironstone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Sorted mineral sand</x:v>
      </x:c>
      <x:c r="F101" s="4" t="str">
        <x:f>IFERROR(INDEX('Items'!$C$6:$C$1005,MATCH(D101,'Items'!$A$6:$A$1005,0)),"MISSING ID")</x:f>
        <x:v>T0</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Sorted mineral fines</x:v>
      </x:c>
      <x:c r="F102" s="4" t="str">
        <x:f>IFERROR(INDEX('Items'!$C$6:$C$1005,MATCH(D102,'Items'!$A$6:$A$1005,0)),"MISSING ID")</x:f>
        <x:v>T0</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T4</x:v>
      </x:c>
      <x:c r="G103" s="4" t="str">
        <x:f>IFERROR(INDEX('Items'!$D$6:$D$1005,MATCH(D103,'Items'!$A$6:$A$1005,0)),"MISSING ID")</x:f>
        <x:v>Salvage</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x:f>IF(OR(C103="Ingredient candidate",C103="Consumed input",C103="Contained input",C103="Transform input"),IF(F103="T0",0,IF(F103="T1",1,IF(F103="T2",2,IF(F103="T3",3,IF(F103="T4",4,-1))))),-1)</x:f>
        <x:v>4</x:v>
      </x:c>
      <x:c r="Q103" s="4">
        <x:f>IF(AND(OR(C103="Ingredient candidate",C103="Consumed input",C103="Contained input",C103="Transform input"),P103=-1),1,0)</x:f>
        <x:v>0</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Arc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T4</x:v>
      </x:c>
      <x:c r="G105" s="4" t="str">
        <x:f>IFERROR(INDEX('Items'!$D$6:$D$1005,MATCH(D105,'Items'!$A$6:$A$1005,0)),"MISSING ID")</x:f>
        <x:v>Tools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Selected iron-ore furnace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Consolidated iron bar stock</x:v>
      </x:c>
      <x:c r="F107" s="4" t="str">
        <x:f>IFERROR(INDEX('Items'!$C$6:$C$1005,MATCH(D107,'Items'!$A$6:$A$1005,0)),"MISSING ID")</x:f>
        <x:v>T1</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sharpening grit</x:v>
      </x:c>
      <x:c r="F109" s="4" t="str">
        <x:f>IFERROR(INDEX('Items'!$C$6:$C$1005,MATCH(D109,'Items'!$A$6:$A$1005,0)),"MISSING ID")</x:f>
        <x:v>T0</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T2</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x:f>IF(OR(C110="Ingredient candidate",C110="Consumed input",C110="Contained input",C110="Transform input"),IF(F110="T0",0,IF(F110="T1",1,IF(F110="T2",2,IF(F110="T3",3,IF(F110="T4",4,-1))))),-1)</x:f>
        <x:v>2</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Fired 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T0</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T0</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T0</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faunal storage tissue</x:v>
      </x:c>
      <x:c r="F118" s="4" t="str">
        <x:f>IFERROR(INDEX('Items'!$C$6:$C$1005,MATCH(D118,'Items'!$A$6:$A$1005,0)),"MISSING ID")</x:f>
        <x:v>T0</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x:f>IF(K118="Withheld",-1,IF(OR(C118="Ingredient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Unverified wax-like faunal solid</x:v>
      </x:c>
      <x:c r="F119" s="4" t="str">
        <x:f>IFERROR(INDEX('Items'!$C$6:$C$1005,MATCH(D119,'Items'!$A$6:$A$1005,0)),"MISSING ID")</x:f>
        <x:v>T0</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x:f>IF(K119="Withheld",-1,IF(OR(C119="Ingredient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T1</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x:f>IF(OR(C120="Ingredient candidate",C120="Consumed input",C120="Contained input",C120="Transform input"),IF(F120="T0",0,IF(F120="T1",1,IF(F120="T2",2,IF(F120="T3",3,IF(F120="T4",4,-1))))),-1)</x:f>
        <x:v>1</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x:c r="B122" s="4"/>
      <x:c r="C122" s="4"/>
      <x:c r="D122" s="4"/>
      <x:c r="E122" s="4"/>
      <x:c r="F122" s="4"/>
      <x:c r="G122" s="4"/>
      <x:c r="H122" s="4"/>
      <x:c r="I122" s="4"/>
      <x:c r="J122" s="4"/>
      <x:c r="K122" s="4"/>
      <x:c r="L122" s="4"/>
      <x:c r="M122" s="4"/>
      <x:c r="N122" s="4"/>
      <x:c r="O122" s="4"/>
      <x:c r="P122" s="4"/>
      <x:c r="Q122" s="4"/>
    </x:row>
    <x:row r="123" ht="85" customHeight="1">
      <x:c r="A123" s="4"/>
      <x:c r="B123" s="4"/>
      <x:c r="C123" s="4"/>
      <x:c r="D123" s="4"/>
      <x:c r="E123" s="4"/>
      <x:c r="F123" s="4"/>
      <x:c r="G123" s="4"/>
      <x:c r="H123" s="4"/>
      <x:c r="I123" s="4"/>
      <x:c r="J123" s="4"/>
      <x:c r="K123" s="4"/>
      <x:c r="L123" s="4"/>
      <x:c r="M123" s="4"/>
      <x:c r="N123" s="4"/>
      <x:c r="O123" s="4"/>
      <x:c r="P123" s="4"/>
      <x:c r="Q123" s="4"/>
    </x:row>
    <x:row r="124" ht="85" customHeight="1">
      <x:c r="A124" s="4"/>
      <x:c r="B124" s="4"/>
      <x:c r="C124" s="4"/>
      <x:c r="D124" s="4"/>
      <x:c r="E124" s="4"/>
      <x:c r="F124" s="4"/>
      <x:c r="G124" s="4"/>
      <x:c r="H124" s="4"/>
      <x:c r="I124" s="4"/>
      <x:c r="J124" s="4"/>
      <x:c r="K124" s="4"/>
      <x:c r="L124" s="4"/>
      <x:c r="M124" s="4"/>
      <x:c r="N124" s="4"/>
      <x:c r="O124" s="4"/>
      <x:c r="P124" s="4"/>
      <x:c r="Q124" s="4"/>
    </x:row>
    <x:row r="125" ht="85" customHeight="1">
      <x:c r="A125" s="4"/>
      <x:c r="B125" s="4"/>
      <x:c r="C125" s="4"/>
      <x:c r="D125" s="4"/>
      <x:c r="E125" s="4"/>
      <x:c r="F125" s="4"/>
      <x:c r="G125" s="4"/>
      <x:c r="H125" s="4"/>
      <x:c r="I125" s="4"/>
      <x:c r="J125" s="4"/>
      <x:c r="K125" s="4"/>
      <x:c r="L125" s="4"/>
      <x:c r="M125" s="4"/>
      <x:c r="N125" s="4"/>
      <x:c r="O125" s="4"/>
      <x:c r="P125" s="4"/>
      <x:c r="Q125" s="4"/>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T2</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x:f>IF(OR(C126="Ingredient candidate",C126="Consumed input",C126="Contained input",C126="Transform input"),IF(F126="T0",0,IF(F126="T1",1,IF(F126="T2",2,IF(F126="T3",3,IF(F126="T4",4,-1))))),-1)</x:f>
        <x:v>2</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Sorted copper-bearing ore</x:v>
      </x:c>
      <x:c r="F127" s="4" t="str">
        <x:f>IFERROR(INDEX('Items'!$C$6:$C$1005,MATCH(D127,'Items'!$A$6:$A$1005,0)),"MISSING ID")</x:f>
        <x:v>T3</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Sorted copper-bearing ore</x:v>
      </x:c>
      <x:c r="F128" s="4" t="str">
        <x:f>IFERROR(INDEX('Items'!$C$6:$C$1005,MATCH(D128,'Items'!$A$6:$A$1005,0)),"MISSING ID")</x:f>
        <x:v>T3</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x:f>IF(OR(C128="Ingredient candidate",C128="Consumed input",C128="Contained input",C128="Transform input"),IF(F128="T0",0,IF(F128="T1",1,IF(F128="T2",2,IF(F128="T3",3,IF(F128="T4",4,-1))))),-1)</x:f>
        <x:v>3</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Native copper lump</x:v>
      </x:c>
      <x:c r="F129" s="4" t="str">
        <x:f>IFERROR(INDEX('Items'!$C$6:$C$1005,MATCH(D129,'Items'!$A$6:$A$1005,0)),"MISSING ID")</x:f>
        <x:v>T3</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T1</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x:f>IF(OR(C130="Ingredient candidate",C130="Consumed input",C130="Contained input",C130="Transform input"),IF(F130="T0",0,IF(F130="T1",1,IF(F130="T2",2,IF(F130="T3",3,IF(F130="T4",4,-1))))),-1)</x:f>
        <x:v>1</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Unworked magnesium metal</x:v>
      </x:c>
      <x:c r="F131" s="4" t="str">
        <x:f>IFERROR(INDEX('Items'!$C$6:$C$1005,MATCH(D131,'Items'!$A$6:$A$1005,0)),"MISSING ID")</x:f>
        <x:v>T2</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Selected iron-ore furnace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T1</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x:f>IF(OR(C134="Ingredient candidate",C134="Consumed input",C134="Contained input",C134="Transform input"),IF(F134="T0",0,IF(F134="T1",1,IF(F134="T2",2,IF(F134="T3",3,IF(F134="T4",4,-1))))),-1)</x:f>
        <x:v>1</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Tendon-offcut char</x:v>
      </x:c>
      <x:c r="F135" s="4" t="str">
        <x:f>IFERROR(INDEX('Items'!$C$6:$C$1005,MATCH(D135,'Items'!$A$6:$A$1005,0)),"MISSING ID")</x:f>
        <x:v>T0</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x:c r="B136" s="4"/>
      <x:c r="C136" s="4"/>
      <x:c r="D136" s="4"/>
      <x:c r="E136" s="4"/>
      <x:c r="F136" s="4"/>
      <x:c r="G136" s="4"/>
      <x:c r="H136" s="4"/>
      <x:c r="I136" s="4"/>
      <x:c r="J136" s="4"/>
      <x:c r="K136" s="4"/>
      <x:c r="L136" s="4"/>
      <x:c r="M136" s="4"/>
      <x:c r="N136" s="4"/>
      <x:c r="O136" s="4"/>
      <x:c r="P136" s="4"/>
      <x:c r="Q136" s="4"/>
    </x:row>
    <x:row r="137" ht="85" customHeight="1">
      <x:c r="A137" s="4"/>
      <x:c r="B137" s="4"/>
      <x:c r="C137" s="4"/>
      <x:c r="D137" s="4"/>
      <x:c r="E137" s="4"/>
      <x:c r="F137" s="4"/>
      <x:c r="G137" s="4"/>
      <x:c r="H137" s="4"/>
      <x:c r="I137" s="4"/>
      <x:c r="J137" s="4"/>
      <x:c r="K137" s="4"/>
      <x:c r="L137" s="4"/>
      <x:c r="M137" s="4"/>
      <x:c r="N137" s="4"/>
      <x:c r="O137" s="4"/>
      <x:c r="P137" s="4"/>
      <x:c r="Q137" s="4"/>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x:c r="B142" s="4"/>
      <x:c r="C142" s="4"/>
      <x:c r="D142" s="4"/>
      <x:c r="E142" s="4"/>
      <x:c r="F142" s="4"/>
      <x:c r="G142" s="4"/>
      <x:c r="H142" s="4"/>
      <x:c r="I142" s="4"/>
      <x:c r="J142" s="4"/>
      <x:c r="K142" s="4"/>
      <x:c r="L142" s="4"/>
      <x:c r="M142" s="4"/>
      <x:c r="N142" s="4"/>
      <x:c r="O142" s="4"/>
      <x:c r="P142" s="4"/>
      <x:c r="Q142" s="4"/>
    </x:row>
    <x:row r="143" ht="85" customHeight="1">
      <x:c r="A143" s="4"/>
      <x:c r="B143" s="4"/>
      <x:c r="C143" s="4"/>
      <x:c r="D143" s="4"/>
      <x:c r="E143" s="4"/>
      <x:c r="F143" s="4"/>
      <x:c r="G143" s="4"/>
      <x:c r="H143" s="4"/>
      <x:c r="I143" s="4"/>
      <x:c r="J143" s="4"/>
      <x:c r="K143" s="4"/>
      <x:c r="L143" s="4"/>
      <x:c r="M143" s="4"/>
      <x:c r="N143" s="4"/>
      <x:c r="O143" s="4"/>
      <x:c r="P143" s="4"/>
      <x:c r="Q143" s="4"/>
    </x:row>
    <x:row r="144" ht="85" customHeight="1">
      <x:c r="A144" s="4"/>
      <x:c r="B144" s="4"/>
      <x:c r="C144" s="4"/>
      <x:c r="D144" s="4"/>
      <x:c r="E144" s="4"/>
      <x:c r="F144" s="4"/>
      <x:c r="G144" s="4"/>
      <x:c r="H144" s="4"/>
      <x:c r="I144" s="4"/>
      <x:c r="J144" s="4"/>
      <x:c r="K144" s="4"/>
      <x:c r="L144" s="4"/>
      <x:c r="M144" s="4"/>
      <x:c r="N144" s="4"/>
      <x:c r="O144" s="4"/>
      <x:c r="P144" s="4"/>
      <x:c r="Q144" s="4"/>
    </x:row>
    <x:row r="145" ht="85" customHeight="1">
      <x:c r="A145" s="4"/>
      <x:c r="B145" s="4"/>
      <x:c r="C145" s="4"/>
      <x:c r="D145" s="4"/>
      <x:c r="E145" s="4"/>
      <x:c r="F145" s="4"/>
      <x:c r="G145" s="4"/>
      <x:c r="H145" s="4"/>
      <x:c r="I145" s="4"/>
      <x:c r="J145" s="4"/>
      <x:c r="K145" s="4"/>
      <x:c r="L145" s="4"/>
      <x:c r="M145" s="4"/>
      <x:c r="N145" s="4"/>
      <x:c r="O145" s="4"/>
      <x:c r="P145" s="4"/>
      <x:c r="Q145" s="4"/>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garment panels</x:v>
      </x:c>
      <x:c r="F147" s="4" t="str">
        <x:f>IFERROR(INDEX('Items'!$C$6:$C$1005,MATCH(D147,'Items'!$A$6:$A$1005,0)),"MISSING ID")</x:f>
        <x:v>T3</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x:c r="B148" s="4"/>
      <x:c r="C148" s="4"/>
      <x:c r="D148" s="4"/>
      <x:c r="E148" s="4"/>
      <x:c r="F148" s="4"/>
      <x:c r="G148" s="4"/>
      <x:c r="H148" s="4"/>
      <x:c r="I148" s="4"/>
      <x:c r="J148" s="4"/>
      <x:c r="K148" s="4"/>
      <x:c r="L148" s="4"/>
      <x:c r="M148" s="4"/>
      <x:c r="N148" s="4"/>
      <x:c r="O148" s="4"/>
      <x:c r="P148" s="4"/>
      <x:c r="Q148" s="4"/>
    </x:row>
    <x:row r="149" ht="85" customHeight="1">
      <x:c r="A149" s="4"/>
      <x:c r="B149" s="4"/>
      <x:c r="C149" s="4"/>
      <x:c r="D149" s="4"/>
      <x:c r="E149" s="4"/>
      <x:c r="F149" s="4"/>
      <x:c r="G149" s="4"/>
      <x:c r="H149" s="4"/>
      <x:c r="I149" s="4"/>
      <x:c r="J149" s="4"/>
      <x:c r="K149" s="4"/>
      <x:c r="L149" s="4"/>
      <x:c r="M149" s="4"/>
      <x:c r="N149" s="4"/>
      <x:c r="O149" s="4"/>
      <x:c r="P149" s="4"/>
      <x:c r="Q149" s="4"/>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T0</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x:f>IF(OR(C150="Ingredient candidate",C150="Consumed input",C150="Contained input",C150="Transform input"),IF(F150="T0",0,IF(F150="T1",1,IF(F150="T2",2,IF(F150="T3",3,IF(F150="T4",4,-1))))),-1)</x:f>
        <x:v>0</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T2</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Blended ceramic forming feed</x:v>
      </x:c>
      <x:c r="F152" s="4" t="str">
        <x:f>IFERROR(INDEX('Items'!$C$6:$C$1005,MATCH(D152,'Items'!$A$6:$A$1005,0)),"MISSING ID")</x:f>
        <x:v>T0</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x:f>IF(OR(C152="Ingredient candidate",C152="Consumed input",C152="Contained input",C152="Transform input"),IF(F152="T0",0,IF(F152="T1",1,IF(F152="T2",2,IF(F152="T3",3,IF(F152="T4",4,-1))))),-1)</x:f>
        <x:v>0</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T0</x:v>
      </x:c>
      <x:c r="G153" s="4" t="str">
        <x:f>IFERROR(INDEX('Items'!$D$6:$D$1005,MATCH(D153,'Items'!$A$6:$A$1005,0)),"MISSING ID")</x:f>
        <x:v>Salvage</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x:c r="B157" s="4"/>
      <x:c r="C157" s="4"/>
      <x:c r="D157" s="4"/>
      <x:c r="E157" s="4"/>
      <x:c r="F157" s="4"/>
      <x:c r="G157" s="4"/>
      <x:c r="H157" s="4"/>
      <x:c r="I157" s="4"/>
      <x:c r="J157" s="4"/>
      <x:c r="K157" s="4"/>
      <x:c r="L157" s="4"/>
      <x:c r="M157" s="4"/>
      <x:c r="N157" s="4"/>
      <x:c r="O157" s="4"/>
      <x:c r="P157" s="4"/>
      <x:c r="Q157" s="4"/>
    </x:row>
    <x:row r="158" ht="105" customHeight="1">
      <x:c r="A158" s="4"/>
      <x:c r="B158" s="4"/>
      <x:c r="C158" s="4"/>
      <x:c r="D158" s="4"/>
      <x:c r="E158" s="4"/>
      <x:c r="F158" s="4"/>
      <x:c r="G158" s="4"/>
      <x:c r="H158" s="4"/>
      <x:c r="I158" s="4"/>
      <x:c r="J158" s="4"/>
      <x:c r="K158" s="4"/>
      <x:c r="L158" s="4"/>
      <x:c r="M158" s="4"/>
      <x:c r="N158" s="4"/>
      <x:c r="O158" s="4"/>
      <x:c r="P158" s="4"/>
      <x:c r="Q158" s="4"/>
    </x:row>
    <x:row r="159" ht="105" customHeight="1">
      <x:c r="A159" s="4"/>
      <x:c r="B159" s="4"/>
      <x:c r="C159" s="4"/>
      <x:c r="D159" s="4"/>
      <x:c r="E159" s="4"/>
      <x:c r="F159" s="4"/>
      <x:c r="G159" s="4"/>
      <x:c r="H159" s="4"/>
      <x:c r="I159" s="4"/>
      <x:c r="J159" s="4"/>
      <x:c r="K159" s="4"/>
      <x:c r="L159" s="4"/>
      <x:c r="M159" s="4"/>
      <x:c r="N159" s="4"/>
      <x:c r="O159" s="4"/>
      <x:c r="P159" s="4"/>
      <x:c r="Q159" s="4"/>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T2</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x:f>IF(OR(C160="Ingredient candidate",C160="Consumed input",C160="Contained input",C160="Transform input"),IF(F160="T0",0,IF(F160="T1",1,IF(F160="T2",2,IF(F160="T3",3,IF(F160="T4",4,-1))))),-1)</x:f>
        <x:v>2</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powder</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x:c r="B162" s="4"/>
      <x:c r="C162" s="4"/>
      <x:c r="D162" s="4"/>
      <x:c r="E162" s="4"/>
      <x:c r="F162" s="4"/>
      <x:c r="G162" s="4"/>
      <x:c r="H162" s="4"/>
      <x:c r="I162" s="4"/>
      <x:c r="J162" s="4"/>
      <x:c r="K162" s="4"/>
      <x:c r="L162" s="4"/>
      <x:c r="M162" s="4"/>
      <x:c r="N162" s="4"/>
      <x:c r="O162" s="4"/>
      <x:c r="P162" s="4"/>
      <x:c r="Q162" s="4"/>
    </x:row>
    <x:row r="163" ht="105" customHeight="1">
      <x:c r="A163" s="4"/>
      <x:c r="B163" s="4"/>
      <x:c r="C163" s="4"/>
      <x:c r="D163" s="4"/>
      <x:c r="E163" s="4"/>
      <x:c r="F163" s="4"/>
      <x:c r="G163" s="4"/>
      <x:c r="H163" s="4"/>
      <x:c r="I163" s="4"/>
      <x:c r="J163" s="4"/>
      <x:c r="K163" s="4"/>
      <x:c r="L163" s="4"/>
      <x:c r="M163" s="4"/>
      <x:c r="N163" s="4"/>
      <x:c r="O163" s="4"/>
      <x:c r="P163" s="4"/>
      <x:c r="Q163" s="4"/>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T1</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x:f>IF(OR(C164="Ingredient candidate",C164="Consumed input",C164="Contained input",C164="Transform input"),IF(F164="T0",0,IF(F164="T1",1,IF(F164="T2",2,IF(F164="T3",3,IF(F164="T4",4,-1))))),-1)</x:f>
        <x:v>1</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T0</x:v>
      </x:c>
      <x:c r="G165" s="4" t="str">
        <x:f>IFERROR(INDEX('Items'!$D$6:$D$1005,MATCH(D165,'Items'!$A$6:$A$1005,0)),"MISSING ID")</x:f>
        <x:v>Crafting components</x:v>
      </x:c>
      <x:c r="H165" s="4" t="str">
        <x:f>IFERROR(INDEX('Items'!$X$6:$X$1005,MATCH(D165,'Items'!$A$6:$A$1005,0)),"MISSING ID")</x:f>
        <x:v>Processed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T1</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x:f>IF(OR(C166="Ingredient candidate",C166="Consumed input",C166="Contained input",C166="Transform input"),IF(F166="T0",0,IF(F166="T1",1,IF(F166="T2",2,IF(F166="T3",3,IF(F166="T4",4,-1))))),-1)</x:f>
        <x:v>1</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T2</x:v>
      </x:c>
      <x:c r="G167" s="4" t="str">
        <x:f>IFERROR(INDEX('Items'!$D$6:$D$1005,MATCH(D167,'Items'!$A$6:$A$1005,0)),"MISSING ID")</x:f>
        <x:v>Crafting components</x:v>
      </x:c>
      <x:c r="H167" s="4" t="str">
        <x:f>IFERROR(INDEX('Items'!$X$6:$X$1005,MATCH(D167,'Items'!$A$6:$A$1005,0)),"MISSING ID")</x:f>
        <x:v>Processed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Unconsolidated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 stock</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T0</x:v>
      </x:c>
      <x:c r="G170" s="4" t="str">
        <x:f>IFERROR(INDEX('Items'!$D$6:$D$1005,MATCH(D170,'Items'!$A$6:$A$1005,0)),"MISSING ID")</x:f>
        <x:v>Crafting components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x:f>IF(OR(C170="Ingredient candidate",C170="Consumed input",C170="Contained input",C170="Transform input"),IF(F170="T0",0,IF(F170="T1",1,IF(F170="T2",2,IF(F170="T3",3,IF(F170="T4",4,-1))))),-1)</x:f>
        <x:v>0</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Unfitted 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Selected manganese mineral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 stock</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T0</x:v>
      </x:c>
      <x:c r="G174" s="4" t="str">
        <x:f>IFERROR(INDEX('Items'!$D$6:$D$1005,MATCH(D174,'Items'!$A$6:$A$1005,0)),"MISSING ID")</x:f>
        <x:v>Crafting components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x:f>IF(OR(C174="Ingredient candidate",C174="Consumed input",C174="Contained input",C174="Transform input"),IF(F174="T0",0,IF(F174="T1",1,IF(F174="T2",2,IF(F174="T3",3,IF(F174="T4",4,-1))))),-1)</x:f>
        <x:v>0</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addition</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T2</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x:f>IF(OR(C176="Ingredient candidate",C176="Consumed input",C176="Contained input",C176="Transform input"),IF(F176="T0",0,IF(F176="T1",1,IF(F176="T2",2,IF(F176="T3",3,IF(F176="T4",4,-1))))),-1)</x:f>
        <x:v>2</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wire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T2</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x:f>IF(OR(C178="Ingredient candidate",C178="Consumed input",C178="Contained input",C178="Transform input"),IF(F178="T0",0,IF(F178="T1",1,IF(F178="T2",2,IF(F178="T3",3,IF(F178="T4",4,-1))))),-1)</x:f>
        <x:v>2</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Bronze bearing blanks</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Blended ceramic forming feed</x:v>
      </x:c>
      <x:c r="F180" s="4" t="str">
        <x:f>IFERROR(INDEX('Items'!$C$6:$C$1005,MATCH(D180,'Items'!$A$6:$A$1005,0)),"MISSING ID")</x:f>
        <x:v>T0</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x:f>IF(OR(C180="Ingredient candidate",C180="Consumed input",C180="Contained input",C180="Transform input"),IF(F180="T0",0,IF(F180="T1",1,IF(F180="T2",2,IF(F180="T3",3,IF(F180="T4",4,-1))))),-1)</x:f>
        <x:v>0</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ceramic glaze powder</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Fired 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powder</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Graded fired-ceramic grog</x:v>
      </x:c>
      <x:c r="F184" s="4" t="str">
        <x:f>IFERROR(INDEX('Items'!$C$6:$C$1005,MATCH(D184,'Items'!$A$6:$A$1005,0)),"MISSING ID")</x:f>
        <x:v>T0</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x:f>IF(OR(C184="Ingredient candidate",C184="Consumed input",C184="Contained input",C184="Transform input"),IF(F184="T0",0,IF(F184="T1",1,IF(F184="T2",2,IF(F184="T3",3,IF(F184="T4",4,-1))))),-1)</x:f>
        <x:v>0</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 powder</x:v>
      </x:c>
      <x:c r="F185" s="4" t="str">
        <x:f>IFERROR(INDEX('Items'!$C$6:$C$1005,MATCH(D185,'Items'!$A$6:$A$1005,0)),"MISSING ID")</x:f>
        <x:v>T0</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x:f>IF(OR(C185="Ingredient candidate",C185="Consumed input",C185="Contained input",C185="Transform input"),IF(F185="T0",0,IF(F185="T1",1,IF(F185="T2",2,IF(F185="T3",3,IF(F185="T4",4,-1))))),-1)</x:f>
        <x:v>0</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Fired refractory ceramic blanks</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Unformed opaque 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sheets</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transparent glass blanks</x:v>
      </x:c>
      <x:c r="F189" s="4" t="str">
        <x:f>IFERROR(INDEX('Items'!$C$6:$C$1005,MATCH(D189,'Items'!$A$6:$A$1005,0)),"MISSING ID")</x:f>
        <x:v>T2</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x:f>IF(OR(C189="Ingredient candidate",C189="Consumed input",C189="Contained input",C189="Transform input"),IF(F189="T0",0,IF(F189="T1",1,IF(F189="T2",2,IF(F189="T3",3,IF(F189="T4",4,-1))))),-1)</x:f>
        <x:v>2</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blanks</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garment panels</x:v>
      </x:c>
      <x:c r="F191" s="4" t="str">
        <x:f>IFERROR(INDEX('Items'!$C$6:$C$1005,MATCH(D191,'Items'!$A$6:$A$1005,0)),"MISSING ID")</x:f>
        <x:v>T3</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x:f>IF(OR(C191="Ingredient candidate",C191="Consumed input",C191="Contained input",C191="Transform input"),IF(F191="T0",0,IF(F191="T1",1,IF(F191="T2",2,IF(F191="T3",3,IF(F191="T4",4,-1))))),-1)</x:f>
        <x:v>3</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T0</x:v>
      </x:c>
      <x:c r="G192" s="4" t="str">
        <x:f>IFERROR(INDEX('Items'!$D$6:$D$1005,MATCH(D192,'Items'!$A$6:$A$1005,0)),"MISSING ID")</x:f>
        <x:v>Crafting components</x:v>
      </x:c>
      <x:c r="H192" s="4" t="str">
        <x:f>IFERROR(INDEX('Items'!$X$6:$X$1005,MATCH(D192,'Items'!$A$6:$A$1005,0)),"MISSING ID")</x:f>
        <x:v>Processed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x:f>IF(OR(C192="Ingredient candidate",C192="Consumed input",C192="Contained input",C192="Transform input"),IF(F192="T0",0,IF(F192="T1",1,IF(F192="T2",2,IF(F192="T3",3,IF(F192="T4",4,-1))))),-1)</x:f>
        <x:v>0</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husk-fiber sheets</x:v>
      </x:c>
      <x:c r="F193" s="4" t="str">
        <x:f>IFERROR(INDEX('Items'!$C$6:$C$1005,MATCH(D193,'Items'!$A$6:$A$1005,0)),"MISSING ID")</x:f>
        <x:v>T3</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T3</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x:f>IF(OR(C194="Ingredient candidate",C194="Consumed input",C194="Contained input",C194="Transform input"),IF(F194="T0",0,IF(F194="T1",1,IF(F194="T2",2,IF(F194="T3",3,IF(F194="T4",4,-1))))),-1)</x:f>
        <x:v>3</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T0</x:v>
      </x:c>
      <x:c r="G196" s="4" t="str">
        <x:f>IFERROR(INDEX('Items'!$D$6:$D$1005,MATCH(D196,'Items'!$A$6:$A$1005,0)),"MISSING ID")</x:f>
        <x:v>Crafting components</x:v>
      </x:c>
      <x:c r="H196" s="4" t="str">
        <x:f>IFERROR(INDEX('Items'!$X$6:$X$1005,MATCH(D196,'Items'!$A$6:$A$1005,0)),"MISSING ID")</x:f>
        <x:v>Processed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x:f>IF(OR(C196="Ingredient candidate",C196="Consumed input",C196="Contained input",C196="Transform input"),IF(F196="T0",0,IF(F196="T1",1,IF(F196="T2",2,IF(F196="T3",3,IF(F196="T4",4,-1))))),-1)</x:f>
        <x:v>0</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wing-membrane sheets</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T0</x:v>
      </x:c>
      <x:c r="G198" s="4" t="str">
        <x:f>IFERROR(INDEX('Items'!$D$6:$D$1005,MATCH(D198,'Items'!$A$6:$A$1005,0)),"MISSING ID")</x:f>
        <x:v>Crafting components</x:v>
      </x:c>
      <x:c r="H198" s="4" t="str">
        <x:f>IFERROR(INDEX('Items'!$X$6:$X$1005,MATCH(D198,'Items'!$A$6:$A$1005,0)),"MISSING ID")</x:f>
        <x:v>Processed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x:f>IF(OR(C198="Ingredient candidate",C198="Consumed input",C198="Contained input",C198="Transform input"),IF(F198="T0",0,IF(F198="T1",1,IF(F198="T2",2,IF(F198="T3",3,IF(F198="T4",4,-1))))),-1)</x:f>
        <x:v>0</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 powder</x:v>
      </x:c>
      <x:c r="F199" s="4" t="str">
        <x:f>IFERROR(INDEX('Items'!$C$6:$C$1005,MATCH(D199,'Items'!$A$6:$A$1005,0)),"MISSING ID")</x:f>
        <x:v>T0</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x:f>IF(OR(C199="Ingredient candidate",C199="Consumed input",C199="Contained input",C199="Transform input"),IF(F199="T0",0,IF(F199="T1",1,IF(F199="T2",2,IF(F199="T3",3,IF(F199="T4",4,-1))))),-1)</x:f>
        <x:v>0</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Crafting components</x:v>
      </x:c>
      <x:c r="H200" s="4" t="str">
        <x:f>IFERROR(INDEX('Items'!$X$6:$X$1005,MATCH(D200,'Items'!$A$6:$A$1005,0)),"MISSING ID")</x:f>
        <x:v>Processed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T0</x:v>
      </x:c>
      <x:c r="G201" s="4" t="str">
        <x:f>IFERROR(INDEX('Items'!$D$6:$D$1005,MATCH(D201,'Items'!$A$6:$A$1005,0)),"MISSING ID")</x:f>
        <x:v>Crafting components</x:v>
      </x:c>
      <x:c r="H201" s="4" t="str">
        <x:f>IFERROR(INDEX('Items'!$X$6:$X$1005,MATCH(D201,'Items'!$A$6:$A$1005,0)),"MISSING ID")</x:f>
        <x:v>Processed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x:f>IF(OR(C201="Ingredient candidate",C201="Consumed input",C201="Contained input",C201="Transform input"),IF(F201="T0",0,IF(F201="T1",1,IF(F201="T2",2,IF(F201="T3",3,IF(F201="T4",4,-1))))),-1)</x:f>
        <x:v>0</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liquid</x:v>
      </x:c>
      <x:c r="F202" s="4" t="str">
        <x:f>IFERROR(INDEX('Items'!$C$6:$C$1005,MATCH(D202,'Items'!$A$6:$A$1005,0)),"MISSING ID")</x:f>
        <x:v>T0</x:v>
      </x:c>
      <x:c r="G202" s="4" t="str">
        <x:f>IFERROR(INDEX('Items'!$D$6:$D$1005,MATCH(D202,'Items'!$A$6:$A$1005,0)),"MISSING ID")</x:f>
        <x:v>Crafting components</x:v>
      </x:c>
      <x:c r="H202" s="4" t="str">
        <x:f>IFERROR(INDEX('Items'!$X$6:$X$1005,MATCH(D202,'Items'!$A$6:$A$1005,0)),"MISSING ID")</x:f>
        <x:v>Processed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x:f>IF(OR(C202="Ingredient candidate",C202="Consumed input",C202="Contained input",C202="Transform input"),IF(F202="T0",0,IF(F202="T1",1,IF(F202="T2",2,IF(F202="T3",3,IF(F202="T4",4,-1))))),-1)</x:f>
        <x:v>0</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Crafting components</x:v>
      </x:c>
      <x:c r="H203" s="4" t="str">
        <x:f>IFERROR(INDEX('Items'!$X$6:$X$1005,MATCH(D203,'Items'!$A$6:$A$1005,0)),"MISSING ID")</x:f>
        <x:v>Processed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Ground mineral pigment stock</x:v>
      </x:c>
      <x:c r="F204" s="4" t="str">
        <x:f>IFERROR(INDEX('Items'!$C$6:$C$1005,MATCH(D204,'Items'!$A$6:$A$1005,0)),"MISSING ID")</x:f>
        <x:v>T0</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x:f>IF(OR(C204="Ingredient candidate",C204="Consumed input",C204="Contained input",C204="Transform input"),IF(F204="T0",0,IF(F204="T1",1,IF(F204="T2",2,IF(F204="T3",3,IF(F204="T4",4,-1))))),-1)</x:f>
        <x:v>0</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liquid</x:v>
      </x:c>
      <x:c r="F205" s="4" t="str">
        <x:f>IFERROR(INDEX('Items'!$C$6:$C$1005,MATCH(D205,'Items'!$A$6:$A$1005,0)),"MISSING ID")</x:f>
        <x:v>T0</x:v>
      </x:c>
      <x:c r="G205" s="4" t="str">
        <x:f>IFERROR(INDEX('Items'!$D$6:$D$1005,MATCH(D205,'Items'!$A$6:$A$1005,0)),"MISSING ID")</x:f>
        <x:v>Crafting components</x:v>
      </x:c>
      <x:c r="H205" s="4" t="str">
        <x:f>IFERROR(INDEX('Items'!$X$6:$X$1005,MATCH(D205,'Items'!$A$6:$A$1005,0)),"MISSING ID")</x:f>
        <x:v>Processed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x:f>IF(OR(C205="Ingredient candidate",C205="Consumed input",C205="Contained input",C205="Transform input"),IF(F205="T0",0,IF(F205="T1",1,IF(F205="T2",2,IF(F205="T3",3,IF(F205="T4",4,-1))))),-1)</x:f>
        <x:v>0</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Prepared mineral pigment coating mix</x:v>
      </x:c>
      <x:c r="F206" s="4" t="str">
        <x:f>IFERROR(INDEX('Items'!$C$6:$C$1005,MATCH(D206,'Items'!$A$6:$A$1005,0)),"MISSING ID")</x:f>
        <x:v>T1</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T0</x:v>
      </x:c>
      <x:c r="G207" s="4" t="str">
        <x:f>IFERROR(INDEX('Items'!$D$6:$D$1005,MATCH(D207,'Items'!$A$6:$A$1005,0)),"MISSING ID")</x:f>
        <x:v>Crafting components</x:v>
      </x:c>
      <x:c r="H207" s="4" t="str">
        <x:f>IFERROR(INDEX('Items'!$X$6:$X$1005,MATCH(D207,'Items'!$A$6:$A$1005,0)),"MISSING ID")</x:f>
        <x:v>Processed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x:f>IF(OR(C207="Ingredient candidate",C207="Consumed input",C207="Contained input",C207="Transform input"),IF(F207="T0",0,IF(F207="T1",1,IF(F207="T2",2,IF(F207="T3",3,IF(F207="T4",4,-1))))),-1)</x:f>
        <x:v>0</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 powder</x:v>
      </x:c>
      <x:c r="F208" s="4" t="str">
        <x:f>IFERROR(INDEX('Items'!$C$6:$C$1005,MATCH(D208,'Items'!$A$6:$A$1005,0)),"MISSING ID")</x:f>
        <x:v>T0</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x:f>IF(OR(C208="Ingredient candidate",C208="Consumed input",C208="Contained input",C208="Transform input"),IF(F208="T0",0,IF(F208="T1",1,IF(F208="T2",2,IF(F208="T3",3,IF(F208="T4",4,-1))))),-1)</x:f>
        <x:v>0</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Crafting components</x:v>
      </x:c>
      <x:c r="H209" s="4" t="str">
        <x:f>IFERROR(INDEX('Items'!$X$6:$X$1005,MATCH(D209,'Items'!$A$6:$A$1005,0)),"MISSING ID")</x:f>
        <x:v>Processed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stock</x:v>
      </x:c>
      <x:c r="F210" s="4" t="str">
        <x:f>IFERROR(INDEX('Items'!$C$6:$C$1005,MATCH(D210,'Items'!$A$6:$A$1005,0)),"MISSING ID")</x:f>
        <x:v>T0</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x:f>IF(OR(C210="Ingredient candidate",C210="Consumed input",C210="Contained input",C210="Transform input"),IF(F210="T0",0,IF(F210="T1",1,IF(F210="T2",2,IF(F210="T3",3,IF(F210="T4",4,-1))))),-1)</x:f>
        <x:v>0</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T0</x:v>
      </x:c>
      <x:c r="G211" s="4" t="str">
        <x:f>IFERROR(INDEX('Items'!$D$6:$D$1005,MATCH(D211,'Items'!$A$6:$A$1005,0)),"MISSING ID")</x:f>
        <x:v>Crafting components</x:v>
      </x:c>
      <x:c r="H211" s="4" t="str">
        <x:f>IFERROR(INDEX('Items'!$X$6:$X$1005,MATCH(D211,'Items'!$A$6:$A$1005,0)),"MISSING ID")</x:f>
        <x:v>Processed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x:f>IF(OR(C211="Ingredient candidate",C211="Consumed input",C211="Contained input",C211="Transform input"),IF(F211="T0",0,IF(F211="T1",1,IF(F211="T2",2,IF(F211="T3",3,IF(F211="T4",4,-1))))),-1)</x:f>
        <x:v>0</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Bonded mica composite sheets</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 stone blanks</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sharpening grit</x:v>
      </x:c>
      <x:c r="F214" s="4" t="str">
        <x:f>IFERROR(INDEX('Items'!$C$6:$C$1005,MATCH(D214,'Items'!$A$6:$A$1005,0)),"MISSING ID")</x:f>
        <x:v>T0</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x:f>IF(OR(C214="Ingredient candidate",C214="Consumed input",C214="Contained input",C214="Transform input"),IF(F214="T0",0,IF(F214="T1",1,IF(F214="T2",2,IF(F214="T3",3,IF(F214="T4",4,-1))))),-1)</x:f>
        <x:v>0</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Shaped resonant stone bars</x:v>
      </x:c>
      <x:c r="F215" s="4" t="str">
        <x:f>IFERROR(INDEX('Items'!$C$6:$C$1005,MATCH(D215,'Items'!$A$6:$A$1005,0)),"MISSING ID")</x:f>
        <x:v>T1</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Rough-cut gemstone blanks</x:v>
      </x:c>
      <x:c r="F216" s="4" t="str">
        <x:f>IFERROR(INDEX('Items'!$C$6:$C$1005,MATCH(D216,'Items'!$A$6:$A$1005,0)),"MISSING ID")</x:f>
        <x:v>T2</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x:f>IF(OR(C216="Ingredient candidate",C216="Consumed input",C216="Contained input",C216="Transform input"),IF(F216="T0",0,IF(F216="T1",1,IF(F216="T2",2,IF(F216="T3",3,IF(F216="T4",4,-1))))),-1)</x:f>
        <x:v>2</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sharpening grit</x:v>
      </x:c>
      <x:c r="F217" s="4" t="str">
        <x:f>IFERROR(INDEX('Items'!$C$6:$C$1005,MATCH(D217,'Items'!$A$6:$A$1005,0)),"MISSING ID")</x:f>
        <x:v>T0</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x:f>IF(OR(C217="Ingredient candidate",C217="Consumed input",C217="Contained input",C217="Transform input"),IF(F217="T0",0,IF(F217="T1",1,IF(F217="T2",2,IF(F217="T3",3,IF(F217="T4",4,-1))))),-1)</x:f>
        <x:v>0</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setting blanks</x:v>
      </x:c>
      <x:c r="F218" s="4" t="str">
        <x:f>IFERROR(INDEX('Items'!$C$6:$C$1005,MATCH(D218,'Items'!$A$6:$A$1005,0)),"MISSING ID")</x:f>
        <x:v>T3</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T2</x:v>
      </x:c>
      <x:c r="G219" s="4" t="str">
        <x:f>IFERROR(INDEX('Items'!$D$6:$D$1005,MATCH(D219,'Items'!$A$6:$A$1005,0)),"MISSING ID")</x:f>
        <x:v>Crafting components</x:v>
      </x:c>
      <x:c r="H219" s="4" t="str">
        <x:f>IFERROR(INDEX('Items'!$X$6:$X$1005,MATCH(D219,'Items'!$A$6:$A$1005,0)),"MISSING ID")</x:f>
        <x:v>Processed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x:f>IF(OR(C219="Ingredient candidate",C219="Consumed input",C219="Contained input",C219="Transform input"),IF(F219="T0",0,IF(F219="T1",1,IF(F219="T2",2,IF(F219="T3",3,IF(F219="T4",4,-1))))),-1)</x:f>
        <x:v>2</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liquid</x:v>
      </x:c>
      <x:c r="F220" s="4" t="str">
        <x:f>IFERROR(INDEX('Items'!$C$6:$C$1005,MATCH(D220,'Items'!$A$6:$A$1005,0)),"MISSING ID")</x:f>
        <x:v>T0</x:v>
      </x:c>
      <x:c r="G220" s="4" t="str">
        <x:f>IFERROR(INDEX('Items'!$D$6:$D$1005,MATCH(D220,'Items'!$A$6:$A$1005,0)),"MISSING ID")</x:f>
        <x:v>Crafting components</x:v>
      </x:c>
      <x:c r="H220" s="4" t="str">
        <x:f>IFERROR(INDEX('Items'!$X$6:$X$1005,MATCH(D220,'Items'!$A$6:$A$1005,0)),"MISSING ID")</x:f>
        <x:v>Processed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x:f>IF(OR(C220="Ingredient candidate",C220="Consumed input",C220="Contained input",C220="Transform input"),IF(F220="T0",0,IF(F220="T1",1,IF(F220="T2",2,IF(F220="T3",3,IF(F220="T4",4,-1))))),-1)</x:f>
        <x:v>0</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industrial salt feed</x:v>
      </x:c>
      <x:c r="F221" s="4" t="str">
        <x:f>IFERROR(INDEX('Items'!$C$6:$C$1005,MATCH(D221,'Items'!$A$6:$A$1005,0)),"MISSING ID")</x:f>
        <x:v>T0</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x:f>IF(OR(C221="Ingredient candidate",C221="Consumed input",C221="Contained input",C221="Transform input"),IF(F221="T0",0,IF(F221="T1",1,IF(F221="T2",2,IF(F221="T3",3,IF(F221="T4",4,-1))))),-1)</x:f>
        <x:v>0</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T3</x:v>
      </x:c>
      <x:c r="G222" s="4" t="str">
        <x:f>IFERROR(INDEX('Items'!$D$6:$D$1005,MATCH(D222,'Items'!$A$6:$A$1005,0)),"MISSING ID")</x:f>
        <x:v>Crafting components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Crafting components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liquid</x:v>
      </x:c>
      <x:c r="F224" s="4" t="str">
        <x:f>IFERROR(INDEX('Items'!$C$6:$C$1005,MATCH(D224,'Items'!$A$6:$A$1005,0)),"MISSING ID")</x:f>
        <x:v>T0</x:v>
      </x:c>
      <x:c r="G224" s="4" t="str">
        <x:f>IFERROR(INDEX('Items'!$D$6:$D$1005,MATCH(D224,'Items'!$A$6:$A$1005,0)),"MISSING ID")</x:f>
        <x:v>Crafting components</x:v>
      </x:c>
      <x:c r="H224" s="4" t="str">
        <x:f>IFERROR(INDEX('Items'!$X$6:$X$1005,MATCH(D224,'Items'!$A$6:$A$1005,0)),"MISSING ID")</x:f>
        <x:v>Processed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x:f>IF(OR(C224="Ingredient candidate",C224="Consumed input",C224="Contained input",C224="Transform input"),IF(F224="T0",0,IF(F224="T1",1,IF(F224="T2",2,IF(F224="T3",3,IF(F224="T4",4,-1))))),-1)</x:f>
        <x:v>0</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T3</x:v>
      </x:c>
      <x:c r="G225" s="4" t="str">
        <x:f>IFERROR(INDEX('Items'!$D$6:$D$1005,MATCH(D225,'Items'!$A$6:$A$1005,0)),"MISSING ID")</x:f>
        <x:v>Crafting components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Crafting components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Crafting components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 stock</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Crafting components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Unfitted 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T0</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x:f>IF(OR(C231="Ingredient candidate",C231="Consumed input",C231="Contained input",C231="Transform input"),IF(F231="T0",0,IF(F231="T1",1,IF(F231="T2",2,IF(F231="T3",3,IF(F231="T4",4,-1))))),-1)</x:f>
        <x:v>0</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Crafting components</x:v>
      </x:c>
      <x:c r="H232" s="4" t="str">
        <x:f>IFERROR(INDEX('Items'!$X$6:$X$1005,MATCH(D232,'Items'!$A$6:$A$1005,0)),"MISSING ID")</x:f>
        <x:v>Processed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laminate sheets</x:v>
      </x:c>
      <x:c r="F233" s="4" t="str">
        <x:f>IFERROR(INDEX('Items'!$C$6:$C$1005,MATCH(D233,'Items'!$A$6:$A$1005,0)),"MISSING ID")</x:f>
        <x:v>T2</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Unfitted 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addition</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T0</x:v>
      </x:c>
      <x:c r="G236" s="4" t="str">
        <x:f>IFERROR(INDEX('Items'!$D$6:$D$1005,MATCH(D236,'Items'!$A$6:$A$1005,0)),"MISSING ID")</x:f>
        <x:v>Crafting components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x:f>IF(OR(C236="Ingredient candidate",C236="Consumed input",C236="Contained input",C236="Transform input"),IF(F236="T0",0,IF(F236="T1",1,IF(F236="T2",2,IF(F236="T3",3,IF(F236="T4",4,-1))))),-1)</x:f>
        <x:v>0</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blanks</x:v>
      </x:c>
      <x:c r="F237" s="4" t="str">
        <x:f>IFERROR(INDEX('Items'!$C$6:$C$1005,MATCH(D237,'Items'!$A$6:$A$1005,0)),"MISSING ID")</x:f>
        <x:v>T2</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wire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Bonded mica composite sheets</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Crafting components</x:v>
      </x:c>
      <x:c r="H240" s="4" t="str">
        <x:f>IFERROR(INDEX('Items'!$X$6:$X$1005,MATCH(D240,'Items'!$A$6:$A$1005,0)),"MISSING ID")</x:f>
        <x:v>Processed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Insulation-wrapped copper lengths</x:v>
      </x:c>
      <x:c r="F241" s="4" t="str">
        <x:f>IFERROR(INDEX('Items'!$C$6:$C$1005,MATCH(D241,'Items'!$A$6:$A$1005,0)),"MISSING ID")</x:f>
        <x:v>T2</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Fired 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T0</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x:f>IF(OR(C243="Ingredient candidate",C243="Consumed input",C243="Contained input",C243="Transform input"),IF(F243="T0",0,IF(F243="T1",1,IF(F243="T2",2,IF(F243="T3",3,IF(F243="T4",4,-1))))),-1)</x:f>
        <x:v>0</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Crafting components</x:v>
      </x:c>
      <x:c r="H244" s="4" t="str">
        <x:f>IFERROR(INDEX('Items'!$X$6:$X$1005,MATCH(D244,'Items'!$A$6:$A$1005,0)),"MISSING ID")</x:f>
        <x:v>Processed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Ceramic-faced shell laminate panels</x:v>
      </x:c>
      <x:c r="F245" s="4" t="str">
        <x:f>IFERROR(INDEX('Items'!$C$6:$C$1005,MATCH(D245,'Items'!$A$6:$A$1005,0)),"MISSING ID")</x:f>
        <x:v>T2</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blanks</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sharpening grit</x:v>
      </x:c>
      <x:c r="F247" s="4" t="str">
        <x:f>IFERROR(INDEX('Items'!$C$6:$C$1005,MATCH(D247,'Items'!$A$6:$A$1005,0)),"MISSING ID")</x:f>
        <x:v>T0</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x:f>IF(OR(C247="Ingredient candidate",C247="Consumed input",C247="Contained input",C247="Transform input"),IF(F247="T0",0,IF(F247="T1",1,IF(F247="T2",2,IF(F247="T3",3,IF(F247="T4",4,-1))))),-1)</x:f>
        <x:v>0</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blanks</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husk-fiber sheets</x:v>
      </x:c>
      <x:c r="F249" s="4" t="str">
        <x:f>IFERROR(INDEX('Items'!$C$6:$C$1005,MATCH(D249,'Items'!$A$6:$A$1005,0)),"MISSING ID")</x:f>
        <x:v>T3</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x:f>IF(OR(C249="Ingredient candidate",C249="Consumed input",C249="Contained input",C249="Transform input"),IF(F249="T0",0,IF(F249="T1",1,IF(F249="T2",2,IF(F249="T3",3,IF(F249="T4",4,-1))))),-1)</x:f>
        <x:v>3</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Crafting components</x:v>
      </x:c>
      <x:c r="H250" s="4" t="str">
        <x:f>IFERROR(INDEX('Items'!$X$6:$X$1005,MATCH(D250,'Items'!$A$6:$A$1005,0)),"MISSING ID")</x:f>
        <x:v>Processed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husk-composite sheets</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Crafting components</x:v>
      </x:c>
      <x:c r="H252" s="4" t="str">
        <x:f>IFERROR(INDEX('Items'!$X$6:$X$1005,MATCH(D252,'Items'!$A$6:$A$1005,0)),"MISSING ID")</x:f>
        <x:v>Processed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Bonded mica composite sheets</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Crafting components</x:v>
      </x:c>
      <x:c r="H254" s="4" t="str">
        <x:f>IFERROR(INDEX('Items'!$X$6:$X$1005,MATCH(D254,'Items'!$A$6:$A$1005,0)),"MISSING ID")</x:f>
        <x:v>Processed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seal-sheet stock</x:v>
      </x:c>
      <x:c r="F255" s="4" t="str">
        <x:f>IFERROR(INDEX('Items'!$C$6:$C$1005,MATCH(D255,'Items'!$A$6:$A$1005,0)),"MISSING ID")</x:f>
        <x:v>T2</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x:c r="B256" s="4"/>
      <x:c r="C256" s="4"/>
      <x:c r="D256" s="4"/>
      <x:c r="E256" s="4"/>
      <x:c r="F256" s="4"/>
      <x:c r="G256" s="4"/>
      <x:c r="H256" s="4"/>
      <x:c r="I256" s="4"/>
      <x:c r="J256" s="4"/>
      <x:c r="K256" s="4"/>
      <x:c r="L256" s="4"/>
      <x:c r="M256" s="4"/>
      <x:c r="N256" s="4"/>
      <x:c r="O256" s="4"/>
      <x:c r="P256" s="4"/>
      <x:c r="Q256" s="4"/>
    </x:row>
    <x:row r="257" ht="105" customHeight="1">
      <x:c r="A257" s="4"/>
      <x:c r="B257" s="4"/>
      <x:c r="C257" s="4"/>
      <x:c r="D257" s="4"/>
      <x:c r="E257" s="4"/>
      <x:c r="F257" s="4"/>
      <x:c r="G257" s="4"/>
      <x:c r="H257" s="4"/>
      <x:c r="I257" s="4"/>
      <x:c r="J257" s="4"/>
      <x:c r="K257" s="4"/>
      <x:c r="L257" s="4"/>
      <x:c r="M257" s="4"/>
      <x:c r="N257" s="4"/>
      <x:c r="O257" s="4"/>
      <x:c r="P257" s="4"/>
      <x:c r="Q257" s="4"/>
    </x:row>
    <x:row r="258" ht="105" customHeight="1">
      <x:c r="A258" s="4"/>
      <x:c r="B258" s="4"/>
      <x:c r="C258" s="4"/>
      <x:c r="D258" s="4"/>
      <x:c r="E258" s="4"/>
      <x:c r="F258" s="4"/>
      <x:c r="G258" s="4"/>
      <x:c r="H258" s="4"/>
      <x:c r="I258" s="4"/>
      <x:c r="J258" s="4"/>
      <x:c r="K258" s="4"/>
      <x:c r="L258" s="4"/>
      <x:c r="M258" s="4"/>
      <x:c r="N258" s="4"/>
      <x:c r="O258" s="4"/>
      <x:c r="P258" s="4"/>
      <x:c r="Q258" s="4"/>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Crafting components</x:v>
      </x:c>
      <x:c r="H259" s="4" t="str">
        <x:f>IFERROR(INDEX('Items'!$X$6:$X$1005,MATCH(D259,'Items'!$A$6:$A$1005,0)),"MISSING ID")</x:f>
        <x:v>Processed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Crafting components</x:v>
      </x:c>
      <x:c r="H260" s="4" t="str">
        <x:f>IFERROR(INDEX('Items'!$X$6:$X$1005,MATCH(D260,'Items'!$A$6:$A$1005,0)),"MISSING ID")</x:f>
        <x:v>Processed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T1</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laminate sheets</x:v>
      </x:c>
      <x:c r="F262" s="4" t="str">
        <x:f>IFERROR(INDEX('Items'!$C$6:$C$1005,MATCH(D262,'Items'!$A$6:$A$1005,0)),"MISSING ID")</x:f>
        <x:v>T2</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x:f>IF(OR(C262="Ingredient candidate",C262="Consumed input",C262="Contained input",C262="Transform input"),IF(F262="T0",0,IF(F262="T1",1,IF(F262="T2",2,IF(F262="T3",3,IF(F262="T4",4,-1))))),-1)</x:f>
        <x:v>2</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Ceramic-faced shell laminate panels</x:v>
      </x:c>
      <x:c r="F263" s="4" t="str">
        <x:f>IFERROR(INDEX('Items'!$C$6:$C$1005,MATCH(D263,'Items'!$A$6:$A$1005,0)),"MISSING ID")</x:f>
        <x:v>T2</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x:f>IF(OR(C263="Ingredient candidate",C263="Consumed input",C263="Contained input",C263="Transform input"),IF(F263="T0",0,IF(F263="T1",1,IF(F263="T2",2,IF(F263="T3",3,IF(F263="T4",4,-1))))),-1)</x:f>
        <x:v>2</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Crafting components</x:v>
      </x:c>
      <x:c r="H264" s="4" t="str">
        <x:f>IFERROR(INDEX('Items'!$X$6:$X$1005,MATCH(D264,'Items'!$A$6:$A$1005,0)),"MISSING ID")</x:f>
        <x:v>Processed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panel blanks</x:v>
      </x:c>
      <x:c r="F265" s="4" t="str">
        <x:f>IFERROR(INDEX('Items'!$C$6:$C$1005,MATCH(D265,'Items'!$A$6:$A$1005,0)),"MISSING ID")</x:f>
        <x:v>T3</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Insulation-wrapped copper lengths</x:v>
      </x:c>
      <x:c r="F266" s="4" t="str">
        <x:f>IFERROR(INDEX('Items'!$C$6:$C$1005,MATCH(D266,'Items'!$A$6:$A$1005,0)),"MISSING ID")</x:f>
        <x:v>T2</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x:f>IF(OR(C266="Ingredient candidate",C266="Consumed input",C266="Contained input",C266="Transform input"),IF(F266="T0",0,IF(F266="T1",1,IF(F266="T2",2,IF(F266="T3",3,IF(F266="T4",4,-1))))),-1)</x:f>
        <x:v>2</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seal-sheet stock</x:v>
      </x:c>
      <x:c r="F267" s="4" t="str">
        <x:f>IFERROR(INDEX('Items'!$C$6:$C$1005,MATCH(D267,'Items'!$A$6:$A$1005,0)),"MISSING ID")</x:f>
        <x:v>T2</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x:f>IF(OR(C267="Ingredient candidate",C267="Consumed input",C267="Contained input",C267="Transform input"),IF(F267="T0",0,IF(F267="T1",1,IF(F267="T2",2,IF(F267="T3",3,IF(F267="T4",4,-1))))),-1)</x:f>
        <x:v>2</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Fired 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Encased conductor lengths</x:v>
      </x:c>
      <x:c r="F269" s="4" t="str">
        <x:f>IFERROR(INDEX('Items'!$C$6:$C$1005,MATCH(D269,'Items'!$A$6:$A$1005,0)),"MISSING ID")</x:f>
        <x:v>T3</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blanks</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blanks</x:v>
      </x:c>
      <x:c r="F271" s="4" t="str">
        <x:f>IFERROR(INDEX('Items'!$C$6:$C$1005,MATCH(D271,'Items'!$A$6:$A$1005,0)),"MISSING ID")</x:f>
        <x:v>T2</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x:f>IF(OR(C271="Ingredient candidate",C271="Consumed input",C271="Contained input",C271="Transform input"),IF(F271="T0",0,IF(F271="T1",1,IF(F271="T2",2,IF(F271="T3",3,IF(F271="T4",4,-1))))),-1)</x:f>
        <x:v>2</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Unfitted 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T3</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husk-composite sheets</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seal-sheet stock</x:v>
      </x:c>
      <x:c r="F275" s="4" t="str">
        <x:f>IFERROR(INDEX('Items'!$C$6:$C$1005,MATCH(D275,'Items'!$A$6:$A$1005,0)),"MISSING ID")</x:f>
        <x:v>T2</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x:f>IF(OR(C275="Ingredient candidate",C275="Consumed input",C275="Contained input",C275="Transform input"),IF(F275="T0",0,IF(F275="T1",1,IF(F275="T2",2,IF(F275="T3",3,IF(F275="T4",4,-1))))),-1)</x:f>
        <x:v>2</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Husk-composite casing blanks</x:v>
      </x:c>
      <x:c r="F276" s="4" t="str">
        <x:f>IFERROR(INDEX('Items'!$C$6:$C$1005,MATCH(D276,'Items'!$A$6:$A$1005,0)),"MISSING ID")</x:f>
        <x:v>T3</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blanks</x:v>
      </x:c>
      <x:c r="F277" s="4" t="str">
        <x:f>IFERROR(INDEX('Items'!$C$6:$C$1005,MATCH(D277,'Items'!$A$6:$A$1005,0)),"MISSING ID")</x:f>
        <x:v>T2</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x:f>IF(OR(C277="Ingredient candidate",C277="Consumed input",C277="Contained input",C277="Transform input"),IF(F277="T0",0,IF(F277="T1",1,IF(F277="T2",2,IF(F277="T3",3,IF(F277="T4",4,-1))))),-1)</x:f>
        <x:v>2</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Unfitted 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T3</x:v>
      </x:c>
      <x:c r="G279" s="4" t="str">
        <x:f>IFERROR(INDEX('Items'!$D$6:$D$1005,MATCH(D279,'Items'!$A$6:$A$1005,0)),"MISSING ID")</x:f>
        <x:v>Crafting components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x:f>IF(OR(C279="Ingredient candidate",C279="Consumed input",C279="Contained input",C279="Transform input"),IF(F279="T0",0,IF(F279="T1",1,IF(F279="T2",2,IF(F279="T3",3,IF(F279="T4",4,-1))))),-1)</x:f>
        <x:v>3</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Fitted spring-pack subassembly</x:v>
      </x:c>
      <x:c r="F280" s="4" t="str">
        <x:f>IFERROR(INDEX('Items'!$C$6:$C$1005,MATCH(D280,'Items'!$A$6:$A$1005,0)),"MISSING ID")</x:f>
        <x:v>T3</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Fired refractory ceramic blanks</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T4</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Bonded mica composite sheets</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Crafting components</x:v>
      </x:c>
      <x:c r="H284" s="4" t="str">
        <x:f>IFERROR(INDEX('Items'!$X$6:$X$1005,MATCH(D284,'Items'!$A$6:$A$1005,0)),"MISSING ID")</x:f>
        <x:v>Processed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husk-fiber sheets</x:v>
      </x:c>
      <x:c r="F285" s="4" t="str">
        <x:f>IFERROR(INDEX('Items'!$C$6:$C$1005,MATCH(D285,'Items'!$A$6:$A$1005,0)),"MISSING ID")</x:f>
        <x:v>T3</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x:f>IF(OR(C285="Ingredient candidate",C285="Consumed input",C285="Contained input",C285="Transform input"),IF(F285="T0",0,IF(F285="T1",1,IF(F285="T2",2,IF(F285="T3",3,IF(F285="T4",4,-1))))),-1)</x:f>
        <x:v>3</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T2</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Unfitted 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addition</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T2</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Bronze bearing blanks</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sharpening grit</x:v>
      </x:c>
      <x:c r="F291" s="4" t="str">
        <x:f>IFERROR(INDEX('Items'!$C$6:$C$1005,MATCH(D291,'Items'!$A$6:$A$1005,0)),"MISSING ID")</x:f>
        <x:v>T0</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x:f>IF(OR(C291="Ingredient candidate",C291="Consumed input",C291="Contained input",C291="Transform input"),IF(F291="T0",0,IF(F291="T1",1,IF(F291="T2",2,IF(F291="T3",3,IF(F291="T4",4,-1))))),-1)</x:f>
        <x:v>0</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T2</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Unfitted 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T3</x:v>
      </x:c>
      <x:c r="G294" s="4" t="str">
        <x:f>IFERROR(INDEX('Items'!$D$6:$D$1005,MATCH(D294,'Items'!$A$6:$A$1005,0)),"MISSING ID")</x:f>
        <x:v>Crafting components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x:f>IF(OR(C294="Ingredient candidate",C294="Consumed input",C294="Contained input",C294="Transform input"),IF(F294="T0",0,IF(F294="T1",1,IF(F294="T2",2,IF(F294="T3",3,IF(F294="T4",4,-1))))),-1)</x:f>
        <x:v>3</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lengths</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wire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conductor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wire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Fired 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T2</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wire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sheets</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Fired 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wire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T2</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Fired 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wire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Crafting components</x:v>
      </x:c>
      <x:c r="H308" s="4" t="str">
        <x:f>IFERROR(INDEX('Items'!$X$6:$X$1005,MATCH(D308,'Items'!$A$6:$A$1005,0)),"MISSING ID")</x:f>
        <x:v>Processed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T2</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Fired 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sharpening grit</x:v>
      </x:c>
      <x:c r="F311" s="4" t="str">
        <x:f>IFERROR(INDEX('Items'!$C$6:$C$1005,MATCH(D311,'Items'!$A$6:$A$1005,0)),"MISSING ID")</x:f>
        <x:v>T0</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x:f>IF(OR(C311="Ingredient candidate",C311="Consumed input",C311="Contained input",C311="Transform input"),IF(F311="T0",0,IF(F311="T1",1,IF(F311="T2",2,IF(F311="T3",3,IF(F311="T4",4,-1))))),-1)</x:f>
        <x:v>0</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T1</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wire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sharpening grit</x:v>
      </x:c>
      <x:c r="F314" s="4" t="str">
        <x:f>IFERROR(INDEX('Items'!$C$6:$C$1005,MATCH(D314,'Items'!$A$6:$A$1005,0)),"MISSING ID")</x:f>
        <x:v>T0</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x:f>IF(OR(C314="Ingredient candidate",C314="Consumed input",C314="Contained input",C314="Transform input"),IF(F314="T0",0,IF(F314="T1",1,IF(F314="T2",2,IF(F314="T3",3,IF(F314="T4",4,-1))))),-1)</x:f>
        <x:v>0</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husk-fiber sheets</x:v>
      </x:c>
      <x:c r="F316" s="4" t="str">
        <x:f>IFERROR(INDEX('Items'!$C$6:$C$1005,MATCH(D316,'Items'!$A$6:$A$1005,0)),"MISSING ID")</x:f>
        <x:v>T3</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x:f>IF(OR(C316="Ingredient candidate",C316="Consumed input",C316="Contained input",C316="Transform input"),IF(F316="T0",0,IF(F316="T1",1,IF(F316="T2",2,IF(F316="T3",3,IF(F316="T4",4,-1))))),-1)</x:f>
        <x:v>3</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Crafting components</x:v>
      </x:c>
      <x:c r="H317" s="4" t="str">
        <x:f>IFERROR(INDEX('Items'!$X$6:$X$1005,MATCH(D317,'Items'!$A$6:$A$1005,0)),"MISSING ID")</x:f>
        <x:v>Processed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Crafting components</x:v>
      </x:c>
      <x:c r="H318" s="4" t="str">
        <x:f>IFERROR(INDEX('Items'!$X$6:$X$1005,MATCH(D318,'Items'!$A$6:$A$1005,0)),"MISSING ID")</x:f>
        <x:v>Processed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lengths</x:v>
      </x:c>
      <x:c r="F319" s="4" t="str">
        <x:f>IFERROR(INDEX('Items'!$C$6:$C$1005,MATCH(D319,'Items'!$A$6:$A$1005,0)),"MISSING ID")</x:f>
        <x:v>T2</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T1</x:v>
      </x:c>
      <x:c r="G320" s="4" t="str">
        <x:f>IFERROR(INDEX('Items'!$D$6:$D$1005,MATCH(D320,'Items'!$A$6:$A$1005,0)),"MISSING ID")</x:f>
        <x:v>Crafting components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x:f>IF(OR(C320="Ingredient candidate",C320="Consumed input",C320="Contained input",C320="Transform input"),IF(F320="T0",0,IF(F320="T1",1,IF(F320="T2",2,IF(F320="T3",3,IF(F320="T4",4,-1))))),-1)</x:f>
        <x:v>1</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T3</x:v>
      </x:c>
      <x:c r="G321" s="4" t="str">
        <x:f>IFERROR(INDEX('Items'!$D$6:$D$1005,MATCH(D321,'Items'!$A$6:$A$1005,0)),"MISSING ID")</x:f>
        <x:v>Crafting components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x:f>IF(OR(C321="Ingredient candidate",C321="Consumed input",C321="Contained input",C321="Transform input"),IF(F321="T0",0,IF(F321="T1",1,IF(F321="T2",2,IF(F321="T3",3,IF(F321="T4",4,-1))))),-1)</x:f>
        <x:v>3</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T2</x:v>
      </x:c>
      <x:c r="G322" s="4" t="str">
        <x:f>IFERROR(INDEX('Items'!$D$6:$D$1005,MATCH(D322,'Items'!$A$6:$A$1005,0)),"MISSING ID")</x:f>
        <x:v>Crafting components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wing-membrane sheets</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Crafting components</x:v>
      </x:c>
      <x:c r="H324" s="4" t="str">
        <x:f>IFERROR(INDEX('Items'!$X$6:$X$1005,MATCH(D324,'Items'!$A$6:$A$1005,0)),"MISSING ID")</x:f>
        <x:v>Processed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strips</x:v>
      </x:c>
      <x:c r="F325" s="4" t="str">
        <x:f>IFERROR(INDEX('Items'!$C$6:$C$1005,MATCH(D325,'Items'!$A$6:$A$1005,0)),"MISSING ID")</x:f>
        <x:v>T2</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wing-membrane sheets</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Crafting components</x:v>
      </x:c>
      <x:c r="H327" s="4" t="str">
        <x:f>IFERROR(INDEX('Items'!$X$6:$X$1005,MATCH(D327,'Items'!$A$6:$A$1005,0)),"MISSING ID")</x:f>
        <x:v>Processed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Bronze bearing blanks</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husk-fiber sheets</x:v>
      </x:c>
      <x:c r="F330" s="4" t="str">
        <x:f>IFERROR(INDEX('Items'!$C$6:$C$1005,MATCH(D330,'Items'!$A$6:$A$1005,0)),"MISSING ID")</x:f>
        <x:v>T3</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x:f>IF(OR(C330="Ingredient candidate",C330="Consumed input",C330="Contained input",C330="Transform input"),IF(F330="T0",0,IF(F330="T1",1,IF(F330="T2",2,IF(F330="T3",3,IF(F330="T4",4,-1))))),-1)</x:f>
        <x:v>3</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Crafting components</x:v>
      </x:c>
      <x:c r="H331" s="4" t="str">
        <x:f>IFERROR(INDEX('Items'!$X$6:$X$1005,MATCH(D331,'Items'!$A$6:$A$1005,0)),"MISSING ID")</x:f>
        <x:v>Processed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husk-composite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Unfitted 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Crafting components</x:v>
      </x:c>
      <x:c r="H334" s="4" t="str">
        <x:f>IFERROR(INDEX('Items'!$X$6:$X$1005,MATCH(D334,'Items'!$A$6:$A$1005,0)),"MISSING ID")</x:f>
        <x:v>Processed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sharpening grit</x:v>
      </x:c>
      <x:c r="F335" s="4" t="str">
        <x:f>IFERROR(INDEX('Items'!$C$6:$C$1005,MATCH(D335,'Items'!$A$6:$A$1005,0)),"MISSING ID")</x:f>
        <x:v>T0</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x:f>IF(OR(C335="Ingredient candidate",C335="Consumed input",C335="Contained input",C335="Transform input"),IF(F335="T0",0,IF(F335="T1",1,IF(F335="T2",2,IF(F335="T3",3,IF(F335="T4",4,-1))))),-1)</x:f>
        <x:v>0</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Abrasive-faced steel blanks</x:v>
      </x:c>
      <x:c r="F336" s="4" t="str">
        <x:f>IFERROR(INDEX('Items'!$C$6:$C$1005,MATCH(D336,'Items'!$A$6:$A$1005,0)),"MISSING ID")</x:f>
        <x:v>T2</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setting blanks</x:v>
      </x:c>
      <x:c r="F337" s="4" t="str">
        <x:f>IFERROR(INDEX('Items'!$C$6:$C$1005,MATCH(D337,'Items'!$A$6:$A$1005,0)),"MISSING ID")</x:f>
        <x:v>T3</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x:f>IF(OR(C337="Ingredient candidate",C337="Consumed input",C337="Contained input",C337="Transform input"),IF(F337="T0",0,IF(F337="T1",1,IF(F337="T2",2,IF(F337="T3",3,IF(F337="T4",4,-1))))),-1)</x:f>
        <x:v>3</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Unfitted 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Crafting components</x:v>
      </x:c>
      <x:c r="H339" s="4" t="str">
        <x:f>IFERROR(INDEX('Items'!$X$6:$X$1005,MATCH(D339,'Items'!$A$6:$A$1005,0)),"MISSING ID")</x:f>
        <x:v>Processed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Shaped resonant stone bars</x:v>
      </x:c>
      <x:c r="F341" s="4" t="str">
        <x:f>IFERROR(INDEX('Items'!$C$6:$C$1005,MATCH(D341,'Items'!$A$6:$A$1005,0)),"MISSING ID")</x:f>
        <x:v>T1</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x:f>IF(OR(C341="Ingredient candidate",C341="Consumed input",C341="Contained input",C341="Transform input"),IF(F341="T0",0,IF(F341="T1",1,IF(F341="T2",2,IF(F341="T3",3,IF(F341="T4",4,-1))))),-1)</x:f>
        <x:v>1</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Bronze bearing blanks</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T2</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T0</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x:f>IF(OR(C344="Ingredient candidate",C344="Consumed input",C344="Contained input",C344="Transform input"),IF(F344="T0",0,IF(F344="T1",1,IF(F344="T2",2,IF(F344="T3",3,IF(F344="T4",4,-1))))),-1)</x:f>
        <x:v>0</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Bronze bearing blanks</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Crafting components</x:v>
      </x:c>
      <x:c r="H346" s="4" t="str">
        <x:f>IFERROR(INDEX('Items'!$X$6:$X$1005,MATCH(D346,'Items'!$A$6:$A$1005,0)),"MISSING ID")</x:f>
        <x:v>Processed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T2</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sheets</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Fired 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Crafting components</x:v>
      </x:c>
      <x:c r="H350" s="4" t="str">
        <x:f>IFERROR(INDEX('Items'!$X$6:$X$1005,MATCH(D350,'Items'!$A$6:$A$1005,0)),"MISSING ID")</x:f>
        <x:v>Processed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panels</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T2</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x:f>IF(OR(C352="Ingredient candidate",C352="Consumed input",C352="Contained input",C352="Transform input"),IF(F352="T0",0,IF(F352="T1",1,IF(F352="T2",2,IF(F352="T3",3,IF(F352="T4",4,-1))))),-1)</x:f>
        <x:v>2</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T2</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x:f>IF(OR(C353="Ingredient candidate",C353="Consumed input",C353="Contained input",C353="Transform input"),IF(F353="T0",0,IF(F353="T1",1,IF(F353="T2",2,IF(F353="T3",3,IF(F353="T4",4,-1))))),-1)</x:f>
        <x:v>2</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lengths</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T2</x:v>
      </x:c>
      <x:c r="G355" s="4" t="str">
        <x:f>IFERROR(INDEX('Items'!$D$6:$D$1005,MATCH(D355,'Items'!$A$6:$A$1005,0)),"MISSING ID")</x:f>
        <x:v>Crafting components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x:f>IF(OR(C355="Ingredient candidate",C355="Consumed input",C355="Contained input",C355="Transform input"),IF(F355="T0",0,IF(F355="T1",1,IF(F355="T2",2,IF(F355="T3",3,IF(F355="T4",4,-1))))),-1)</x:f>
        <x:v>2</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Unfitted 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T3</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T2</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x:f>IF(OR(C358="Ingredient candidate",C358="Consumed input",C358="Contained input",C358="Transform input"),IF(F358="T0",0,IF(F358="T1",1,IF(F358="T2",2,IF(F358="T3",3,IF(F358="T4",4,-1))))),-1)</x:f>
        <x:v>2</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lengths</x:v>
      </x:c>
      <x:c r="F359" s="4" t="str">
        <x:f>IFERROR(INDEX('Items'!$C$6:$C$1005,MATCH(D359,'Items'!$A$6:$A$1005,0)),"MISSING ID")</x:f>
        <x:v>T2</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x:f>IF(OR(C359="Ingredient candidate",C359="Consumed input",C359="Contained input",C359="Transform input"),IF(F359="T0",0,IF(F359="T1",1,IF(F359="T2",2,IF(F359="T3",3,IF(F359="T4",4,-1))))),-1)</x:f>
        <x:v>2</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lengths</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T2</x:v>
      </x:c>
      <x:c r="G361" s="4" t="str">
        <x:f>IFERROR(INDEX('Items'!$D$6:$D$1005,MATCH(D361,'Items'!$A$6:$A$1005,0)),"MISSING ID")</x:f>
        <x:v>Crafting components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x:f>IF(OR(C361="Ingredient candidate",C361="Consumed input",C361="Contained input",C361="Transform input"),IF(F361="T0",0,IF(F361="T1",1,IF(F361="T2",2,IF(F361="T3",3,IF(F361="T4",4,-1))))),-1)</x:f>
        <x:v>2</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T3</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conductor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T2</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x:f>IF(OR(C364="Ingredient candidate",C364="Consumed input",C364="Contained input",C364="Transform input"),IF(F364="T0",0,IF(F364="T1",1,IF(F364="T2",2,IF(F364="T3",3,IF(F364="T4",4,-1))))),-1)</x:f>
        <x:v>2</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Unfitted 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T3</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T2</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x:f>IF(OR(C367="Ingredient candidate",C367="Consumed input",C367="Contained input",C367="Transform input"),IF(F367="T0",0,IF(F367="T1",1,IF(F367="T2",2,IF(F367="T3",3,IF(F367="T4",4,-1))))),-1)</x:f>
        <x:v>2</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T1</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x:f>IF(OR(C368="Ingredient candidate",C368="Consumed input",C368="Contained input",C368="Transform input"),IF(F368="T0",0,IF(F368="T1",1,IF(F368="T2",2,IF(F368="T3",3,IF(F368="T4",4,-1))))),-1)</x:f>
        <x:v>1</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Insulation-wrapped copper lengths</x:v>
      </x:c>
      <x:c r="F369" s="4" t="str">
        <x:f>IFERROR(INDEX('Items'!$C$6:$C$1005,MATCH(D369,'Items'!$A$6:$A$1005,0)),"MISSING ID")</x:f>
        <x:v>T2</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x:f>IF(OR(C369="Ingredient candidate",C369="Consumed input",C369="Contained input",C369="Transform input"),IF(F369="T0",0,IF(F369="T1",1,IF(F369="T2",2,IF(F369="T3",3,IF(F369="T4",4,-1))))),-1)</x:f>
        <x:v>2</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T3</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T2</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x:f>IF(OR(C371="Ingredient candidate",C371="Consumed input",C371="Contained input",C371="Transform input"),IF(F371="T0",0,IF(F371="T1",1,IF(F371="T2",2,IF(F371="T3",3,IF(F371="T4",4,-1))))),-1)</x:f>
        <x:v>2</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T2</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x:f>IF(OR(C372="Ingredient candidate",C372="Consumed input",C372="Contained input",C372="Transform input"),IF(F372="T0",0,IF(F372="T1",1,IF(F372="T2",2,IF(F372="T3",3,IF(F372="T4",4,-1))))),-1)</x:f>
        <x:v>2</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T1</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x:f>IF(OR(C373="Ingredient candidate",C373="Consumed input",C373="Contained input",C373="Transform input"),IF(F373="T0",0,IF(F373="T1",1,IF(F373="T2",2,IF(F373="T3",3,IF(F373="T4",4,-1))))),-1)</x:f>
        <x:v>1</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wire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T3</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sheets</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T2</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x:f>IF(OR(C377="Ingredient candidate",C377="Consumed input",C377="Contained input",C377="Transform input"),IF(F377="T0",0,IF(F377="T1",1,IF(F377="T2",2,IF(F377="T3",3,IF(F377="T4",4,-1))))),-1)</x:f>
        <x:v>2</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husk-composite sheets</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T3</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T2</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x:f>IF(OR(C380="Ingredient candidate",C380="Consumed input",C380="Contained input",C380="Transform input"),IF(F380="T0",0,IF(F380="T1",1,IF(F380="T2",2,IF(F380="T3",3,IF(F380="T4",4,-1))))),-1)</x:f>
        <x:v>2</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T2</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x:f>IF(OR(C381="Ingredient candidate",C381="Consumed input",C381="Contained input",C381="Transform input"),IF(F381="T0",0,IF(F381="T1",1,IF(F381="T2",2,IF(F381="T3",3,IF(F381="T4",4,-1))))),-1)</x:f>
        <x:v>2</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seal-sheet stock</x:v>
      </x:c>
      <x:c r="F382" s="4" t="str">
        <x:f>IFERROR(INDEX('Items'!$C$6:$C$1005,MATCH(D382,'Items'!$A$6:$A$1005,0)),"MISSING ID")</x:f>
        <x:v>T2</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x:f>IF(OR(C382="Ingredient candidate",C382="Consumed input",C382="Contained input",C382="Transform input"),IF(F382="T0",0,IF(F382="T1",1,IF(F382="T2",2,IF(F382="T3",3,IF(F382="T4",4,-1))))),-1)</x:f>
        <x:v>2</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T3</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T2</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x:f>IF(OR(C384="Ingredient candidate",C384="Consumed input",C384="Contained input",C384="Transform input"),IF(F384="T0",0,IF(F384="T1",1,IF(F384="T2",2,IF(F384="T3",3,IF(F384="T4",4,-1))))),-1)</x:f>
        <x:v>2</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T1</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x:f>IF(OR(C385="Ingredient candidate",C385="Consumed input",C385="Contained input",C385="Transform input"),IF(F385="T0",0,IF(F385="T1",1,IF(F385="T2",2,IF(F385="T3",3,IF(F385="T4",4,-1))))),-1)</x:f>
        <x:v>1</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Insulation-wrapped copper lengths</x:v>
      </x:c>
      <x:c r="F386" s="4" t="str">
        <x:f>IFERROR(INDEX('Items'!$C$6:$C$1005,MATCH(D386,'Items'!$A$6:$A$1005,0)),"MISSING ID")</x:f>
        <x:v>T2</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x:f>IF(OR(C386="Ingredient candidate",C386="Consumed input",C386="Contained input",C386="Transform input"),IF(F386="T0",0,IF(F386="T1",1,IF(F386="T2",2,IF(F386="T3",3,IF(F386="T4",4,-1))))),-1)</x:f>
        <x:v>2</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T3</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T2</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x:f>IF(OR(C388="Ingredient candidate",C388="Consumed input",C388="Contained input",C388="Transform input"),IF(F388="T0",0,IF(F388="T1",1,IF(F388="T2",2,IF(F388="T3",3,IF(F388="T4",4,-1))))),-1)</x:f>
        <x:v>2</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laminate sheets</x:v>
      </x:c>
      <x:c r="F389" s="4" t="str">
        <x:f>IFERROR(INDEX('Items'!$C$6:$C$1005,MATCH(D389,'Items'!$A$6:$A$1005,0)),"MISSING ID")</x:f>
        <x:v>T2</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x:f>IF(OR(C389="Ingredient candidate",C389="Consumed input",C389="Contained input",C389="Transform input"),IF(F389="T0",0,IF(F389="T1",1,IF(F389="T2",2,IF(F389="T3",3,IF(F389="T4",4,-1))))),-1)</x:f>
        <x:v>2</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blanks</x:v>
      </x:c>
      <x:c r="F390" s="4" t="str">
        <x:f>IFERROR(INDEX('Items'!$C$6:$C$1005,MATCH(D390,'Items'!$A$6:$A$1005,0)),"MISSING ID")</x:f>
        <x:v>T2</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x:f>IF(OR(C390="Ingredient candidate",C390="Consumed input",C390="Contained input",C390="Transform input"),IF(F390="T0",0,IF(F390="T1",1,IF(F390="T2",2,IF(F390="T3",3,IF(F390="T4",4,-1))))),-1)</x:f>
        <x:v>2</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T1</x:v>
      </x:c>
      <x:c r="G391" s="4" t="str">
        <x:f>IFERROR(INDEX('Items'!$D$6:$D$1005,MATCH(D391,'Items'!$A$6:$A$1005,0)),"MISSING ID")</x:f>
        <x:v>Crafting components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x:f>IF(OR(C391="Ingredient candidate",C391="Consumed input",C391="Contained input",C391="Transform input"),IF(F391="T0",0,IF(F391="T1",1,IF(F391="T2",2,IF(F391="T3",3,IF(F391="T4",4,-1))))),-1)</x:f>
        <x:v>1</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T2</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lengths</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lengths</x:v>
      </x:c>
      <x:c r="F394" s="4" t="str">
        <x:f>IFERROR(INDEX('Items'!$C$6:$C$1005,MATCH(D394,'Items'!$A$6:$A$1005,0)),"MISSING ID")</x:f>
        <x:v>T2</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x:f>IF(OR(C394="Ingredient candidate",C394="Consumed input",C394="Contained input",C394="Transform input"),IF(F394="T0",0,IF(F394="T1",1,IF(F394="T2",2,IF(F394="T3",3,IF(F394="T4",4,-1))))),-1)</x:f>
        <x:v>2</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T2</x:v>
      </x:c>
      <x:c r="G395" s="4" t="str">
        <x:f>IFERROR(INDEX('Items'!$D$6:$D$1005,MATCH(D395,'Items'!$A$6:$A$1005,0)),"MISSING ID")</x:f>
        <x:v>Crafting components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x:f>IF(OR(C395="Ingredient candidate",C395="Consumed input",C395="Contained input",C395="Transform input"),IF(F395="T0",0,IF(F395="T1",1,IF(F395="T2",2,IF(F395="T3",3,IF(F395="T4",4,-1))))),-1)</x:f>
        <x:v>2</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Bronze bearing blanks</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T3</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seal-sheet stock</x:v>
      </x:c>
      <x:c r="F398" s="4" t="str">
        <x:f>IFERROR(INDEX('Items'!$C$6:$C$1005,MATCH(D398,'Items'!$A$6:$A$1005,0)),"MISSING ID")</x:f>
        <x:v>T2</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x:f>IF(OR(C398="Ingredient candidate",C398="Consumed input",C398="Contained input",C398="Transform input"),IF(F398="T0",0,IF(F398="T1",1,IF(F398="T2",2,IF(F398="T3",3,IF(F398="T4",4,-1))))),-1)</x:f>
        <x:v>2</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lengths</x:v>
      </x:c>
      <x:c r="F399" s="4" t="str">
        <x:f>IFERROR(INDEX('Items'!$C$6:$C$1005,MATCH(D399,'Items'!$A$6:$A$1005,0)),"MISSING ID")</x:f>
        <x:v>T2</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x:f>IF(OR(C399="Ingredient candidate",C399="Consumed input",C399="Contained input",C399="Transform input"),IF(F399="T0",0,IF(F399="T1",1,IF(F399="T2",2,IF(F399="T3",3,IF(F399="T4",4,-1))))),-1)</x:f>
        <x:v>2</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blanks</x:v>
      </x:c>
      <x:c r="F400" s="4" t="str">
        <x:f>IFERROR(INDEX('Items'!$C$6:$C$1005,MATCH(D400,'Items'!$A$6:$A$1005,0)),"MISSING ID")</x:f>
        <x:v>T2</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x:f>IF(OR(C400="Ingredient candidate",C400="Consumed input",C400="Contained input",C400="Transform input"),IF(F400="T0",0,IF(F400="T1",1,IF(F400="T2",2,IF(F400="T3",3,IF(F400="T4",4,-1))))),-1)</x:f>
        <x:v>2</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T3</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lengths</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blanks</x:v>
      </x:c>
      <x:c r="F403" s="4" t="str">
        <x:f>IFERROR(INDEX('Items'!$C$6:$C$1005,MATCH(D403,'Items'!$A$6:$A$1005,0)),"MISSING ID")</x:f>
        <x:v>T2</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x:f>IF(OR(C403="Ingredient candidate",C403="Consumed input",C403="Contained input",C403="Transform input"),IF(F403="T0",0,IF(F403="T1",1,IF(F403="T2",2,IF(F403="T3",3,IF(F403="T4",4,-1))))),-1)</x:f>
        <x:v>2</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Bronze bearing blanks</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strips</x:v>
      </x:c>
      <x:c r="F407" s="4" t="str">
        <x:f>IFERROR(INDEX('Items'!$C$6:$C$1005,MATCH(D407,'Items'!$A$6:$A$1005,0)),"MISSING ID")</x:f>
        <x:v>T2</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x:f>IF(OR(C407="Ingredient candidate",C407="Consumed input",C407="Contained input",C407="Transform input"),IF(F407="T0",0,IF(F407="T1",1,IF(F407="T2",2,IF(F407="T3",3,IF(F407="T4",4,-1))))),-1)</x:f>
        <x:v>2</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husk-composite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T3</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T2</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x:f>IF(OR(C410="Ingredient candidate",C410="Consumed input",C410="Contained input",C410="Transform input"),IF(F410="T0",0,IF(F410="T1",1,IF(F410="T2",2,IF(F410="T3",3,IF(F410="T4",4,-1))))),-1)</x:f>
        <x:v>2</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T2</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x:f>IF(OR(C411="Ingredient candidate",C411="Consumed input",C411="Contained input",C411="Transform input"),IF(F411="T0",0,IF(F411="T1",1,IF(F411="T2",2,IF(F411="T3",3,IF(F411="T4",4,-1))))),-1)</x:f>
        <x:v>2</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lengths</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T2</x:v>
      </x:c>
      <x:c r="G413" s="4" t="str">
        <x:f>IFERROR(INDEX('Items'!$D$6:$D$1005,MATCH(D413,'Items'!$A$6:$A$1005,0)),"MISSING ID")</x:f>
        <x:v>Crafting components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x:f>IF(OR(C413="Ingredient candidate",C413="Consumed input",C413="Contained input",C413="Transform input"),IF(F413="T0",0,IF(F413="T1",1,IF(F413="T2",2,IF(F413="T3",3,IF(F413="T4",4,-1))))),-1)</x:f>
        <x:v>2</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T3</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T2</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x:f>IF(OR(C415="Ingredient candidate",C415="Consumed input",C415="Contained input",C415="Transform input"),IF(F415="T0",0,IF(F415="T1",1,IF(F415="T2",2,IF(F415="T3",3,IF(F415="T4",4,-1))))),-1)</x:f>
        <x:v>2</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lengths</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blanks</x:v>
      </x:c>
      <x:c r="F417" s="4" t="str">
        <x:f>IFERROR(INDEX('Items'!$C$6:$C$1005,MATCH(D417,'Items'!$A$6:$A$1005,0)),"MISSING ID")</x:f>
        <x:v>T2</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x:f>IF(OR(C417="Ingredient candidate",C417="Consumed input",C417="Contained input",C417="Transform input"),IF(F417="T0",0,IF(F417="T1",1,IF(F417="T2",2,IF(F417="T3",3,IF(F417="T4",4,-1))))),-1)</x:f>
        <x:v>2</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T3</x:v>
      </x:c>
      <x:c r="G418" s="4" t="str">
        <x:f>IFERROR(INDEX('Items'!$D$6:$D$1005,MATCH(D418,'Items'!$A$6:$A$1005,0)),"MISSING ID")</x:f>
        <x:v>Crafting components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x:f>IF(OR(C418="Ingredient candidate",C418="Consumed input",C418="Contained input",C418="Transform input"),IF(F418="T0",0,IF(F418="T1",1,IF(F418="T2",2,IF(F418="T3",3,IF(F418="T4",4,-1))))),-1)</x:f>
        <x:v>3</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Salvage</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panels</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lengths</x:v>
      </x:c>
      <x:c r="F421" s="4" t="str">
        <x:f>IFERROR(INDEX('Items'!$C$6:$C$1005,MATCH(D421,'Items'!$A$6:$A$1005,0)),"MISSING ID")</x:f>
        <x:v>T2</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x:f>IF(OR(C421="Ingredient candidate",C421="Consumed input",C421="Contained input",C421="Transform input"),IF(F421="T0",0,IF(F421="T1",1,IF(F421="T2",2,IF(F421="T3",3,IF(F421="T4",4,-1))))),-1)</x:f>
        <x:v>2</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seal-sheet stock</x:v>
      </x:c>
      <x:c r="F422" s="4" t="str">
        <x:f>IFERROR(INDEX('Items'!$C$6:$C$1005,MATCH(D422,'Items'!$A$6:$A$1005,0)),"MISSING ID")</x:f>
        <x:v>T2</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x:f>IF(OR(C422="Ingredient candidate",C422="Consumed input",C422="Contained input",C422="Transform input"),IF(F422="T0",0,IF(F422="T1",1,IF(F422="T2",2,IF(F422="T3",3,IF(F422="T4",4,-1))))),-1)</x:f>
        <x:v>2</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T2</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Abrasive-faced steel blanks</x:v>
      </x:c>
      <x:c r="F424" s="4" t="str">
        <x:f>IFERROR(INDEX('Items'!$C$6:$C$1005,MATCH(D424,'Items'!$A$6:$A$1005,0)),"MISSING ID")</x:f>
        <x:v>T2</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x:f>IF(OR(C424="Ingredient candidate",C424="Consumed input",C424="Contained input",C424="Transform input"),IF(F424="T0",0,IF(F424="T1",1,IF(F424="T2",2,IF(F424="T3",3,IF(F424="T4",4,-1))))),-1)</x:f>
        <x:v>2</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T2</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x:f>IF(OR(C425="Ingredient candidate",C425="Consumed input",C425="Contained input",C425="Transform input"),IF(F425="T0",0,IF(F425="T1",1,IF(F425="T2",2,IF(F425="T3",3,IF(F425="T4",4,-1))))),-1)</x:f>
        <x:v>2</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Bronze bearing blanks</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T2</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husk-composite sheets</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seal-sheet stock</x:v>
      </x:c>
      <x:c r="F429" s="4" t="str">
        <x:f>IFERROR(INDEX('Items'!$C$6:$C$1005,MATCH(D429,'Items'!$A$6:$A$1005,0)),"MISSING ID")</x:f>
        <x:v>T2</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x:f>IF(OR(C429="Ingredient candidate",C429="Consumed input",C429="Contained input",C429="Transform input"),IF(F429="T0",0,IF(F429="T1",1,IF(F429="T2",2,IF(F429="T3",3,IF(F429="T4",4,-1))))),-1)</x:f>
        <x:v>2</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Bonded mica composite sheets</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barrier boards</x:v>
      </x:c>
      <x:c r="F431" s="4" t="str">
        <x:f>IFERROR(INDEX('Items'!$C$6:$C$1005,MATCH(D431,'Items'!$A$6:$A$1005,0)),"MISSING ID")</x:f>
        <x:v>T2</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Surface-finished husk sheets</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Crafting components</x:v>
      </x:c>
      <x:c r="H434" s="4" t="str">
        <x:f>IFERROR(INDEX('Items'!$X$6:$X$1005,MATCH(D434,'Items'!$A$6:$A$1005,0)),"MISSING ID")</x:f>
        <x:v>Processed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inlay veneer sheets</x:v>
      </x:c>
      <x:c r="F435" s="4" t="str">
        <x:f>IFERROR(INDEX('Items'!$C$6:$C$1005,MATCH(D435,'Items'!$A$6:$A$1005,0)),"MISSING ID")</x:f>
        <x:v>T3</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T2</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x:f>IF(OR(C436="Ingredient candidate",C436="Consumed input",C436="Contained input",C436="Transform input"),IF(F436="T0",0,IF(F436="T1",1,IF(F436="T2",2,IF(F436="T3",3,IF(F436="T4",4,-1))))),-1)</x:f>
        <x:v>2</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blanks</x:v>
      </x:c>
      <x:c r="F437" s="4" t="str">
        <x:f>IFERROR(INDEX('Items'!$C$6:$C$1005,MATCH(D437,'Items'!$A$6:$A$1005,0)),"MISSING ID")</x:f>
        <x:v>T2</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x:f>IF(OR(C437="Ingredient candidate",C437="Consumed input",C437="Contained input",C437="Transform input"),IF(F437="T0",0,IF(F437="T1",1,IF(F437="T2",2,IF(F437="T3",3,IF(F437="T4",4,-1))))),-1)</x:f>
        <x:v>2</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Bronze bearing blanks</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T3</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T2</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x:f>IF(OR(C440="Ingredient candidate",C440="Consumed input",C440="Contained input",C440="Transform input"),IF(F440="T0",0,IF(F440="T1",1,IF(F440="T2",2,IF(F440="T3",3,IF(F440="T4",4,-1))))),-1)</x:f>
        <x:v>2</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Sorted copper-bearing ore</x:v>
      </x:c>
      <x:c r="F441" s="4" t="str">
        <x:f>IFERROR(INDEX('Items'!$C$6:$C$1005,MATCH(D441,'Items'!$A$6:$A$1005,0)),"MISSING ID")</x:f>
        <x:v>T3</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Cleaned brush-bristle bundles</x:v>
      </x:c>
      <x:c r="F442" s="4" t="str">
        <x:f>IFERROR(INDEX('Items'!$C$6:$C$1005,MATCH(D442,'Items'!$A$6:$A$1005,0)),"MISSING ID")</x:f>
        <x:v>T0</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x:f>IF(OR(C442="Ingredient candidate",C442="Consumed input",C442="Contained input",C442="Transform input"),IF(F442="T0",0,IF(F442="T1",1,IF(F442="T2",2,IF(F442="T3",3,IF(F442="T4",4,-1))))),-1)</x:f>
        <x:v>0</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T0</x:v>
      </x:c>
      <x:c r="G443" s="4" t="str">
        <x:f>IFERROR(INDEX('Items'!$D$6:$D$1005,MATCH(D443,'Items'!$A$6:$A$1005,0)),"MISSING ID")</x:f>
        <x:v>Crafting components</x:v>
      </x:c>
      <x:c r="H443" s="4" t="str">
        <x:f>IFERROR(INDEX('Items'!$X$6:$X$1005,MATCH(D443,'Items'!$A$6:$A$1005,0)),"MISSING ID")</x:f>
        <x:v>Processed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x:f>IF(OR(C443="Ingredient candidate",C443="Consumed input",C443="Contained input",C443="Transform input"),IF(F443="T0",0,IF(F443="T1",1,IF(F443="T2",2,IF(F443="T3",3,IF(F443="T4",4,-1))))),-1)</x:f>
        <x:v>0</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T0</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faunal hard-part blanks</x:v>
      </x:c>
      <x:c r="F445" s="4" t="str">
        <x:f>IFERROR(INDEX('Items'!$C$6:$C$1005,MATCH(D445,'Items'!$A$6:$A$1005,0)),"MISSING ID")</x:f>
        <x:v>T0</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x:f>IF(OR(C445="Ingredient candidate",C445="Consumed input",C445="Contained input",C445="Transform input"),IF(F445="T0",0,IF(F445="T1",1,IF(F445="T2",2,IF(F445="T3",3,IF(F445="T4",4,-1))))),-1)</x:f>
        <x:v>0</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T0</x:v>
      </x:c>
      <x:c r="G446" s="4" t="str">
        <x:f>IFERROR(INDEX('Items'!$D$6:$D$1005,MATCH(D446,'Items'!$A$6:$A$1005,0)),"MISSING ID")</x:f>
        <x:v>Crafting components</x:v>
      </x:c>
      <x:c r="H446" s="4" t="str">
        <x:f>IFERROR(INDEX('Items'!$X$6:$X$1005,MATCH(D446,'Items'!$A$6:$A$1005,0)),"MISSING ID")</x:f>
        <x:v>Processed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x:f>IF(OR(C446="Ingredient candidate",C446="Consumed input",C446="Contained input",C446="Transform input"),IF(F446="T0",0,IF(F446="T1",1,IF(F446="T2",2,IF(F446="T3",3,IF(F446="T4",4,-1))))),-1)</x:f>
        <x:v>0</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T0</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T1</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x:f>IF(OR(C448="Ingredient candidate",C448="Consumed input",C448="Contained input",C448="Transform input"),IF(F448="T0",0,IF(F448="T1",1,IF(F448="T2",2,IF(F448="T3",3,IF(F448="T4",4,-1))))),-1)</x:f>
        <x:v>1</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Tendon-offcut char</x:v>
      </x:c>
      <x:c r="F451" s="4" t="str">
        <x:f>IFERROR(INDEX('Items'!$C$6:$C$1005,MATCH(D451,'Items'!$A$6:$A$1005,0)),"MISSING ID")</x:f>
        <x:v>T0</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Carbonized husk 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transparent glass blanks</x:v>
      </x:c>
      <x:c r="F454" s="4" t="str">
        <x:f>IFERROR(INDEX('Items'!$C$6:$C$1005,MATCH(D454,'Items'!$A$6:$A$1005,0)),"MISSING ID")</x:f>
        <x:v>T2</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x:f>IF(OR(C454="Ingredient candidate",C454="Consumed input",C454="Contained input",C454="Transform input"),IF(F454="T0",0,IF(F454="T1",1,IF(F454="T2",2,IF(F454="T3",3,IF(F454="T4",4,-1))))),-1)</x:f>
        <x:v>2</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sharpening grit</x:v>
      </x:c>
      <x:c r="F455" s="4" t="str">
        <x:f>IFERROR(INDEX('Items'!$C$6:$C$1005,MATCH(D455,'Items'!$A$6:$A$1005,0)),"MISSING ID")</x:f>
        <x:v>T0</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x:f>IF(OR(C455="Ingredient candidate",C455="Consumed input",C455="Contained input",C455="Transform input"),IF(F455="T0",0,IF(F455="T1",1,IF(F455="T2",2,IF(F455="T3",3,IF(F455="T4",4,-1))))),-1)</x:f>
        <x:v>0</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T1</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Unfitted 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T1</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Crafting components</x:v>
      </x:c>
      <x:c r="H462" s="4" t="str">
        <x:f>IFERROR(INDEX('Items'!$X$6:$X$1005,MATCH(D462,'Items'!$A$6:$A$1005,0)),"MISSING ID")</x:f>
        <x:v>Processed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Crafting components</x:v>
      </x:c>
      <x:c r="H463" s="4" t="str">
        <x:f>IFERROR(INDEX('Items'!$X$6:$X$1005,MATCH(D463,'Items'!$A$6:$A$1005,0)),"MISSING ID")</x:f>
        <x:v>Processed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T1</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Unfitted 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Bronze bearing blanks</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lengths</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lengths</x:v>
      </x:c>
      <x:c r="F469" s="4" t="str">
        <x:f>IFERROR(INDEX('Items'!$C$6:$C$1005,MATCH(D469,'Items'!$A$6:$A$1005,0)),"MISSING ID")</x:f>
        <x:v>T2</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x:f>IF(OR(C469="Ingredient candidate",C469="Consumed input",C469="Contained input",C469="Transform input"),IF(F469="T0",0,IF(F469="T1",1,IF(F469="T2",2,IF(F469="T3",3,IF(F469="T4",4,-1))))),-1)</x:f>
        <x:v>2</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T1</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lengths</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lengths</x:v>
      </x:c>
      <x:c r="F472" s="4" t="str">
        <x:f>IFERROR(INDEX('Items'!$C$6:$C$1005,MATCH(D472,'Items'!$A$6:$A$1005,0)),"MISSING ID")</x:f>
        <x:v>T2</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x:f>IF(OR(C472="Ingredient candidate",C472="Consumed input",C472="Contained input",C472="Transform input"),IF(F472="T0",0,IF(F472="T1",1,IF(F472="T2",2,IF(F472="T3",3,IF(F472="T4",4,-1))))),-1)</x:f>
        <x:v>2</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Bronze bearing blanks</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T1</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Fired 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Crafting components</x:v>
      </x:c>
      <x:c r="H476" s="4" t="str">
        <x:f>IFERROR(INDEX('Items'!$X$6:$X$1005,MATCH(D476,'Items'!$A$6:$A$1005,0)),"MISSING ID")</x:f>
        <x:v>Processed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T1</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blanks</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sharpening grit</x:v>
      </x:c>
      <x:c r="F479" s="4" t="str">
        <x:f>IFERROR(INDEX('Items'!$C$6:$C$1005,MATCH(D479,'Items'!$A$6:$A$1005,0)),"MISSING ID")</x:f>
        <x:v>T0</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x:f>IF(OR(C479="Ingredient candidate",C479="Consumed input",C479="Contained input",C479="Transform input"),IF(F479="T0",0,IF(F479="T1",1,IF(F479="T2",2,IF(F479="T3",3,IF(F479="T4",4,-1))))),-1)</x:f>
        <x:v>0</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Unfitted 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T0</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T2</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x:f>IF(OR(C483="Ingredient candidate",C483="Consumed input",C483="Contained input",C483="Transform input"),IF(F483="T0",0,IF(F483="T1",1,IF(F483="T2",2,IF(F483="T3",3,IF(F483="T4",4,-1))))),-1)</x:f>
        <x:v>2</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Ground mineral pigment stock</x:v>
      </x:c>
      <x:c r="F484" s="4" t="str">
        <x:f>IFERROR(INDEX('Items'!$C$6:$C$1005,MATCH(D484,'Items'!$A$6:$A$1005,0)),"MISSING ID")</x:f>
        <x:v>T0</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x:f>IF(OR(C484="Ingredient candidate",C484="Consumed input",C484="Contained input",C484="Transform input"),IF(F484="T0",0,IF(F484="T1",1,IF(F484="T2",2,IF(F484="T3",3,IF(F484="T4",4,-1))))),-1)</x:f>
        <x:v>0</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T0</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setting blanks</x:v>
      </x:c>
      <x:c r="F486" s="4" t="str">
        <x:f>IFERROR(INDEX('Items'!$C$6:$C$1005,MATCH(D486,'Items'!$A$6:$A$1005,0)),"MISSING ID")</x:f>
        <x:v>T3</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x:f>IF(OR(C486="Ingredient candidate",C486="Consumed input",C486="Contained input",C486="Transform input"),IF(F486="T0",0,IF(F486="T1",1,IF(F486="T2",2,IF(F486="T3",3,IF(F486="T4",4,-1))))),-1)</x:f>
        <x:v>3</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Unfitted 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Prepared mineral pigment coating mix</x:v>
      </x:c>
      <x:c r="F488" s="4" t="str">
        <x:f>IFERROR(INDEX('Items'!$C$6:$C$1005,MATCH(D488,'Items'!$A$6:$A$1005,0)),"MISSING ID")</x:f>
        <x:v>T1</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x:f>IF(OR(C488="Ingredient candidate",C488="Consumed input",C488="Contained input",C488="Transform input"),IF(F488="T0",0,IF(F488="T1",1,IF(F488="T2",2,IF(F488="T3",3,IF(F488="T4",4,-1))))),-1)</x:f>
        <x:v>1</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T0</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T0</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x:f>IF(OR(C490="Ingredient candidate",C490="Consumed input",C490="Contained input",C490="Transform input"),IF(F490="T0",0,IF(F490="T1",1,IF(F490="T2",2,IF(F490="T3",3,IF(F490="T4",4,-1))))),-1)</x:f>
        <x:v>0</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Crafting components</x:v>
      </x:c>
      <x:c r="H491" s="4" t="str">
        <x:f>IFERROR(INDEX('Items'!$X$6:$X$1005,MATCH(D491,'Items'!$A$6:$A$1005,0)),"MISSING ID")</x:f>
        <x:v>Processed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Unfitted 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T1</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Blended ceramic forming feed</x:v>
      </x:c>
      <x:c r="F494" s="4" t="str">
        <x:f>IFERROR(INDEX('Items'!$C$6:$C$1005,MATCH(D494,'Items'!$A$6:$A$1005,0)),"MISSING ID")</x:f>
        <x:v>T0</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x:f>IF(OR(C494="Ingredient candidate",C494="Consumed input",C494="Contained input",C494="Transform input"),IF(F494="T0",0,IF(F494="T1",1,IF(F494="T2",2,IF(F494="T3",3,IF(F494="T4",4,-1))))),-1)</x:f>
        <x:v>0</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liquid</x:v>
      </x:c>
      <x:c r="F495" s="4" t="str">
        <x:f>IFERROR(INDEX('Items'!$C$6:$C$1005,MATCH(D495,'Items'!$A$6:$A$1005,0)),"MISSING ID")</x:f>
        <x:v>T0</x:v>
      </x:c>
      <x:c r="G495" s="4" t="str">
        <x:f>IFERROR(INDEX('Items'!$D$6:$D$1005,MATCH(D495,'Items'!$A$6:$A$1005,0)),"MISSING ID")</x:f>
        <x:v>Crafting components</x:v>
      </x:c>
      <x:c r="H495" s="4" t="str">
        <x:f>IFERROR(INDEX('Items'!$X$6:$X$1005,MATCH(D495,'Items'!$A$6:$A$1005,0)),"MISSING ID")</x:f>
        <x:v>Processed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x:f>IF(OR(C495="Ingredient candidate",C495="Consumed input",C495="Contained input",C495="Transform input"),IF(F495="T0",0,IF(F495="T1",1,IF(F495="T2",2,IF(F495="T3",3,IF(F495="T4",4,-1))))),-1)</x:f>
        <x:v>0</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T0</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Fired refractory ceramic blanks</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sharpening grit</x:v>
      </x:c>
      <x:c r="F498" s="4" t="str">
        <x:f>IFERROR(INDEX('Items'!$C$6:$C$1005,MATCH(D498,'Items'!$A$6:$A$1005,0)),"MISSING ID")</x:f>
        <x:v>T0</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x:f>IF(OR(C498="Ingredient candidate",C498="Consumed input",C498="Contained input",C498="Transform input"),IF(F498="T0",0,IF(F498="T1",1,IF(F498="T2",2,IF(F498="T3",3,IF(F498="T4",4,-1))))),-1)</x:f>
        <x:v>0</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T1</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Fired refractory ceramic blanks</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sharpening grit</x:v>
      </x:c>
      <x:c r="F501" s="4" t="str">
        <x:f>IFERROR(INDEX('Items'!$C$6:$C$1005,MATCH(D501,'Items'!$A$6:$A$1005,0)),"MISSING ID")</x:f>
        <x:v>T0</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x:f>IF(OR(C501="Ingredient candidate",C501="Consumed input",C501="Contained input",C501="Transform input"),IF(F501="T0",0,IF(F501="T1",1,IF(F501="T2",2,IF(F501="T3",3,IF(F501="T4",4,-1))))),-1)</x:f>
        <x:v>0</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T1</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Fired 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sharpening grit</x:v>
      </x:c>
      <x:c r="F504" s="4" t="str">
        <x:f>IFERROR(INDEX('Items'!$C$6:$C$1005,MATCH(D504,'Items'!$A$6:$A$1005,0)),"MISSING ID")</x:f>
        <x:v>T0</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x:f>IF(OR(C504="Ingredient candidate",C504="Consumed input",C504="Contained input",C504="Transform input"),IF(F504="T0",0,IF(F504="T1",1,IF(F504="T2",2,IF(F504="T3",3,IF(F504="T4",4,-1))))),-1)</x:f>
        <x:v>0</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T1</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Fired 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sharpening grit</x:v>
      </x:c>
      <x:c r="F507" s="4" t="str">
        <x:f>IFERROR(INDEX('Items'!$C$6:$C$1005,MATCH(D507,'Items'!$A$6:$A$1005,0)),"MISSING ID")</x:f>
        <x:v>T0</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x:f>IF(OR(C507="Ingredient candidate",C507="Consumed input",C507="Contained input",C507="Transform input"),IF(F507="T0",0,IF(F507="T1",1,IF(F507="T2",2,IF(F507="T3",3,IF(F507="T4",4,-1))))),-1)</x:f>
        <x:v>0</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T1</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Fired 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sharpening grit</x:v>
      </x:c>
      <x:c r="F510" s="4" t="str">
        <x:f>IFERROR(INDEX('Items'!$C$6:$C$1005,MATCH(D510,'Items'!$A$6:$A$1005,0)),"MISSING ID")</x:f>
        <x:v>T0</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x:f>IF(OR(C510="Ingredient candidate",C510="Consumed input",C510="Contained input",C510="Transform input"),IF(F510="T0",0,IF(F510="T1",1,IF(F510="T2",2,IF(F510="T3",3,IF(F510="T4",4,-1))))),-1)</x:f>
        <x:v>0</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T1</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Fired 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sharpening grit</x:v>
      </x:c>
      <x:c r="F513" s="4" t="str">
        <x:f>IFERROR(INDEX('Items'!$C$6:$C$1005,MATCH(D513,'Items'!$A$6:$A$1005,0)),"MISSING ID")</x:f>
        <x:v>T0</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x:f>IF(OR(C513="Ingredient candidate",C513="Consumed input",C513="Contained input",C513="Transform input"),IF(F513="T0",0,IF(F513="T1",1,IF(F513="T2",2,IF(F513="T3",3,IF(F513="T4",4,-1))))),-1)</x:f>
        <x:v>0</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T0</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Fired 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sharpening grit</x:v>
      </x:c>
      <x:c r="F516" s="4" t="str">
        <x:f>IFERROR(INDEX('Items'!$C$6:$C$1005,MATCH(D516,'Items'!$A$6:$A$1005,0)),"MISSING ID")</x:f>
        <x:v>T0</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x:f>IF(OR(C516="Ingredient candidate",C516="Consumed input",C516="Contained input",C516="Transform input"),IF(F516="T0",0,IF(F516="T1",1,IF(F516="T2",2,IF(F516="T3",3,IF(F516="T4",4,-1))))),-1)</x:f>
        <x:v>0</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T0</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Fired 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sharpening grit</x:v>
      </x:c>
      <x:c r="F519" s="4" t="str">
        <x:f>IFERROR(INDEX('Items'!$C$6:$C$1005,MATCH(D519,'Items'!$A$6:$A$1005,0)),"MISSING ID")</x:f>
        <x:v>T0</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x:f>IF(OR(C519="Ingredient candidate",C519="Consumed input",C519="Contained input",C519="Transform input"),IF(F519="T0",0,IF(F519="T1",1,IF(F519="T2",2,IF(F519="T3",3,IF(F519="T4",4,-1))))),-1)</x:f>
        <x:v>0</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T1</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Fired 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sharpening grit</x:v>
      </x:c>
      <x:c r="F522" s="4" t="str">
        <x:f>IFERROR(INDEX('Items'!$C$6:$C$1005,MATCH(D522,'Items'!$A$6:$A$1005,0)),"MISSING ID")</x:f>
        <x:v>T0</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x:f>IF(OR(C522="Ingredient candidate",C522="Consumed input",C522="Contained input",C522="Transform input"),IF(F522="T0",0,IF(F522="T1",1,IF(F522="T2",2,IF(F522="T3",3,IF(F522="T4",4,-1))))),-1)</x:f>
        <x:v>0</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T0</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T2</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x:f>IF(OR(C524="Ingredient candidate",C524="Consumed input",C524="Contained input",C524="Transform input"),IF(F524="T0",0,IF(F524="T1",1,IF(F524="T2",2,IF(F524="T3",3,IF(F524="T4",4,-1))))),-1)</x:f>
        <x:v>2</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Insulation-wrapped copper lengths</x:v>
      </x:c>
      <x:c r="F525" s="4" t="str">
        <x:f>IFERROR(INDEX('Items'!$C$6:$C$1005,MATCH(D525,'Items'!$A$6:$A$1005,0)),"MISSING ID")</x:f>
        <x:v>T2</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x:f>IF(OR(C525="Ingredient candidate",C525="Consumed input",C525="Contained input",C525="Transform input"),IF(F525="T0",0,IF(F525="T1",1,IF(F525="T2",2,IF(F525="T3",3,IF(F525="T4",4,-1))))),-1)</x:f>
        <x:v>2</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seal-sheet stock</x:v>
      </x:c>
      <x:c r="F526" s="4" t="str">
        <x:f>IFERROR(INDEX('Items'!$C$6:$C$1005,MATCH(D526,'Items'!$A$6:$A$1005,0)),"MISSING ID")</x:f>
        <x:v>T2</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x:f>IF(OR(C526="Ingredient candidate",C526="Consumed input",C526="Contained input",C526="Transform input"),IF(F526="T0",0,IF(F526="T1",1,IF(F526="T2",2,IF(F526="T3",3,IF(F526="T4",4,-1))))),-1)</x:f>
        <x:v>2</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T1</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Crafting components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liquid</x:v>
      </x:c>
      <x:c r="F537" s="4" t="str">
        <x:f>IFERROR(INDEX('Items'!$C$6:$C$1005,MATCH(D537,'Items'!$A$6:$A$1005,0)),"MISSING ID")</x:f>
        <x:v>T0</x:v>
      </x:c>
      <x:c r="G537" s="4" t="str">
        <x:f>IFERROR(INDEX('Items'!$D$6:$D$1005,MATCH(D537,'Items'!$A$6:$A$1005,0)),"MISSING ID")</x:f>
        <x:v>Crafting components</x:v>
      </x:c>
      <x:c r="H537" s="4" t="str">
        <x:f>IFERROR(INDEX('Items'!$X$6:$X$1005,MATCH(D537,'Items'!$A$6:$A$1005,0)),"MISSING ID")</x:f>
        <x:v>Processed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x:f>IF(OR(C537="Ingredient candidate",C537="Consumed input",C537="Contained input",C537="Transform input"),IF(F537="T0",0,IF(F537="T1",1,IF(F537="T2",2,IF(F537="T3",3,IF(F537="T4",4,-1))))),-1)</x:f>
        <x:v>0</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Crafting components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Crafting components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T0</x:v>
      </x:c>
      <x:c r="G540" s="4" t="str">
        <x:f>IFERROR(INDEX('Items'!$D$6:$D$1005,MATCH(D540,'Items'!$A$6:$A$1005,0)),"MISSING ID")</x:f>
        <x:v>Crafting components</x:v>
      </x:c>
      <x:c r="H540" s="4" t="str">
        <x:f>IFERROR(INDEX('Items'!$X$6:$X$1005,MATCH(D540,'Items'!$A$6:$A$1005,0)),"MISSING ID")</x:f>
        <x:v>Processed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x:f>IF(OR(C540="Ingredient candidate",C540="Consumed input",C540="Contained input",C540="Transform input"),IF(F540="T0",0,IF(F540="T1",1,IF(F540="T2",2,IF(F540="T3",3,IF(F540="T4",4,-1))))),-1)</x:f>
        <x:v>0</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Crafting components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Crafting components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Crafting components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stock</x:v>
      </x:c>
      <x:c r="F544" s="4" t="str">
        <x:f>IFERROR(INDEX('Items'!$C$6:$C$1005,MATCH(D544,'Items'!$A$6:$A$1005,0)),"MISSING ID")</x:f>
        <x:v>T0</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x:f>IF(OR(C544="Ingredient candidate",C544="Consumed input",C544="Contained input",C544="Transform input"),IF(F544="T0",0,IF(F544="T1",1,IF(F544="T2",2,IF(F544="T3",3,IF(F544="T4",4,-1))))),-1)</x:f>
        <x:v>0</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T3</x:v>
      </x:c>
      <x:c r="G545" s="4" t="str">
        <x:f>IFERROR(INDEX('Items'!$D$6:$D$1005,MATCH(D545,'Items'!$A$6:$A$1005,0)),"MISSING ID")</x:f>
        <x:v>Crafting components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lengths</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blanks</x:v>
      </x:c>
      <x:c r="F547" s="4" t="str">
        <x:f>IFERROR(INDEX('Items'!$C$6:$C$1005,MATCH(D547,'Items'!$A$6:$A$1005,0)),"MISSING ID")</x:f>
        <x:v>T2</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x:f>IF(OR(C547="Ingredient candidate",C547="Consumed input",C547="Contained input",C547="Transform input"),IF(F547="T0",0,IF(F547="T1",1,IF(F547="T2",2,IF(F547="T3",3,IF(F547="T4",4,-1))))),-1)</x:f>
        <x:v>2</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Bronze bearing blanks</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Salvage</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Unfitted 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Prepared flexible hide panels</x:v>
      </x:c>
      <x:c r="F551" s="4" t="str">
        <x:f>IFERROR(INDEX('Items'!$C$6:$C$1005,MATCH(D551,'Items'!$A$6:$A$1005,0)),"MISSING ID")</x:f>
        <x:v>T3</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x:f>IF(OR(C551="Ingredient candidate",C551="Consumed input",C551="Contained input",C551="Transform input"),IF(F551="T0",0,IF(F551="T1",1,IF(F551="T2",2,IF(F551="T3",3,IF(F551="T4",4,-1))))),-1)</x:f>
        <x:v>3</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Salvage</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T2</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x:f>IF(OR(C553="Ingredient candidate",C553="Consumed input",C553="Contained input",C553="Transform input"),IF(F553="T0",0,IF(F553="T1",1,IF(F553="T2",2,IF(F553="T3",3,IF(F553="T4",4,-1))))),-1)</x:f>
        <x:v>2</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lengths</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Unfitted 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T0</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x:f>IF(OR(C556="Ingredient candidate",C556="Consumed input",C556="Contained input",C556="Transform input"),IF(F556="T0",0,IF(F556="T1",1,IF(F556="T2",2,IF(F556="T3",3,IF(F556="T4",4,-1))))),-1)</x:f>
        <x:v>0</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Salvage</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lengths</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blanks</x:v>
      </x:c>
      <x:c r="F559" s="4" t="str">
        <x:f>IFERROR(INDEX('Items'!$C$6:$C$1005,MATCH(D559,'Items'!$A$6:$A$1005,0)),"MISSING ID")</x:f>
        <x:v>T2</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x:f>IF(OR(C559="Ingredient candidate",C559="Consumed input",C559="Contained input",C559="Transform input"),IF(F559="T0",0,IF(F559="T1",1,IF(F559="T2",2,IF(F559="T3",3,IF(F559="T4",4,-1))))),-1)</x:f>
        <x:v>2</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T2</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x:f>IF(OR(C560="Ingredient candidate",C560="Consumed input",C560="Contained input",C560="Transform input"),IF(F560="T0",0,IF(F560="T1",1,IF(F560="T2",2,IF(F560="T3",3,IF(F560="T4",4,-1))))),-1)</x:f>
        <x:v>2</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Unfitted 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Unfitted 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T0</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Unfitted 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T1</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Unfitted 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T1</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Unfitted 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T1</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Unfitted 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T0</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Consolidated iron bar stock</x:v>
      </x:c>
      <x:c r="F573" s="4" t="str">
        <x:f>IFERROR(INDEX('Items'!$C$6:$C$1005,MATCH(D573,'Items'!$A$6:$A$1005,0)),"MISSING ID")</x:f>
        <x:v>T1</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x:f>IF(OR(C573="Ingredient candidate",C573="Consumed input",C573="Contained input",C573="Transform input"),IF(F573="T0",0,IF(F573="T1",1,IF(F573="T2",2,IF(F573="T3",3,IF(F573="T4",4,-1))))),-1)</x:f>
        <x:v>1</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T1</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Consolidated iron bar stock</x:v>
      </x:c>
      <x:c r="F575" s="4" t="str">
        <x:f>IFERROR(INDEX('Items'!$C$6:$C$1005,MATCH(D575,'Items'!$A$6:$A$1005,0)),"MISSING ID")</x:f>
        <x:v>T1</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x:f>IF(OR(C575="Ingredient candidate",C575="Consumed input",C575="Contained input",C575="Transform input"),IF(F575="T0",0,IF(F575="T1",1,IF(F575="T2",2,IF(F575="T3",3,IF(F575="T4",4,-1))))),-1)</x:f>
        <x:v>1</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T0</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Consolidated iron bar stock</x:v>
      </x:c>
      <x:c r="F577" s="4" t="str">
        <x:f>IFERROR(INDEX('Items'!$C$6:$C$1005,MATCH(D577,'Items'!$A$6:$A$1005,0)),"MISSING ID")</x:f>
        <x:v>T1</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x:f>IF(OR(C577="Ingredient candidate",C577="Consumed input",C577="Contained input",C577="Transform input"),IF(F577="T0",0,IF(F577="T1",1,IF(F577="T2",2,IF(F577="T3",3,IF(F577="T4",4,-1))))),-1)</x:f>
        <x:v>1</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T1</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Consolidated iron bar stock</x:v>
      </x:c>
      <x:c r="F579" s="4" t="str">
        <x:f>IFERROR(INDEX('Items'!$C$6:$C$1005,MATCH(D579,'Items'!$A$6:$A$1005,0)),"MISSING ID")</x:f>
        <x:v>T1</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x:f>IF(OR(C579="Ingredient candidate",C579="Consumed input",C579="Contained input",C579="Transform input"),IF(F579="T0",0,IF(F579="T1",1,IF(F579="T2",2,IF(F579="T3",3,IF(F579="T4",4,-1))))),-1)</x:f>
        <x:v>1</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T0</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Consolidated iron bar stock</x:v>
      </x:c>
      <x:c r="F581" s="4" t="str">
        <x:f>IFERROR(INDEX('Items'!$C$6:$C$1005,MATCH(D581,'Items'!$A$6:$A$1005,0)),"MISSING ID")</x:f>
        <x:v>T1</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x:f>IF(OR(C581="Ingredient candidate",C581="Consumed input",C581="Contained input",C581="Transform input"),IF(F581="T0",0,IF(F581="T1",1,IF(F581="T2",2,IF(F581="T3",3,IF(F581="T4",4,-1))))),-1)</x:f>
        <x:v>1</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T1</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Consolidated iron bar stock</x:v>
      </x:c>
      <x:c r="F583" s="4" t="str">
        <x:f>IFERROR(INDEX('Items'!$C$6:$C$1005,MATCH(D583,'Items'!$A$6:$A$1005,0)),"MISSING ID")</x:f>
        <x:v>T1</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x:f>IF(OR(C583="Ingredient candidate",C583="Consumed input",C583="Contained input",C583="Transform input"),IF(F583="T0",0,IF(F583="T1",1,IF(F583="T2",2,IF(F583="T3",3,IF(F583="T4",4,-1))))),-1)</x:f>
        <x:v>1</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Bronze bearing blanks</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T2</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Consolidated iron bar stock</x:v>
      </x:c>
      <x:c r="F586" s="4" t="str">
        <x:f>IFERROR(INDEX('Items'!$C$6:$C$1005,MATCH(D586,'Items'!$A$6:$A$1005,0)),"MISSING ID")</x:f>
        <x:v>T1</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x:f>IF(OR(C586="Ingredient candidate",C586="Consumed input",C586="Contained input",C586="Transform input"),IF(F586="T0",0,IF(F586="T1",1,IF(F586="T2",2,IF(F586="T3",3,IF(F586="T4",4,-1))))),-1)</x:f>
        <x:v>1</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sharpening grit</x:v>
      </x:c>
      <x:c r="F587" s="4" t="str">
        <x:f>IFERROR(INDEX('Items'!$C$6:$C$1005,MATCH(D587,'Items'!$A$6:$A$1005,0)),"MISSING ID")</x:f>
        <x:v>T0</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x:f>IF(OR(C587="Ingredient candidate",C587="Consumed input",C587="Contained input",C587="Transform input"),IF(F587="T0",0,IF(F587="T1",1,IF(F587="T2",2,IF(F587="T3",3,IF(F587="T4",4,-1))))),-1)</x:f>
        <x:v>0</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T2</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T2</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x:f>IF(OR(C589="Ingredient candidate",C589="Consumed input",C589="Contained input",C589="Transform input"),IF(F589="T0",0,IF(F589="T1",1,IF(F589="T2",2,IF(F589="T3",3,IF(F589="T4",4,-1))))),-1)</x:f>
        <x:v>2</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lengths</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T2</x:v>
      </x:c>
      <x:c r="G591" s="4" t="str">
        <x:f>IFERROR(INDEX('Items'!$D$6:$D$1005,MATCH(D591,'Items'!$A$6:$A$1005,0)),"MISSING ID")</x:f>
        <x:v>Crafting components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x:f>IF(OR(C591="Ingredient candidate",C591="Consumed input",C591="Contained input",C591="Transform input"),IF(F591="T0",0,IF(F591="T1",1,IF(F591="T2",2,IF(F591="T3",3,IF(F591="T4",4,-1))))),-1)</x:f>
        <x:v>2</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T3</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Unfitted 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sharpening grit</x:v>
      </x:c>
      <x:c r="F594" s="4" t="str">
        <x:f>IFERROR(INDEX('Items'!$C$6:$C$1005,MATCH(D594,'Items'!$A$6:$A$1005,0)),"MISSING ID")</x:f>
        <x:v>T0</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x:f>IF(OR(C594="Ingredient candidate",C594="Consumed input",C594="Contained input",C594="Transform input"),IF(F594="T0",0,IF(F594="T1",1,IF(F594="T2",2,IF(F594="T3",3,IF(F594="T4",4,-1))))),-1)</x:f>
        <x:v>0</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T2</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husk-fiber sheets</x:v>
      </x:c>
      <x:c r="F596" s="4" t="str">
        <x:f>IFERROR(INDEX('Items'!$C$6:$C$1005,MATCH(D596,'Items'!$A$6:$A$1005,0)),"MISSING ID")</x:f>
        <x:v>T3</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x:f>IF(OR(C596="Ingredient candidate",C596="Consumed input",C596="Contained input",C596="Transform input"),IF(F596="T0",0,IF(F596="T1",1,IF(F596="T2",2,IF(F596="T3",3,IF(F596="T4",4,-1))))),-1)</x:f>
        <x:v>3</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Crafting components</x:v>
      </x:c>
      <x:c r="H597" s="4" t="str">
        <x:f>IFERROR(INDEX('Items'!$X$6:$X$1005,MATCH(D597,'Items'!$A$6:$A$1005,0)),"MISSING ID")</x:f>
        <x:v>Processed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T0</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Unfitted 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Bronze bearing blanks</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T0</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lengths</x:v>
      </x:c>
      <x:c r="F602" s="4" t="str">
        <x:f>IFERROR(INDEX('Items'!$C$6:$C$1005,MATCH(D602,'Items'!$A$6:$A$1005,0)),"MISSING ID")</x:f>
        <x:v>T2</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x:f>IF(OR(C602="Ingredient candidate",C602="Consumed input",C602="Contained input",C602="Transform input"),IF(F602="T0",0,IF(F602="T1",1,IF(F602="T2",2,IF(F602="T3",3,IF(F602="T4",4,-1))))),-1)</x:f>
        <x:v>2</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seal-sheet stock</x:v>
      </x:c>
      <x:c r="F603" s="4" t="str">
        <x:f>IFERROR(INDEX('Items'!$C$6:$C$1005,MATCH(D603,'Items'!$A$6:$A$1005,0)),"MISSING ID")</x:f>
        <x:v>T2</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x:f>IF(OR(C603="Ingredient candidate",C603="Consumed input",C603="Contained input",C603="Transform input"),IF(F603="T0",0,IF(F603="T1",1,IF(F603="T2",2,IF(F603="T3",3,IF(F603="T4",4,-1))))),-1)</x:f>
        <x:v>2</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Unfitted 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T3</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Unfitted 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Bronze bearing blanks</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Crafting components</x:v>
      </x:c>
      <x:c r="H612" s="4" t="str">
        <x:f>IFERROR(INDEX('Items'!$X$6:$X$1005,MATCH(D612,'Items'!$A$6:$A$1005,0)),"MISSING ID")</x:f>
        <x:v>Processed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T1</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Unfitted 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sharpening grit</x:v>
      </x:c>
      <x:c r="F615" s="4" t="str">
        <x:f>IFERROR(INDEX('Items'!$C$6:$C$1005,MATCH(D615,'Items'!$A$6:$A$1005,0)),"MISSING ID")</x:f>
        <x:v>T0</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x:f>IF(OR(C615="Ingredient candidate",C615="Consumed input",C615="Contained input",C615="Transform input"),IF(F615="T0",0,IF(F615="T1",1,IF(F615="T2",2,IF(F615="T3",3,IF(F615="T4",4,-1))))),-1)</x:f>
        <x:v>0</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T0</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Unfitted 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sharpening grit</x:v>
      </x:c>
      <x:c r="F618" s="4" t="str">
        <x:f>IFERROR(INDEX('Items'!$C$6:$C$1005,MATCH(D618,'Items'!$A$6:$A$1005,0)),"MISSING ID")</x:f>
        <x:v>T0</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x:f>IF(OR(C618="Ingredient candidate",C618="Consumed input",C618="Contained input",C618="Transform input"),IF(F618="T0",0,IF(F618="T1",1,IF(F618="T2",2,IF(F618="T3",3,IF(F618="T4",4,-1))))),-1)</x:f>
        <x:v>0</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T0</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Bronze bearing blanks</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sharpening grit</x:v>
      </x:c>
      <x:c r="F621" s="4" t="str">
        <x:f>IFERROR(INDEX('Items'!$C$6:$C$1005,MATCH(D621,'Items'!$A$6:$A$1005,0)),"MISSING ID")</x:f>
        <x:v>T0</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x:f>IF(OR(C621="Ingredient candidate",C621="Consumed input",C621="Contained input",C621="Transform input"),IF(F621="T0",0,IF(F621="T1",1,IF(F621="T2",2,IF(F621="T3",3,IF(F621="T4",4,-1))))),-1)</x:f>
        <x:v>0</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T0</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T2</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x:f>IF(OR(C623="Ingredient candidate",C623="Consumed input",C623="Contained input",C623="Transform input"),IF(F623="T0",0,IF(F623="T1",1,IF(F623="T2",2,IF(F623="T3",3,IF(F623="T4",4,-1))))),-1)</x:f>
        <x:v>2</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Unfitted 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Bronze bearing blanks</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T3</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Unfitted 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Bronze bearing blanks</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T2</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blanks</x:v>
      </x:c>
      <x:c r="F630" s="4" t="str">
        <x:f>IFERROR(INDEX('Items'!$C$6:$C$1005,MATCH(D630,'Items'!$A$6:$A$1005,0)),"MISSING ID")</x:f>
        <x:v>T2</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x:f>IF(OR(C630="Ingredient candidate",C630="Consumed input",C630="Contained input",C630="Transform input"),IF(F630="T0",0,IF(F630="T1",1,IF(F630="T2",2,IF(F630="T3",3,IF(F630="T4",4,-1))))),-1)</x:f>
        <x:v>2</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T2</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x:f>IF(OR(C631="Ingredient candidate",C631="Consumed input",C631="Contained input",C631="Transform input"),IF(F631="T0",0,IF(F631="T1",1,IF(F631="T2",2,IF(F631="T3",3,IF(F631="T4",4,-1))))),-1)</x:f>
        <x:v>2</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Unfitted 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T2</x:v>
      </x:c>
      <x:c r="G633" s="4" t="str">
        <x:f>IFERROR(INDEX('Items'!$D$6:$D$1005,MATCH(D633,'Items'!$A$6:$A$1005,0)),"MISSING ID")</x:f>
        <x:v>Crafting components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x:f>IF(OR(C633="Ingredient candidate",C633="Consumed input",C633="Contained input",C633="Transform input"),IF(F633="T0",0,IF(F633="T1",1,IF(F633="T2",2,IF(F633="T3",3,IF(F633="T4",4,-1))))),-1)</x:f>
        <x:v>2</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T3</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Unfitted 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Crafting components</x:v>
      </x:c>
      <x:c r="H636" s="4" t="str">
        <x:f>IFERROR(INDEX('Items'!$X$6:$X$1005,MATCH(D636,'Items'!$A$6:$A$1005,0)),"MISSING ID")</x:f>
        <x:v>Processed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T0</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lengths</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Bronze bearing blanks</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lengths</x:v>
      </x:c>
      <x:c r="F640" s="4" t="str">
        <x:f>IFERROR(INDEX('Items'!$C$6:$C$1005,MATCH(D640,'Items'!$A$6:$A$1005,0)),"MISSING ID")</x:f>
        <x:v>T2</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x:f>IF(OR(C640="Ingredient candidate",C640="Consumed input",C640="Contained input",C640="Transform input"),IF(F640="T0",0,IF(F640="T1",1,IF(F640="T2",2,IF(F640="T3",3,IF(F640="T4",4,-1))))),-1)</x:f>
        <x:v>2</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T0</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blanks</x:v>
      </x:c>
      <x:c r="F642" s="4" t="str">
        <x:f>IFERROR(INDEX('Items'!$C$6:$C$1005,MATCH(D642,'Items'!$A$6:$A$1005,0)),"MISSING ID")</x:f>
        <x:v>T2</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x:f>IF(OR(C642="Ingredient candidate",C642="Consumed input",C642="Contained input",C642="Transform input"),IF(F642="T0",0,IF(F642="T1",1,IF(F642="T2",2,IF(F642="T3",3,IF(F642="T4",4,-1))))),-1)</x:f>
        <x:v>2</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Unfitted 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Bronze bearing blanks</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T2</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Bonded mica composite sheets</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Crafting components</x:v>
      </x:c>
      <x:c r="H651" s="4" t="str">
        <x:f>IFERROR(INDEX('Items'!$X$6:$X$1005,MATCH(D651,'Items'!$A$6:$A$1005,0)),"MISSING ID")</x:f>
        <x:v>Processed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Fired 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Composite insulation blanks</x:v>
      </x:c>
      <x:c r="F653" s="4" t="str">
        <x:f>IFERROR(INDEX('Items'!$C$6:$C$1005,MATCH(D653,'Items'!$A$6:$A$1005,0)),"MISSING ID")</x:f>
        <x:v>T2</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T0</x:v>
      </x:c>
      <x:c r="G654" s="4" t="str">
        <x:f>IFERROR(INDEX('Items'!$D$6:$D$1005,MATCH(D654,'Items'!$A$6:$A$1005,0)),"MISSING ID")</x:f>
        <x:v>Crafting components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x:f>IF(OR(C654="Ingredient candidate",C654="Consumed input",C654="Contained input",C654="Transform input"),IF(F654="T0",0,IF(F654="T1",1,IF(F654="T2",2,IF(F654="T3",3,IF(F654="T4",4,-1))))),-1)</x:f>
        <x:v>0</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liquid</x:v>
      </x:c>
      <x:c r="F655" s="4" t="str">
        <x:f>IFERROR(INDEX('Items'!$C$6:$C$1005,MATCH(D655,'Items'!$A$6:$A$1005,0)),"MISSING ID")</x:f>
        <x:v>T0</x:v>
      </x:c>
      <x:c r="G655" s="4" t="str">
        <x:f>IFERROR(INDEX('Items'!$D$6:$D$1005,MATCH(D655,'Items'!$A$6:$A$1005,0)),"MISSING ID")</x:f>
        <x:v>Crafting components</x:v>
      </x:c>
      <x:c r="H655" s="4" t="str">
        <x:f>IFERROR(INDEX('Items'!$X$6:$X$1005,MATCH(D655,'Items'!$A$6:$A$1005,0)),"MISSING ID")</x:f>
        <x:v>Processed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x:f>IF(OR(C655="Ingredient candidate",C655="Consumed input",C655="Contained input",C655="Transform input"),IF(F655="T0",0,IF(F655="T1",1,IF(F655="T2",2,IF(F655="T3",3,IF(F655="T4",4,-1))))),-1)</x:f>
        <x:v>0</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Crafting components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T0</x:v>
      </x:c>
      <x:c r="G657" s="4" t="str">
        <x:f>IFERROR(INDEX('Items'!$D$6:$D$1005,MATCH(D657,'Items'!$A$6:$A$1005,0)),"MISSING ID")</x:f>
        <x:v>Crafting components</x:v>
      </x:c>
      <x:c r="H657" s="4" t="str">
        <x:f>IFERROR(INDEX('Items'!$X$6:$X$1005,MATCH(D657,'Items'!$A$6:$A$1005,0)),"MISSING ID")</x:f>
        <x:v>Processed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x:f>IF(OR(C657="Ingredient candidate",C657="Consumed input",C657="Contained input",C657="Transform input"),IF(F657="T0",0,IF(F657="T1",1,IF(F657="T2",2,IF(F657="T3",3,IF(F657="T4",4,-1))))),-1)</x:f>
        <x:v>0</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liquid</x:v>
      </x:c>
      <x:c r="F658" s="4" t="str">
        <x:f>IFERROR(INDEX('Items'!$C$6:$C$1005,MATCH(D658,'Items'!$A$6:$A$1005,0)),"MISSING ID")</x:f>
        <x:v>T0</x:v>
      </x:c>
      <x:c r="G658" s="4" t="str">
        <x:f>IFERROR(INDEX('Items'!$D$6:$D$1005,MATCH(D658,'Items'!$A$6:$A$1005,0)),"MISSING ID")</x:f>
        <x:v>Crafting components</x:v>
      </x:c>
      <x:c r="H658" s="4" t="str">
        <x:f>IFERROR(INDEX('Items'!$X$6:$X$1005,MATCH(D658,'Items'!$A$6:$A$1005,0)),"MISSING ID")</x:f>
        <x:v>Processed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x:f>IF(OR(C658="Ingredient candidate",C658="Consumed input",C658="Contained input",C658="Transform input"),IF(F658="T0",0,IF(F658="T1",1,IF(F658="T2",2,IF(F658="T3",3,IF(F658="T4",4,-1))))),-1)</x:f>
        <x:v>0</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 powder</x:v>
      </x:c>
      <x:c r="F659" s="4" t="str">
        <x:f>IFERROR(INDEX('Items'!$C$6:$C$1005,MATCH(D659,'Items'!$A$6:$A$1005,0)),"MISSING ID")</x:f>
        <x:v>T0</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x:f>IF(OR(C659="Ingredient candidate",C659="Consumed input",C659="Contained input",C659="Transform input"),IF(F659="T0",0,IF(F659="T1",1,IF(F659="T2",2,IF(F659="T3",3,IF(F659="T4",4,-1))))),-1)</x:f>
        <x:v>0</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Crafting components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T1</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x:f>IF(OR(C662="Ingredient candidate",C662="Consumed input",C662="Contained input",C662="Transform input"),IF(F662="T0",0,IF(F662="T1",1,IF(F662="T2",2,IF(F662="T3",3,IF(F662="T4",4,-1))))),-1)</x:f>
        <x:v>1</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T0</x:v>
      </x:c>
      <x:c r="G663" s="4" t="str">
        <x:f>IFERROR(INDEX('Items'!$D$6:$D$1005,MATCH(D663,'Items'!$A$6:$A$1005,0)),"MISSING ID")</x:f>
        <x:v>Crafting components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T1</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x:f>IF(OR(C664="Ingredient candidate",C664="Consumed input",C664="Contained input",C664="Transform input"),IF(F664="T0",0,IF(F664="T1",1,IF(F664="T2",2,IF(F664="T3",3,IF(F664="T4",4,-1))))),-1)</x:f>
        <x:v>1</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Assay-selected Iron Growth feed</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Assay-selected Iron Growth feed</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T0</x:v>
      </x:c>
      <x:c r="G667" s="4" t="str">
        <x:f>IFERROR(INDEX('Items'!$D$6:$D$1005,MATCH(D667,'Items'!$A$6:$A$1005,0)),"MISSING ID")</x:f>
        <x:v>Crafting components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x:f>IF(OR(C667="Ingredient candidate",C667="Consumed input",C667="Contained input",C667="Transform input"),IF(F667="T0",0,IF(F667="T1",1,IF(F667="T2",2,IF(F667="T3",3,IF(F667="T4",4,-1))))),-1)</x:f>
        <x:v>0</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Selected manganese mineral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Worked Growth-alloy blanks</x:v>
      </x:c>
      <x:c r="F669" s="4" t="str">
        <x:f>IFERROR(INDEX('Items'!$C$6:$C$1005,MATCH(D669,'Items'!$A$6:$A$1005,0)),"MISSING ID")</x:f>
        <x:v>T3</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Worked Growth-alloy blanks</x:v>
      </x:c>
      <x:c r="F670" s="4" t="str">
        <x:f>IFERROR(INDEX('Items'!$C$6:$C$1005,MATCH(D670,'Items'!$A$6:$A$1005,0)),"MISSING ID")</x:f>
        <x:v>T3</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x:f>IF(OR(C670="Ingredient candidate",C670="Consumed input",C670="Contained input",C670="Transform input"),IF(F670="T0",0,IF(F670="T1",1,IF(F670="T2",2,IF(F670="T3",3,IF(F670="T4",4,-1))))),-1)</x:f>
        <x:v>3</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sharpening grit</x:v>
      </x:c>
      <x:c r="F671" s="4" t="str">
        <x:f>IFERROR(INDEX('Items'!$C$6:$C$1005,MATCH(D671,'Items'!$A$6:$A$1005,0)),"MISSING ID")</x:f>
        <x:v>T0</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x:f>IF(OR(C671="Ingredient candidate",C671="Consumed input",C671="Contained input",C671="Transform input"),IF(F671="T0",0,IF(F671="T1",1,IF(F671="T2",2,IF(F671="T3",3,IF(F671="T4",4,-1))))),-1)</x:f>
        <x:v>0</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T2</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T2</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x:f>IF(OR(C673="Ingredient candidate",C673="Consumed input",C673="Contained input",C673="Transform input"),IF(F673="T0",0,IF(F673="T1",1,IF(F673="T2",2,IF(F673="T3",3,IF(F673="T4",4,-1))))),-1)</x:f>
        <x:v>2</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T1</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x:f>IF(OR(C674="Ingredient candidate",C674="Consumed input",C674="Contained input",C674="Transform input"),IF(F674="T0",0,IF(F674="T1",1,IF(F674="T2",2,IF(F674="T3",3,IF(F674="T4",4,-1))))),-1)</x:f>
        <x:v>1</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Bronze bearing blanks</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T3</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T2</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x:f>IF(OR(C677="Ingredient candidate",C677="Consumed input",C677="Contained input",C677="Transform input"),IF(F677="T0",0,IF(F677="T1",1,IF(F677="T2",2,IF(F677="T3",3,IF(F677="T4",4,-1))))),-1)</x:f>
        <x:v>2</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T0</x:v>
      </x:c>
      <x:c r="G678" s="4" t="str">
        <x:f>IFERROR(INDEX('Items'!$D$6:$D$1005,MATCH(D678,'Items'!$A$6:$A$1005,0)),"MISSING ID")</x:f>
        <x:v>Crafting components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T1</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x:f>IF(OR(C679="Ingredient candidate",C679="Consumed input",C679="Contained input",C679="Transform input"),IF(F679="T0",0,IF(F679="T1",1,IF(F679="T2",2,IF(F679="T3",3,IF(F679="T4",4,-1))))),-1)</x:f>
        <x:v>1</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T1</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x:f>IF(OR(C680="Ingredient candidate",C680="Consumed input",C680="Contained input",C680="Transform input"),IF(F680="T0",0,IF(F680="T1",1,IF(F680="T2",2,IF(F680="T3",3,IF(F680="T4",4,-1))))),-1)</x:f>
        <x:v>1</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T0</x:v>
      </x:c>
      <x:c r="G681" s="4" t="str">
        <x:f>IFERROR(INDEX('Items'!$D$6:$D$1005,MATCH(D681,'Items'!$A$6:$A$1005,0)),"MISSING ID")</x:f>
        <x:v>Crafting components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T3</x:v>
      </x:c>
      <x:c r="G683" s="4" t="str">
        <x:f>IFERROR(INDEX('Items'!$D$6:$D$1005,MATCH(D683,'Items'!$A$6:$A$1005,0)),"MISSING ID")</x:f>
        <x:v>Crafting components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T0</x:v>
      </x:c>
      <x:c r="G685" s="4" t="str">
        <x:f>IFERROR(INDEX('Items'!$D$6:$D$1005,MATCH(D685,'Items'!$A$6:$A$1005,0)),"MISSING ID")</x:f>
        <x:v>Crafting components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T0</x:v>
      </x:c>
      <x:c r="G687" s="4" t="str">
        <x:f>IFERROR(INDEX('Items'!$D$6:$D$1005,MATCH(D687,'Items'!$A$6:$A$1005,0)),"MISSING ID")</x:f>
        <x:v>Crafting components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T0</x:v>
      </x:c>
      <x:c r="G688" s="4" t="str">
        <x:f>IFERROR(INDEX('Items'!$D$6:$D$1005,MATCH(D688,'Items'!$A$6:$A$1005,0)),"MISSING ID")</x:f>
        <x:v>Crafting components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x:f>IF(OR(C688="Ingredient candidate",C688="Consumed input",C688="Contained input",C688="Transform input"),IF(F688="T0",0,IF(F688="T1",1,IF(F688="T2",2,IF(F688="T3",3,IF(F688="T4",4,-1))))),-1)</x:f>
        <x:v>0</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T3</x:v>
      </x:c>
      <x:c r="G689" s="4" t="str">
        <x:f>IFERROR(INDEX('Items'!$D$6:$D$1005,MATCH(D689,'Items'!$A$6:$A$1005,0)),"MISSING ID")</x:f>
        <x:v>Crafting components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x:f>IF(OR(C689="Ingredient candidate",C689="Consumed input",C689="Contained input",C689="Transform input"),IF(F689="T0",0,IF(F689="T1",1,IF(F689="T2",2,IF(F689="T3",3,IF(F689="T4",4,-1))))),-1)</x:f>
        <x:v>3</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liquid</x:v>
      </x:c>
      <x:c r="F690" s="4" t="str">
        <x:f>IFERROR(INDEX('Items'!$C$6:$C$1005,MATCH(D690,'Items'!$A$6:$A$1005,0)),"MISSING ID")</x:f>
        <x:v>T0</x:v>
      </x:c>
      <x:c r="G690" s="4" t="str">
        <x:f>IFERROR(INDEX('Items'!$D$6:$D$1005,MATCH(D690,'Items'!$A$6:$A$1005,0)),"MISSING ID")</x:f>
        <x:v>Crafting components</x:v>
      </x:c>
      <x:c r="H690" s="4" t="str">
        <x:f>IFERROR(INDEX('Items'!$X$6:$X$1005,MATCH(D690,'Items'!$A$6:$A$1005,0)),"MISSING ID")</x:f>
        <x:v>Processed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x:f>IF(OR(C690="Ingredient candidate",C690="Consumed input",C690="Contained input",C690="Transform input"),IF(F690="T0",0,IF(F690="T1",1,IF(F690="T2",2,IF(F690="T3",3,IF(F690="T4",4,-1))))),-1)</x:f>
        <x:v>0</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T0</x:v>
      </x:c>
      <x:c r="G691" s="4" t="str">
        <x:f>IFERROR(INDEX('Items'!$D$6:$D$1005,MATCH(D691,'Items'!$A$6:$A$1005,0)),"MISSING ID")</x:f>
        <x:v>Crafting components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T0</x:v>
      </x:c>
      <x:c r="G692" s="4" t="str">
        <x:f>IFERROR(INDEX('Items'!$D$6:$D$1005,MATCH(D692,'Items'!$A$6:$A$1005,0)),"MISSING ID")</x:f>
        <x:v>Crafting components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x:f>IF(OR(C692="Ingredient candidate",C692="Consumed input",C692="Contained input",C692="Transform input"),IF(F692="T0",0,IF(F692="T1",1,IF(F692="T2",2,IF(F692="T3",3,IF(F692="T4",4,-1))))),-1)</x:f>
        <x:v>0</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liquid</x:v>
      </x:c>
      <x:c r="F694" s="4" t="str">
        <x:f>IFERROR(INDEX('Items'!$C$6:$C$1005,MATCH(D694,'Items'!$A$6:$A$1005,0)),"MISSING ID")</x:f>
        <x:v>T0</x:v>
      </x:c>
      <x:c r="G694" s="4" t="str">
        <x:f>IFERROR(INDEX('Items'!$D$6:$D$1005,MATCH(D694,'Items'!$A$6:$A$1005,0)),"MISSING ID")</x:f>
        <x:v>Crafting components</x:v>
      </x:c>
      <x:c r="H694" s="4" t="str">
        <x:f>IFERROR(INDEX('Items'!$X$6:$X$1005,MATCH(D694,'Items'!$A$6:$A$1005,0)),"MISSING ID")</x:f>
        <x:v>Processed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x:f>IF(OR(C694="Ingredient candidate",C694="Consumed input",C694="Contained input",C694="Transform input"),IF(F694="T0",0,IF(F694="T1",1,IF(F694="T2",2,IF(F694="T3",3,IF(F694="T4",4,-1))))),-1)</x:f>
        <x:v>0</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T0</x:v>
      </x:c>
      <x:c r="G695" s="4" t="str">
        <x:f>IFERROR(INDEX('Items'!$D$6:$D$1005,MATCH(D695,'Items'!$A$6:$A$1005,0)),"MISSING ID")</x:f>
        <x:v>Crafting components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T1</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x:f>IF(OR(C696="Ingredient candidate",C696="Consumed input",C696="Contained input",C696="Transform input"),IF(F696="T0",0,IF(F696="T1",1,IF(F696="T2",2,IF(F696="T3",3,IF(F696="T4",4,-1))))),-1)</x:f>
        <x:v>1</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T0</x:v>
      </x:c>
      <x:c r="G698" s="4" t="str">
        <x:f>IFERROR(INDEX('Items'!$D$6:$D$1005,MATCH(D698,'Items'!$A$6:$A$1005,0)),"MISSING ID")</x:f>
        <x:v>Crafting components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T0</x:v>
      </x:c>
      <x:c r="G700" s="4" t="str">
        <x:f>IFERROR(INDEX('Items'!$D$6:$D$1005,MATCH(D700,'Items'!$A$6:$A$1005,0)),"MISSING ID")</x:f>
        <x:v>Crafting components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T1</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x:f>IF(OR(C701="Ingredient candidate",C701="Consumed input",C701="Contained input",C701="Transform input"),IF(F701="T0",0,IF(F701="T1",1,IF(F701="T2",2,IF(F701="T3",3,IF(F701="T4",4,-1))))),-1)</x:f>
        <x:v>1</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Conditioned faunal reinforcement fibers</x:v>
      </x:c>
      <x:c r="F702" s="4" t="str">
        <x:f>IFERROR(INDEX('Items'!$C$6:$C$1005,MATCH(D702,'Items'!$A$6:$A$1005,0)),"MISSING ID")</x:f>
        <x:v>T0</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Sorted stone aggregate</x:v>
      </x:c>
      <x:c r="F703" s="4" t="str">
        <x:f>IFERROR(INDEX('Items'!$C$6:$C$1005,MATCH(D703,'Items'!$A$6:$A$1005,0)),"MISSING ID")</x:f>
        <x:v>T0</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x:f>IF(OR(C703="Ingredient candidate",C703="Consumed input",C703="Contained input",C703="Transform input"),IF(F703="T0",0,IF(F703="T1",1,IF(F703="T2",2,IF(F703="T3",3,IF(F703="T4",4,-1))))),-1)</x:f>
        <x:v>0</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Selected iron-ore furnace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industrial salt feed</x:v>
      </x:c>
      <x:c r="F705" s="4" t="str">
        <x:f>IFERROR(INDEX('Items'!$C$6:$C$1005,MATCH(D705,'Items'!$A$6:$A$1005,0)),"MISSING ID")</x:f>
        <x:v>T0</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x:f>IF(OR(C705="Ingredient candidate",C705="Consumed input",C705="Contained input",C705="Transform input"),IF(F705="T0",0,IF(F705="T1",1,IF(F705="T2",2,IF(F705="T3",3,IF(F705="T4",4,-1))))),-1)</x:f>
        <x:v>0</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T0</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x:c r="B710" s="4"/>
      <x:c r="C710" s="4"/>
      <x:c r="D710" s="4"/>
      <x:c r="E710" s="4"/>
      <x:c r="F710" s="4"/>
      <x:c r="G710" s="4"/>
      <x:c r="H710" s="4"/>
      <x:c r="I710" s="4"/>
      <x:c r="J710" s="4"/>
      <x:c r="K710" s="4"/>
      <x:c r="L710" s="4"/>
      <x:c r="M710" s="4"/>
      <x:c r="N710" s="4"/>
      <x:c r="O710" s="4"/>
      <x:c r="P710" s="4"/>
      <x:c r="Q710" s="4"/>
    </x:row>
    <x:row r="711" ht="115" customHeight="1">
      <x:c r="A711" s="4"/>
      <x:c r="B711" s="4"/>
      <x:c r="C711" s="4"/>
      <x:c r="D711" s="4"/>
      <x:c r="E711" s="4"/>
      <x:c r="F711" s="4"/>
      <x:c r="G711" s="4"/>
      <x:c r="H711" s="4"/>
      <x:c r="I711" s="4"/>
      <x:c r="J711" s="4"/>
      <x:c r="K711" s="4"/>
      <x:c r="L711" s="4"/>
      <x:c r="M711" s="4"/>
      <x:c r="N711" s="4"/>
      <x:c r="O711" s="4"/>
      <x:c r="P711" s="4"/>
      <x:c r="Q711" s="4"/>
    </x:row>
    <x:row r="712" ht="115" customHeight="1">
      <x:c r="A712" s="4"/>
      <x:c r="B712" s="4"/>
      <x:c r="C712" s="4"/>
      <x:c r="D712" s="4"/>
      <x:c r="E712" s="4"/>
      <x:c r="F712" s="4"/>
      <x:c r="G712" s="4"/>
      <x:c r="H712" s="4"/>
      <x:c r="I712" s="4"/>
      <x:c r="J712" s="4"/>
      <x:c r="K712" s="4"/>
      <x:c r="L712" s="4"/>
      <x:c r="M712" s="4"/>
      <x:c r="N712" s="4"/>
      <x:c r="O712" s="4"/>
      <x:c r="P712" s="4"/>
      <x:c r="Q712" s="4"/>
    </x:row>
    <x:row r="713" ht="115" customHeight="1">
      <x:c r="A713" s="4"/>
      <x:c r="B713" s="4"/>
      <x:c r="C713" s="4"/>
      <x:c r="D713" s="4"/>
      <x:c r="E713" s="4"/>
      <x:c r="F713" s="4"/>
      <x:c r="G713" s="4"/>
      <x:c r="H713" s="4"/>
      <x:c r="I713" s="4"/>
      <x:c r="J713" s="4"/>
      <x:c r="K713" s="4"/>
      <x:c r="L713" s="4"/>
      <x:c r="M713" s="4"/>
      <x:c r="N713" s="4"/>
      <x:c r="O713" s="4"/>
      <x:c r="P713" s="4"/>
      <x:c r="Q713" s="4"/>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T0</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x:f>IF(OR(C714="Ingredient candidate",C714="Consumed input",C714="Contained input",C714="Transform input"),IF(F714="T0",0,IF(F714="T1",1,IF(F714="T2",2,IF(F714="T3",3,IF(F714="T4",4,-1))))),-1)</x:f>
        <x:v>0</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Consolidated iron bar stock</x:v>
      </x:c>
      <x:c r="F715" s="4" t="str">
        <x:f>IFERROR(INDEX('Items'!$C$6:$C$1005,MATCH(D715,'Items'!$A$6:$A$1005,0)),"MISSING ID")</x:f>
        <x:v>T1</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x:f>IF(OR(C715="Ingredient candidate",C715="Consumed input",C715="Contained input",C715="Transform input"),IF(F715="T0",0,IF(F715="T1",1,IF(F715="T2",2,IF(F715="T3",3,IF(F715="T4",4,-1))))),-1)</x:f>
        <x:v>1</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T2</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Unconsolidated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T0</x:v>
      </x:c>
      <x:c r="G718" s="4" t="str">
        <x:f>IFERROR(INDEX('Items'!$D$6:$D$1005,MATCH(D718,'Items'!$A$6:$A$1005,0)),"MISSING ID")</x:f>
        <x:v>Crafting components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x:f>IF(OR(C718="Ingredient candidate",C718="Consumed input",C718="Contained input",C718="Transform input"),IF(F718="T0",0,IF(F718="T1",1,IF(F718="T2",2,IF(F718="T3",3,IF(F718="T4",4,-1))))),-1)</x:f>
        <x:v>0</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wire stock</x:v>
      </x:c>
      <x:c r="F719" s="4" t="str">
        <x:f>IFERROR(INDEX('Items'!$C$6:$C$1005,MATCH(D719,'Items'!$A$6:$A$1005,0)),"MISSING ID")</x:f>
        <x:v>T1</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Unconsolidated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T1</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wire stock</x:v>
      </x:c>
      <x:c r="F722" s="4" t="str">
        <x:f>IFERROR(INDEX('Items'!$C$6:$C$1005,MATCH(D722,'Items'!$A$6:$A$1005,0)),"MISSING ID")</x:f>
        <x:v>T1</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x:f>IF(OR(C722="Ingredient candidate",C722="Consumed input",C722="Contained input",C722="Transform input"),IF(F722="T0",0,IF(F722="T1",1,IF(F722="T2",2,IF(F722="T3",3,IF(F722="T4",4,-1))))),-1)</x:f>
        <x:v>1</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T1</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x:f>IF(OR(C723="Ingredient candidate",C723="Consumed input",C723="Contained input",C723="Transform input"),IF(F723="T0",0,IF(F723="T1",1,IF(F723="T2",2,IF(F723="T3",3,IF(F723="T4",4,-1))))),-1)</x:f>
        <x:v>1</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Fired 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T2</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Unconsolidated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Unheaded iron rivet blanks</x:v>
      </x:c>
      <x:c r="F727" s="4" t="str">
        <x:f>IFERROR(INDEX('Items'!$C$6:$C$1005,MATCH(D727,'Items'!$A$6:$A$1005,0)),"MISSING ID")</x:f>
        <x:v>T0</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Unfitted 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Unheaded iron rivet blanks</x:v>
      </x:c>
      <x:c r="F729" s="4" t="str">
        <x:f>IFERROR(INDEX('Items'!$C$6:$C$1005,MATCH(D729,'Items'!$A$6:$A$1005,0)),"MISSING ID")</x:f>
        <x:v>T0</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x:f>IF(OR(C729="Ingredient candidate",C729="Consumed input",C729="Contained input",C729="Transform input"),IF(F729="T0",0,IF(F729="T1",1,IF(F729="T2",2,IF(F729="T3",3,IF(F729="T4",4,-1))))),-1)</x:f>
        <x:v>0</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sharpening grit</x:v>
      </x:c>
      <x:c r="F730" s="4" t="str">
        <x:f>IFERROR(INDEX('Items'!$C$6:$C$1005,MATCH(D730,'Items'!$A$6:$A$1005,0)),"MISSING ID")</x:f>
        <x:v>T0</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x:f>IF(OR(C730="Ingredient candidate",C730="Consumed input",C730="Contained input",C730="Transform input"),IF(F730="T0",0,IF(F730="T1",1,IF(F730="T2",2,IF(F730="T3",3,IF(F730="T4",4,-1))))),-1)</x:f>
        <x:v>0</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T0</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Bronze bearing blanks</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Unfitted 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sharpening grit</x:v>
      </x:c>
      <x:c r="F734" s="4" t="str">
        <x:f>IFERROR(INDEX('Items'!$C$6:$C$1005,MATCH(D734,'Items'!$A$6:$A$1005,0)),"MISSING ID")</x:f>
        <x:v>T0</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x:f>IF(OR(C734="Ingredient candidate",C734="Consumed input",C734="Contained input",C734="Transform input"),IF(F734="T0",0,IF(F734="T1",1,IF(F734="T2",2,IF(F734="T3",3,IF(F734="T4",4,-1))))),-1)</x:f>
        <x:v>0</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T1</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x:c r="B736" s="4"/>
      <x:c r="C736" s="4"/>
      <x:c r="D736" s="4"/>
      <x:c r="E736" s="4"/>
      <x:c r="F736" s="4"/>
      <x:c r="G736" s="4"/>
      <x:c r="H736" s="4"/>
      <x:c r="I736" s="4"/>
      <x:c r="J736" s="4"/>
      <x:c r="K736" s="4"/>
      <x:c r="L736" s="4"/>
      <x:c r="M736" s="4"/>
      <x:c r="N736" s="4"/>
      <x:c r="O736" s="4"/>
      <x:c r="P736" s="4"/>
      <x:c r="Q736" s="4"/>
    </x:row>
    <x:row r="737" ht="115" customHeight="1">
      <x:c r="A737" s="4"/>
      <x:c r="B737" s="4"/>
      <x:c r="C737" s="4"/>
      <x:c r="D737" s="4"/>
      <x:c r="E737" s="4"/>
      <x:c r="F737" s="4"/>
      <x:c r="G737" s="4"/>
      <x:c r="H737" s="4"/>
      <x:c r="I737" s="4"/>
      <x:c r="J737" s="4"/>
      <x:c r="K737" s="4"/>
      <x:c r="L737" s="4"/>
      <x:c r="M737" s="4"/>
      <x:c r="N737" s="4"/>
      <x:c r="O737" s="4"/>
      <x:c r="P737" s="4"/>
      <x:c r="Q737" s="4"/>
    </x:row>
    <x:row r="738" ht="115" customHeight="1">
      <x:c r="A738" s="4"/>
      <x:c r="B738" s="4"/>
      <x:c r="C738" s="4"/>
      <x:c r="D738" s="4"/>
      <x:c r="E738" s="4"/>
      <x:c r="F738" s="4"/>
      <x:c r="G738" s="4"/>
      <x:c r="H738" s="4"/>
      <x:c r="I738" s="4"/>
      <x:c r="J738" s="4"/>
      <x:c r="K738" s="4"/>
      <x:c r="L738" s="4"/>
      <x:c r="M738" s="4"/>
      <x:c r="N738" s="4"/>
      <x:c r="O738" s="4"/>
      <x:c r="P738" s="4"/>
      <x:c r="Q738" s="4"/>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T0</x:v>
      </x:c>
      <x:c r="G739" s="4" t="str">
        <x:f>IFERROR(INDEX('Items'!$D$6:$D$1005,MATCH(D739,'Items'!$A$6:$A$1005,0)),"MISSING ID")</x:f>
        <x:v>Crafting components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x:f>IF(OR(C739="Ingredient candidate",C739="Consumed input",C739="Contained input",C739="Transform input"),IF(F739="T0",0,IF(F739="T1",1,IF(F739="T2",2,IF(F739="T3",3,IF(F739="T4",4,-1))))),-1)</x:f>
        <x:v>0</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 powder</x:v>
      </x:c>
      <x:c r="F740" s="4" t="str">
        <x:f>IFERROR(INDEX('Items'!$C$6:$C$1005,MATCH(D740,'Items'!$A$6:$A$1005,0)),"MISSING ID")</x:f>
        <x:v>T0</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x:f>IF(OR(C740="Ingredient candidate",C740="Consumed input",C740="Contained input",C740="Transform input"),IF(F740="T0",0,IF(F740="T1",1,IF(F740="T2",2,IF(F740="T3",3,IF(F740="T4",4,-1))))),-1)</x:f>
        <x:v>0</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Crafting components</x:v>
      </x:c>
      <x:c r="H741" s="4" t="str">
        <x:f>IFERROR(INDEX('Items'!$X$6:$X$1005,MATCH(D741,'Items'!$A$6:$A$1005,0)),"MISSING ID")</x:f>
        <x:v>Processed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T0</x:v>
      </x:c>
      <x:c r="G742" s="4" t="str">
        <x:f>IFERROR(INDEX('Items'!$D$6:$D$1005,MATCH(D742,'Items'!$A$6:$A$1005,0)),"MISSING ID")</x:f>
        <x:v>Crafting components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x:f>IF(OR(C742="Ingredient candidate",C742="Consumed input",C742="Contained input",C742="Transform input"),IF(F742="T0",0,IF(F742="T1",1,IF(F742="T2",2,IF(F742="T3",3,IF(F742="T4",4,-1))))),-1)</x:f>
        <x:v>0</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liquid</x:v>
      </x:c>
      <x:c r="F743" s="4" t="str">
        <x:f>IFERROR(INDEX('Items'!$C$6:$C$1005,MATCH(D743,'Items'!$A$6:$A$1005,0)),"MISSING ID")</x:f>
        <x:v>T0</x:v>
      </x:c>
      <x:c r="G743" s="4" t="str">
        <x:f>IFERROR(INDEX('Items'!$D$6:$D$1005,MATCH(D743,'Items'!$A$6:$A$1005,0)),"MISSING ID")</x:f>
        <x:v>Crafting components</x:v>
      </x:c>
      <x:c r="H743" s="4" t="str">
        <x:f>IFERROR(INDEX('Items'!$X$6:$X$1005,MATCH(D743,'Items'!$A$6:$A$1005,0)),"MISSING ID")</x:f>
        <x:v>Processed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x:f>IF(OR(C743="Ingredient candidate",C743="Consumed input",C743="Contained input",C743="Transform input"),IF(F743="T0",0,IF(F743="T1",1,IF(F743="T2",2,IF(F743="T3",3,IF(F743="T4",4,-1))))),-1)</x:f>
        <x:v>0</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T3</x:v>
      </x:c>
      <x:c r="G744" s="4" t="str">
        <x:f>IFERROR(INDEX('Items'!$D$6:$D$1005,MATCH(D744,'Items'!$A$6:$A$1005,0)),"MISSING ID")</x:f>
        <x:v>Crafting components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T0</x:v>
      </x:c>
      <x:c r="G745" s="4" t="str">
        <x:f>IFERROR(INDEX('Items'!$D$6:$D$1005,MATCH(D745,'Items'!$A$6:$A$1005,0)),"MISSING ID")</x:f>
        <x:v>Crafting components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x:f>IF(OR(C745="Ingredient candidate",C745="Consumed input",C745="Contained input",C745="Transform input"),IF(F745="T0",0,IF(F745="T1",1,IF(F745="T2",2,IF(F745="T3",3,IF(F745="T4",4,-1))))),-1)</x:f>
        <x:v>0</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Bonded mica composite sheets</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Fired 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Composite insulation blanks</x:v>
      </x:c>
      <x:c r="F748" s="4" t="str">
        <x:f>IFERROR(INDEX('Items'!$C$6:$C$1005,MATCH(D748,'Items'!$A$6:$A$1005,0)),"MISSING ID")</x:f>
        <x:v>T2</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T2</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x:f>IF(OR(C749="Ingredient candidate",C749="Consumed input",C749="Contained input",C749="Transform input"),IF(F749="T0",0,IF(F749="T1",1,IF(F749="T2",2,IF(F749="T3",3,IF(F749="T4",4,-1))))),-1)</x:f>
        <x:v>2</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Composite insulation blanks</x:v>
      </x:c>
      <x:c r="F750" s="4" t="str">
        <x:f>IFERROR(INDEX('Items'!$C$6:$C$1005,MATCH(D750,'Items'!$A$6:$A$1005,0)),"MISSING ID")</x:f>
        <x:v>T2</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x:f>IF(OR(C750="Ingredient candidate",C750="Consumed input",C750="Contained input",C750="Transform input"),IF(F750="T0",0,IF(F750="T1",1,IF(F750="T2",2,IF(F750="T3",3,IF(F750="T4",4,-1))))),-1)</x:f>
        <x:v>2</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T1</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x:f>IF(OR(C751="Ingredient candidate",C751="Consumed input",C751="Contained input",C751="Transform input"),IF(F751="T0",0,IF(F751="T1",1,IF(F751="T2",2,IF(F751="T3",3,IF(F751="T4",4,-1))))),-1)</x:f>
        <x:v>1</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T3</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x:c r="B753" s="4"/>
      <x:c r="C753" s="4"/>
      <x:c r="D753" s="4"/>
      <x:c r="E753" s="4"/>
      <x:c r="F753" s="4"/>
      <x:c r="G753" s="4"/>
      <x:c r="H753" s="4"/>
      <x:c r="I753" s="4"/>
      <x:c r="J753" s="4"/>
      <x:c r="K753" s="4"/>
      <x:c r="L753" s="4"/>
      <x:c r="M753" s="4"/>
      <x:c r="N753" s="4"/>
      <x:c r="O753" s="4"/>
      <x:c r="P753" s="4"/>
      <x:c r="Q753" s="4"/>
    </x:row>
    <x:row r="754" ht="115" customHeight="1">
      <x:c r="A754" s="4"/>
      <x:c r="B754" s="4"/>
      <x:c r="C754" s="4"/>
      <x:c r="D754" s="4"/>
      <x:c r="E754" s="4"/>
      <x:c r="F754" s="4"/>
      <x:c r="G754" s="4"/>
      <x:c r="H754" s="4"/>
      <x:c r="I754" s="4"/>
      <x:c r="J754" s="4"/>
      <x:c r="K754" s="4"/>
      <x:c r="L754" s="4"/>
      <x:c r="M754" s="4"/>
      <x:c r="N754" s="4"/>
      <x:c r="O754" s="4"/>
      <x:c r="P754" s="4"/>
      <x:c r="Q754" s="4"/>
    </x:row>
    <x:row r="755" ht="115" customHeight="1">
      <x:c r="A755" s="4"/>
      <x:c r="B755" s="4"/>
      <x:c r="C755" s="4"/>
      <x:c r="D755" s="4"/>
      <x:c r="E755" s="4"/>
      <x:c r="F755" s="4"/>
      <x:c r="G755" s="4"/>
      <x:c r="H755" s="4"/>
      <x:c r="I755" s="4"/>
      <x:c r="J755" s="4"/>
      <x:c r="K755" s="4"/>
      <x:c r="L755" s="4"/>
      <x:c r="M755" s="4"/>
      <x:c r="N755" s="4"/>
      <x:c r="O755" s="4"/>
      <x:c r="P755" s="4"/>
      <x:c r="Q755" s="4"/>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T0</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x:f>IF(OR(C756="Ingredient candidate",C756="Consumed input",C756="Contained input",C756="Transform input"),IF(F756="T0",0,IF(F756="T1",1,IF(F756="T2",2,IF(F756="T3",3,IF(F756="T4",4,-1))))),-1)</x:f>
        <x:v>0</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T0</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x:f>IF(OR(C757="Ingredient candidate",C757="Consumed input",C757="Contained input",C757="Transform input"),IF(F757="T0",0,IF(F757="T1",1,IF(F757="T2",2,IF(F757="T3",3,IF(F757="T4",4,-1))))),-1)</x:f>
        <x:v>0</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T0</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x:f>IF(OR(C758="Ingredient candidate",C758="Consumed input",C758="Contained input",C758="Transform input"),IF(F758="T0",0,IF(F758="T1",1,IF(F758="T2",2,IF(F758="T3",3,IF(F758="T4",4,-1))))),-1)</x:f>
        <x:v>0</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T0</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x:f>IF(OR(C759="Ingredient candidate",C759="Consumed input",C759="Contained input",C759="Transform input"),IF(F759="T0",0,IF(F759="T1",1,IF(F759="T2",2,IF(F759="T3",3,IF(F759="T4",4,-1))))),-1)</x:f>
        <x:v>0</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T0</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x:f>IF(OR(C760="Ingredient candidate",C760="Consumed input",C760="Contained input",C760="Transform input"),IF(F760="T0",0,IF(F760="T1",1,IF(F760="T2",2,IF(F760="T3",3,IF(F760="T4",4,-1))))),-1)</x:f>
        <x:v>0</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T0</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x:f>IF(OR(C761="Ingredient candidate",C761="Consumed input",C761="Contained input",C761="Transform input"),IF(F761="T0",0,IF(F761="T1",1,IF(F761="T2",2,IF(F761="T3",3,IF(F761="T4",4,-1))))),-1)</x:f>
        <x:v>0</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T0</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x:f>IF(OR(C762="Ingredient candidate",C762="Consumed input",C762="Contained input",C762="Transform input"),IF(F762="T0",0,IF(F762="T1",1,IF(F762="T2",2,IF(F762="T3",3,IF(F762="T4",4,-1))))),-1)</x:f>
        <x:v>0</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T0</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x:f>IF(OR(C763="Ingredient candidate",C763="Consumed input",C763="Contained input",C763="Transform input"),IF(F763="T0",0,IF(F763="T1",1,IF(F763="T2",2,IF(F763="T3",3,IF(F763="T4",4,-1))))),-1)</x:f>
        <x:v>0</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T0</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x:f>IF(OR(C764="Ingredient candidate",C764="Consumed input",C764="Contained input",C764="Transform input"),IF(F764="T0",0,IF(F764="T1",1,IF(F764="T2",2,IF(F764="T3",3,IF(F764="T4",4,-1))))),-1)</x:f>
        <x:v>0</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T0</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x:f>IF(OR(C765="Ingredient candidate",C765="Consumed input",C765="Contained input",C765="Transform input"),IF(F765="T0",0,IF(F765="T1",1,IF(F765="T2",2,IF(F765="T3",3,IF(F765="T4",4,-1))))),-1)</x:f>
        <x:v>0</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T0</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x:f>IF(OR(C766="Ingredient candidate",C766="Consumed input",C766="Contained input",C766="Transform input"),IF(F766="T0",0,IF(F766="T1",1,IF(F766="T2",2,IF(F766="T3",3,IF(F766="T4",4,-1))))),-1)</x:f>
        <x:v>0</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T0</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x:f>IF(OR(C767="Ingredient candidate",C767="Consumed input",C767="Contained input",C767="Transform input"),IF(F767="T0",0,IF(F767="T1",1,IF(F767="T2",2,IF(F767="T3",3,IF(F767="T4",4,-1))))),-1)</x:f>
        <x:v>0</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T0</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x:f>IF(OR(C768="Ingredient candidate",C768="Consumed input",C768="Contained input",C768="Transform input"),IF(F768="T0",0,IF(F768="T1",1,IF(F768="T2",2,IF(F768="T3",3,IF(F768="T4",4,-1))))),-1)</x:f>
        <x:v>0</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T0</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x:f>IF(OR(C769="Ingredient candidate",C769="Consumed input",C769="Contained input",C769="Transform input"),IF(F769="T0",0,IF(F769="T1",1,IF(F769="T2",2,IF(F769="T3",3,IF(F769="T4",4,-1))))),-1)</x:f>
        <x:v>0</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T1</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x:f>IF(OR(C770="Ingredient candidate",C770="Consumed input",C770="Contained input",C770="Transform input"),IF(F770="T0",0,IF(F770="T1",1,IF(F770="T2",2,IF(F770="T3",3,IF(F770="T4",4,-1))))),-1)</x:f>
        <x:v>1</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T1</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x:f>IF(OR(C771="Ingredient candidate",C771="Consumed input",C771="Contained input",C771="Transform input"),IF(F771="T0",0,IF(F771="T1",1,IF(F771="T2",2,IF(F771="T3",3,IF(F771="T4",4,-1))))),-1)</x:f>
        <x:v>1</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T1</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x:f>IF(OR(C772="Ingredient candidate",C772="Consumed input",C772="Contained input",C772="Transform input"),IF(F772="T0",0,IF(F772="T1",1,IF(F772="T2",2,IF(F772="T3",3,IF(F772="T4",4,-1))))),-1)</x:f>
        <x:v>1</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T1</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x:f>IF(OR(C773="Ingredient candidate",C773="Consumed input",C773="Contained input",C773="Transform input"),IF(F773="T0",0,IF(F773="T1",1,IF(F773="T2",2,IF(F773="T3",3,IF(F773="T4",4,-1))))),-1)</x:f>
        <x:v>1</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Unheaded iron rivet blanks</x:v>
      </x:c>
      <x:c r="F774" s="4" t="str">
        <x:f>IFERROR(INDEX('Items'!$C$6:$C$1005,MATCH(D774,'Items'!$A$6:$A$1005,0)),"MISSING ID")</x:f>
        <x:v>T0</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x:f>IF(OR(C774="Ingredient candidate",C774="Consumed input",C774="Contained input",C774="Transform input"),IF(F774="T0",0,IF(F774="T1",1,IF(F774="T2",2,IF(F774="T3",3,IF(F774="T4",4,-1))))),-1)</x:f>
        <x:v>0</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Unheaded iron rivet blanks</x:v>
      </x:c>
      <x:c r="F775" s="4" t="str">
        <x:f>IFERROR(INDEX('Items'!$C$6:$C$1005,MATCH(D775,'Items'!$A$6:$A$1005,0)),"MISSING ID")</x:f>
        <x:v>T0</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x:f>IF(OR(C775="Ingredient candidate",C775="Consumed input",C775="Contained input",C775="Transform input"),IF(F775="T0",0,IF(F775="T1",1,IF(F775="T2",2,IF(F775="T3",3,IF(F775="T4",4,-1))))),-1)</x:f>
        <x:v>0</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Unheaded iron rivet blanks</x:v>
      </x:c>
      <x:c r="F776" s="4" t="str">
        <x:f>IFERROR(INDEX('Items'!$C$6:$C$1005,MATCH(D776,'Items'!$A$6:$A$1005,0)),"MISSING ID")</x:f>
        <x:v>T0</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x:f>IF(OR(C776="Ingredient candidate",C776="Consumed input",C776="Contained input",C776="Transform input"),IF(F776="T0",0,IF(F776="T1",1,IF(F776="T2",2,IF(F776="T3",3,IF(F776="T4",4,-1))))),-1)</x:f>
        <x:v>0</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T2</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x:f>IF(OR(C777="Ingredient candidate",C777="Consumed input",C777="Contained input",C777="Transform input"),IF(F777="T0",0,IF(F777="T1",1,IF(F777="T2",2,IF(F777="T3",3,IF(F777="T4",4,-1))))),-1)</x:f>
        <x:v>2</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Selected nickel-bearing alloy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T2</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x:f>IF(OR(C779="Ingredient candidate",C779="Consumed input",C779="Contained input",C779="Transform input"),IF(F779="T0",0,IF(F779="T1",1,IF(F779="T2",2,IF(F779="T3",3,IF(F779="T4",4,-1))))),-1)</x:f>
        <x:v>2</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Selected tin-bearing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x:c r="B781" s="4"/>
      <x:c r="C781" s="4"/>
      <x:c r="D781" s="4"/>
      <x:c r="E781" s="4"/>
      <x:c r="F781" s="4"/>
      <x:c r="G781" s="4"/>
      <x:c r="H781" s="4"/>
      <x:c r="I781" s="4"/>
      <x:c r="J781" s="4"/>
      <x:c r="K781" s="4"/>
      <x:c r="L781" s="4"/>
      <x:c r="M781" s="4"/>
      <x:c r="N781" s="4"/>
      <x:c r="O781" s="4"/>
      <x:c r="P781" s="4"/>
      <x:c r="Q781" s="4"/>
    </x:row>
    <x:row r="782" ht="64" customHeight="1">
      <x:c r="A782" s="4"/>
      <x:c r="B782" s="4"/>
      <x:c r="C782" s="4"/>
      <x:c r="D782" s="4"/>
      <x:c r="E782" s="4"/>
      <x:c r="F782" s="4"/>
      <x:c r="G782" s="4"/>
      <x:c r="H782" s="4"/>
      <x:c r="I782" s="4"/>
      <x:c r="J782" s="4"/>
      <x:c r="K782" s="4"/>
      <x:c r="L782" s="4"/>
      <x:c r="M782" s="4"/>
      <x:c r="N782" s="4"/>
      <x:c r="O782" s="4"/>
      <x:c r="P782" s="4"/>
      <x:c r="Q782" s="4"/>
    </x:row>
    <x:row r="783" ht="64" customHeight="1">
      <x:c r="A783" s="4"/>
      <x:c r="B783" s="4"/>
      <x:c r="C783" s="4"/>
      <x:c r="D783" s="4"/>
      <x:c r="E783" s="4"/>
      <x:c r="F783" s="4"/>
      <x:c r="G783" s="4"/>
      <x:c r="H783" s="4"/>
      <x:c r="I783" s="4"/>
      <x:c r="J783" s="4"/>
      <x:c r="K783" s="4"/>
      <x:c r="L783" s="4"/>
      <x:c r="M783" s="4"/>
      <x:c r="N783" s="4"/>
      <x:c r="O783" s="4"/>
      <x:c r="P783" s="4"/>
      <x:c r="Q783" s="4"/>
    </x:row>
    <x:row r="784" ht="64" customHeight="1">
      <x:c r="A784" s="4"/>
      <x:c r="B784" s="4"/>
      <x:c r="C784" s="4"/>
      <x:c r="D784" s="4"/>
      <x:c r="E784" s="4"/>
      <x:c r="F784" s="4"/>
      <x:c r="G784" s="4"/>
      <x:c r="H784" s="4"/>
      <x:c r="I784" s="4"/>
      <x:c r="J784" s="4"/>
      <x:c r="K784" s="4"/>
      <x:c r="L784" s="4"/>
      <x:c r="M784" s="4"/>
      <x:c r="N784" s="4"/>
      <x:c r="O784" s="4"/>
      <x:c r="P784" s="4"/>
      <x:c r="Q784" s="4"/>
    </x:row>
    <x:row r="785" ht="64" customHeight="1">
      <x:c r="A785" s="4"/>
      <x:c r="B785" s="4"/>
      <x:c r="C785" s="4"/>
      <x:c r="D785" s="4"/>
      <x:c r="E785" s="4"/>
      <x:c r="F785" s="4"/>
      <x:c r="G785" s="4"/>
      <x:c r="H785" s="4"/>
      <x:c r="I785" s="4"/>
      <x:c r="J785" s="4"/>
      <x:c r="K785" s="4"/>
      <x:c r="L785" s="4"/>
      <x:c r="M785" s="4"/>
      <x:c r="N785" s="4"/>
      <x:c r="O785" s="4"/>
      <x:c r="P785" s="4"/>
      <x:c r="Q785" s="4"/>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T2</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x:f>IF(OR(C786="Ingredient candidate",C786="Consumed input",C786="Contained input",C786="Transform input"),IF(F786="T0",0,IF(F786="T1",1,IF(F786="T2",2,IF(F786="T3",3,IF(F786="T4",4,-1))))),-1)</x:f>
        <x:v>2</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Worked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Consolidated iron bar stock</x:v>
      </x:c>
      <x:c r="F788" s="4" t="str">
        <x:f>IFERROR(INDEX('Items'!$C$6:$C$1005,MATCH(D788,'Items'!$A$6:$A$1005,0)),"MISSING ID")</x:f>
        <x:v>T1</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x:f>IF(OR(C788="Ingredient candidate",C788="Consumed input",C788="Contained input",C788="Transform input"),IF(F788="T0",0,IF(F788="T1",1,IF(F788="T2",2,IF(F788="T3",3,IF(F788="T4",4,-1))))),-1)</x:f>
        <x:v>1</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T2</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sheets</x:v>
      </x:c>
      <x:c r="F790" s="4" t="str">
        <x:f>IFERROR(INDEX('Items'!$C$6:$C$1005,MATCH(D790,'Items'!$A$6:$A$1005,0)),"MISSING ID")</x:f>
        <x:v>T0</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x:f>IF(OR(C790="Ingredient candidate",C790="Consumed input",C790="Contained input",C790="Transform input"),IF(F790="T0",0,IF(F790="T1",1,IF(F790="T2",2,IF(F790="T3",3,IF(F790="T4",4,-1))))),-1)</x:f>
        <x:v>0</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 powder</x:v>
      </x:c>
      <x:c r="F791" s="4" t="str">
        <x:f>IFERROR(INDEX('Items'!$C$6:$C$1005,MATCH(D791,'Items'!$A$6:$A$1005,0)),"MISSING ID")</x:f>
        <x:v>T0</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x:f>IF(OR(C791="Ingredient candidate",C791="Consumed input",C791="Contained input",C791="Transform input"),IF(F791="T0",0,IF(F791="T1",1,IF(F791="T2",2,IF(F791="T3",3,IF(F791="T4",4,-1))))),-1)</x:f>
        <x:v>0</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T0</x:v>
      </x:c>
      <x:c r="G792" s="4" t="str">
        <x:f>IFERROR(INDEX('Items'!$D$6:$D$1005,MATCH(D792,'Items'!$A$6:$A$1005,0)),"MISSING ID")</x:f>
        <x:v>Crafting components</x:v>
      </x:c>
      <x:c r="H792" s="4" t="str">
        <x:f>IFERROR(INDEX('Items'!$X$6:$X$1005,MATCH(D792,'Items'!$A$6:$A$1005,0)),"MISSING ID")</x:f>
        <x:v>Processed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x:f>IF(OR(C792="Ingredient candidate",C792="Consumed input",C792="Contained input",C792="Transform input"),IF(F792="T0",0,IF(F792="T1",1,IF(F792="T2",2,IF(F792="T3",3,IF(F792="T4",4,-1))))),-1)</x:f>
        <x:v>0</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shell-mineral friction blanks</x:v>
      </x:c>
      <x:c r="F793" s="4" t="str">
        <x:f>IFERROR(INDEX('Items'!$C$6:$C$1005,MATCH(D793,'Items'!$A$6:$A$1005,0)),"MISSING ID")</x:f>
        <x:v>T0</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T1</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x:f>IF(OR(C794="Ingredient candidate",C794="Consumed input",C794="Contained input",C794="Transform input"),IF(F794="T0",0,IF(F794="T1",1,IF(F794="T2",2,IF(F794="T3",3,IF(F794="T4",4,-1))))),-1)</x:f>
        <x:v>1</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T2</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x:f>IF(OR(C795="Ingredient candidate",C795="Consumed input",C795="Contained input",C795="Transform input"),IF(F795="T0",0,IF(F795="T1",1,IF(F795="T2",2,IF(F795="T3",3,IF(F795="T4",4,-1))))),-1)</x:f>
        <x:v>2</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Fitted ceramic mounting saddle</x:v>
      </x:c>
      <x:c r="F796" s="4" t="str">
        <x:f>IFERROR(INDEX('Items'!$C$6:$C$1005,MATCH(D796,'Items'!$A$6:$A$1005,0)),"MISSING ID")</x:f>
        <x:v>T1</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T0</x:v>
      </x:c>
      <x:c r="G797" s="4" t="str">
        <x:f>IFERROR(INDEX('Items'!$D$6:$D$1005,MATCH(D797,'Items'!$A$6:$A$1005,0)),"MISSING ID")</x:f>
        <x:v>Crafting components</x:v>
      </x:c>
      <x:c r="H797" s="4" t="str">
        <x:f>IFERROR(INDEX('Items'!$X$6:$X$1005,MATCH(D797,'Items'!$A$6:$A$1005,0)),"MISSING ID")</x:f>
        <x:v>Processed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x:f>IF(OR(C797="Ingredient candidate",C797="Consumed input",C797="Contained input",C797="Transform input"),IF(F797="T0",0,IF(F797="T1",1,IF(F797="T2",2,IF(F797="T3",3,IF(F797="T4",4,-1))))),-1)</x:f>
        <x:v>0</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 powder</x:v>
      </x:c>
      <x:c r="F798" s="4" t="str">
        <x:f>IFERROR(INDEX('Items'!$C$6:$C$1005,MATCH(D798,'Items'!$A$6:$A$1005,0)),"MISSING ID")</x:f>
        <x:v>T0</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x:f>IF(OR(C798="Ingredient candidate",C798="Consumed input",C798="Contained input",C798="Transform input"),IF(F798="T0",0,IF(F798="T1",1,IF(F798="T2",2,IF(F798="T3",3,IF(F798="T4",4,-1))))),-1)</x:f>
        <x:v>0</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T0</x:v>
      </x:c>
      <x:c r="G799" s="4" t="str">
        <x:f>IFERROR(INDEX('Items'!$D$6:$D$1005,MATCH(D799,'Items'!$A$6:$A$1005,0)),"MISSING ID")</x:f>
        <x:v>Crafting components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x:c r="B800" s="4"/>
      <x:c r="C800" s="4"/>
      <x:c r="D800" s="4"/>
      <x:c r="E800" s="4"/>
      <x:c r="F800" s="4"/>
      <x:c r="G800" s="4"/>
      <x:c r="H800" s="4"/>
      <x:c r="I800" s="4"/>
      <x:c r="J800" s="4"/>
      <x:c r="K800" s="4"/>
      <x:c r="L800" s="4"/>
      <x:c r="M800" s="4"/>
      <x:c r="N800" s="4"/>
      <x:c r="O800" s="4"/>
      <x:c r="P800" s="4"/>
      <x:c r="Q800" s="4"/>
    </x:row>
    <x:row r="801" ht="64" customHeight="1">
      <x:c r="A801" s="4"/>
      <x:c r="B801" s="4"/>
      <x:c r="C801" s="4"/>
      <x:c r="D801" s="4"/>
      <x:c r="E801" s="4"/>
      <x:c r="F801" s="4"/>
      <x:c r="G801" s="4"/>
      <x:c r="H801" s="4"/>
      <x:c r="I801" s="4"/>
      <x:c r="J801" s="4"/>
      <x:c r="K801" s="4"/>
      <x:c r="L801" s="4"/>
      <x:c r="M801" s="4"/>
      <x:c r="N801" s="4"/>
      <x:c r="O801" s="4"/>
      <x:c r="P801" s="4"/>
      <x:c r="Q801" s="4"/>
    </x:row>
    <x:row r="802" ht="64" customHeight="1">
      <x:c r="A802" s="4"/>
      <x:c r="B802" s="4"/>
      <x:c r="C802" s="4"/>
      <x:c r="D802" s="4"/>
      <x:c r="E802" s="4"/>
      <x:c r="F802" s="4"/>
      <x:c r="G802" s="4"/>
      <x:c r="H802" s="4"/>
      <x:c r="I802" s="4"/>
      <x:c r="J802" s="4"/>
      <x:c r="K802" s="4"/>
      <x:c r="L802" s="4"/>
      <x:c r="M802" s="4"/>
      <x:c r="N802" s="4"/>
      <x:c r="O802" s="4"/>
      <x:c r="P802" s="4"/>
      <x:c r="Q802" s="4"/>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liquid</x:v>
      </x:c>
      <x:c r="F803" s="4" t="str">
        <x:f>IFERROR(INDEX('Items'!$C$6:$C$1005,MATCH(D803,'Items'!$A$6:$A$1005,0)),"MISSING ID")</x:f>
        <x:v>T0</x:v>
      </x:c>
      <x:c r="G803" s="4" t="str">
        <x:f>IFERROR(INDEX('Items'!$D$6:$D$1005,MATCH(D803,'Items'!$A$6:$A$1005,0)),"MISSING ID")</x:f>
        <x:v>Crafting components</x:v>
      </x:c>
      <x:c r="H803" s="4" t="str">
        <x:f>IFERROR(INDEX('Items'!$X$6:$X$1005,MATCH(D803,'Items'!$A$6:$A$1005,0)),"MISSING ID")</x:f>
        <x:v>Processed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x:f>IF(OR(C803="Ingredient candidate",C803="Consumed input",C803="Contained input",C803="Transform input"),IF(F803="T0",0,IF(F803="T1",1,IF(F803="T2",2,IF(F803="T3",3,IF(F803="T4",4,-1))))),-1)</x:f>
        <x:v>0</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Ground mineral pigment stock</x:v>
      </x:c>
      <x:c r="F804" s="4" t="str">
        <x:f>IFERROR(INDEX('Items'!$C$6:$C$1005,MATCH(D804,'Items'!$A$6:$A$1005,0)),"MISSING ID")</x:f>
        <x:v>T0</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x:f>IF(OR(C804="Ingredient candidate",C804="Consumed input",C804="Contained input",C804="Transform input"),IF(F804="T0",0,IF(F804="T1",1,IF(F804="T2",2,IF(F804="T3",3,IF(F804="T4",4,-1))))),-1)</x:f>
        <x:v>0</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T0</x:v>
      </x:c>
      <x:c r="G805" s="4" t="str">
        <x:f>IFERROR(INDEX('Items'!$D$6:$D$1005,MATCH(D805,'Items'!$A$6:$A$1005,0)),"MISSING ID")</x:f>
        <x:v>Crafting components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T0</x:v>
      </x:c>
      <x:c r="G806" s="4" t="str">
        <x:f>IFERROR(INDEX('Items'!$D$6:$D$1005,MATCH(D806,'Items'!$A$6:$A$1005,0)),"MISSING ID")</x:f>
        <x:v>Crafting components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x:f>IF(OR(C806="Ingredient candidate",C806="Consumed input",C806="Contained input",C806="Transform input"),IF(F806="T0",0,IF(F806="T1",1,IF(F806="T2",2,IF(F806="T3",3,IF(F806="T4",4,-1))))),-1)</x:f>
        <x:v>0</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liquid</x:v>
      </x:c>
      <x:c r="F807" s="4" t="str">
        <x:f>IFERROR(INDEX('Items'!$C$6:$C$1005,MATCH(D807,'Items'!$A$6:$A$1005,0)),"MISSING ID")</x:f>
        <x:v>T0</x:v>
      </x:c>
      <x:c r="G807" s="4" t="str">
        <x:f>IFERROR(INDEX('Items'!$D$6:$D$1005,MATCH(D807,'Items'!$A$6:$A$1005,0)),"MISSING ID")</x:f>
        <x:v>Crafting components</x:v>
      </x:c>
      <x:c r="H807" s="4" t="str">
        <x:f>IFERROR(INDEX('Items'!$X$6:$X$1005,MATCH(D807,'Items'!$A$6:$A$1005,0)),"MISSING ID")</x:f>
        <x:v>Processed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x:f>IF(OR(C807="Ingredient candidate",C807="Consumed input",C807="Contained input",C807="Transform input"),IF(F807="T0",0,IF(F807="T1",1,IF(F807="T2",2,IF(F807="T3",3,IF(F807="T4",4,-1))))),-1)</x:f>
        <x:v>0</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T0</x:v>
      </x:c>
      <x:c r="G808" s="4" t="str">
        <x:f>IFERROR(INDEX('Items'!$D$6:$D$1005,MATCH(D808,'Items'!$A$6:$A$1005,0)),"MISSING ID")</x:f>
        <x:v>Crafting components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Consolidated iron bar stock</x:v>
      </x:c>
      <x:c r="F809" s="4" t="str">
        <x:f>IFERROR(INDEX('Items'!$C$6:$C$1005,MATCH(D809,'Items'!$A$6:$A$1005,0)),"MISSING ID")</x:f>
        <x:v>T1</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x:f>IF(OR(C809="Ingredient candidate",C809="Consumed input",C809="Contained input",C809="Transform input"),IF(F809="T0",0,IF(F809="T1",1,IF(F809="T2",2,IF(F809="T3",3,IF(F809="T4",4,-1))))),-1)</x:f>
        <x:v>1</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Unfitted 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T0</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x:f>IF(OR(C811="Ingredient candidate",C811="Consumed input",C811="Contained input",C811="Transform input"),IF(F811="T0",0,IF(F811="T1",1,IF(F811="T2",2,IF(F811="T3",3,IF(F811="T4",4,-1))))),-1)</x:f>
        <x:v>0</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T4</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Unfitted 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T0</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x:f>IF(OR(C817="Ingredient candidate",C817="Consumed input",C817="Contained input",C817="Transform input"),IF(F817="T0",0,IF(F817="T1",1,IF(F817="T2",2,IF(F817="T3",3,IF(F817="T4",4,-1))))),-1)</x:f>
        <x:v>0</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T3</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Fired refractory ceramic blanks</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T1</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x:f>IF(OR(C820="Ingredient candidate",C820="Consumed input",C820="Contained input",C820="Transform input"),IF(F820="T0",0,IF(F820="T1",1,IF(F820="T2",2,IF(F820="T3",3,IF(F820="T4",4,-1))))),-1)</x:f>
        <x:v>1</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T0</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x:f>IF(OR(C821="Ingredient candidate",C821="Consumed input",C821="Contained input",C821="Transform input"),IF(F821="T0",0,IF(F821="T1",1,IF(F821="T2",2,IF(F821="T3",3,IF(F821="T4",4,-1))))),-1)</x:f>
        <x:v>0</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T2</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T1</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x:f>IF(OR(C823="Ingredient candidate",C823="Consumed input",C823="Contained input",C823="Transform input"),IF(F823="T0",0,IF(F823="T1",1,IF(F823="T2",2,IF(F823="T3",3,IF(F823="T4",4,-1))))),-1)</x:f>
        <x:v>1</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T1</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x:f>IF(OR(C824="Ingredient candidate",C824="Consumed input",C824="Contained input",C824="Transform input"),IF(F824="T0",0,IF(F824="T1",1,IF(F824="T2",2,IF(F824="T3",3,IF(F824="T4",4,-1))))),-1)</x:f>
        <x:v>1</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T0</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wire stock</x:v>
      </x:c>
      <x:c r="F826" s="4" t="str">
        <x:f>IFERROR(INDEX('Items'!$C$6:$C$1005,MATCH(D826,'Items'!$A$6:$A$1005,0)),"MISSING ID")</x:f>
        <x:v>T1</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x:f>IF(OR(C826="Ingredient candidate",C826="Consumed input",C826="Contained input",C826="Transform input"),IF(F826="T0",0,IF(F826="T1",1,IF(F826="T2",2,IF(F826="T3",3,IF(F826="T4",4,-1))))),-1)</x:f>
        <x:v>1</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T2</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x:f>IF(OR(C827="Ingredient candidate",C827="Consumed input",C827="Contained input",C827="Transform input"),IF(F827="T0",0,IF(F827="T1",1,IF(F827="T2",2,IF(F827="T3",3,IF(F827="T4",4,-1))))),-1)</x:f>
        <x:v>2</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T1</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Fired refractory ceramic blanks</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T1</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blanks</x:v>
      </x:c>
      <x:c r="F831" s="4" t="str">
        <x:f>IFERROR(INDEX('Items'!$C$6:$C$1005,MATCH(D831,'Items'!$A$6:$A$1005,0)),"MISSING ID")</x:f>
        <x:v>T2</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x:f>IF(OR(C831="Ingredient candidate",C831="Consumed input",C831="Contained input",C831="Transform input"),IF(F831="T0",0,IF(F831="T1",1,IF(F831="T2",2,IF(F831="T3",3,IF(F831="T4",4,-1))))),-1)</x:f>
        <x:v>2</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T0</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garment panels</x:v>
      </x:c>
      <x:c r="F833" s="4" t="str">
        <x:f>IFERROR(INDEX('Items'!$C$6:$C$1005,MATCH(D833,'Items'!$A$6:$A$1005,0)),"MISSING ID")</x:f>
        <x:v>T3</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x:f>IF(OR(C833="Ingredient candidate",C833="Consumed input",C833="Contained input",C833="Transform input"),IF(F833="T0",0,IF(F833="T1",1,IF(F833="T2",2,IF(F833="T3",3,IF(F833="T4",4,-1))))),-1)</x:f>
        <x:v>3</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T0</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x:f>IF(OR(C834="Ingredient candidate",C834="Consumed input",C834="Contained input",C834="Transform input"),IF(F834="T0",0,IF(F834="T1",1,IF(F834="T2",2,IF(F834="T3",3,IF(F834="T4",4,-1))))),-1)</x:f>
        <x:v>0</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T0</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Unfitted 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Prepared flexible hide panels</x:v>
      </x:c>
      <x:c r="F837" s="4" t="str">
        <x:f>IFERROR(INDEX('Items'!$C$6:$C$1005,MATCH(D837,'Items'!$A$6:$A$1005,0)),"MISSING ID")</x:f>
        <x:v>T3</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x:f>IF(OR(C837="Ingredient candidate",C837="Consumed input",C837="Contained input",C837="Transform input"),IF(F837="T0",0,IF(F837="T1",1,IF(F837="T2",2,IF(F837="T3",3,IF(F837="T4",4,-1))))),-1)</x:f>
        <x:v>3</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T2</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x:c r="B839" s="4"/>
      <x:c r="C839" s="4"/>
      <x:c r="D839" s="4"/>
      <x:c r="E839" s="4"/>
      <x:c r="F839" s="4"/>
      <x:c r="G839" s="4"/>
      <x:c r="H839" s="4"/>
      <x:c r="I839" s="4"/>
      <x:c r="J839" s="4"/>
      <x:c r="K839" s="4"/>
      <x:c r="L839" s="4"/>
      <x:c r="M839" s="4"/>
      <x:c r="N839" s="4"/>
      <x:c r="O839" s="4"/>
      <x:c r="P839" s="4"/>
      <x:c r="Q839" s="4"/>
    </x:row>
    <x:row r="840" ht="64" customHeight="1">
      <x:c r="A840" s="4"/>
      <x:c r="B840" s="4"/>
      <x:c r="C840" s="4"/>
      <x:c r="D840" s="4"/>
      <x:c r="E840" s="4"/>
      <x:c r="F840" s="4"/>
      <x:c r="G840" s="4"/>
      <x:c r="H840" s="4"/>
      <x:c r="I840" s="4"/>
      <x:c r="J840" s="4"/>
      <x:c r="K840" s="4"/>
      <x:c r="L840" s="4"/>
      <x:c r="M840" s="4"/>
      <x:c r="N840" s="4"/>
      <x:c r="O840" s="4"/>
      <x:c r="P840" s="4"/>
      <x:c r="Q840" s="4"/>
    </x:row>
    <x:row r="841" ht="64" customHeight="1">
      <x:c r="A841" s="4"/>
      <x:c r="B841" s="4"/>
      <x:c r="C841" s="4"/>
      <x:c r="D841" s="4"/>
      <x:c r="E841" s="4"/>
      <x:c r="F841" s="4"/>
      <x:c r="G841" s="4"/>
      <x:c r="H841" s="4"/>
      <x:c r="I841" s="4"/>
      <x:c r="J841" s="4"/>
      <x:c r="K841" s="4"/>
      <x:c r="L841" s="4"/>
      <x:c r="M841" s="4"/>
      <x:c r="N841" s="4"/>
      <x:c r="O841" s="4"/>
      <x:c r="P841" s="4"/>
      <x:c r="Q841" s="4"/>
    </x:row>
    <x:row r="842" ht="64" customHeight="1">
      <x:c r="A842" s="4"/>
      <x:c r="B842" s="4"/>
      <x:c r="C842" s="4"/>
      <x:c r="D842" s="4"/>
      <x:c r="E842" s="4"/>
      <x:c r="F842" s="4"/>
      <x:c r="G842" s="4"/>
      <x:c r="H842" s="4"/>
      <x:c r="I842" s="4"/>
      <x:c r="J842" s="4"/>
      <x:c r="K842" s="4"/>
      <x:c r="L842" s="4"/>
      <x:c r="M842" s="4"/>
      <x:c r="N842" s="4"/>
      <x:c r="O842" s="4"/>
      <x:c r="P842" s="4"/>
      <x:c r="Q842" s="4"/>
    </x:row>
    <x:row r="843" ht="64" customHeight="1">
      <x:c r="A843" s="4"/>
      <x:c r="B843" s="4"/>
      <x:c r="C843" s="4"/>
      <x:c r="D843" s="4"/>
      <x:c r="E843" s="4"/>
      <x:c r="F843" s="4"/>
      <x:c r="G843" s="4"/>
      <x:c r="H843" s="4"/>
      <x:c r="I843" s="4"/>
      <x:c r="J843" s="4"/>
      <x:c r="K843" s="4"/>
      <x:c r="L843" s="4"/>
      <x:c r="M843" s="4"/>
      <x:c r="N843" s="4"/>
      <x:c r="O843" s="4"/>
      <x:c r="P843" s="4"/>
      <x:c r="Q843" s="4"/>
    </x:row>
    <x:row r="844" ht="64" customHeight="1">
      <x:c r="A844" s="4"/>
      <x:c r="B844" s="4"/>
      <x:c r="C844" s="4"/>
      <x:c r="D844" s="4"/>
      <x:c r="E844" s="4"/>
      <x:c r="F844" s="4"/>
      <x:c r="G844" s="4"/>
      <x:c r="H844" s="4"/>
      <x:c r="I844" s="4"/>
      <x:c r="J844" s="4"/>
      <x:c r="K844" s="4"/>
      <x:c r="L844" s="4"/>
      <x:c r="M844" s="4"/>
      <x:c r="N844" s="4"/>
      <x:c r="O844" s="4"/>
      <x:c r="P844" s="4"/>
      <x:c r="Q844" s="4"/>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sheets</x:v>
      </x:c>
      <x:c r="F848" s="4" t="str">
        <x:f>IFERROR(INDEX('Items'!$C$6:$C$1005,MATCH(D848,'Items'!$A$6:$A$1005,0)),"MISSING ID")</x:f>
        <x:v>T2</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x:f>IF(OR(C848="Ingredient candidate",C848="Consumed input",C848="Contained input",C848="Transform input"),IF(F848="T0",0,IF(F848="T1",1,IF(F848="T2",2,IF(F848="T3",3,IF(F848="T4",4,-1))))),-1)</x:f>
        <x:v>2</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Consolidated iron bar stock</x:v>
      </x:c>
      <x:c r="F849" s="4" t="str">
        <x:f>IFERROR(INDEX('Items'!$C$6:$C$1005,MATCH(D849,'Items'!$A$6:$A$1005,0)),"MISSING ID")</x:f>
        <x:v>T1</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x:f>IF(OR(C849="Ingredient candidate",C849="Consumed input",C849="Contained input",C849="Transform input"),IF(F849="T0",0,IF(F849="T1",1,IF(F849="T2",2,IF(F849="T3",3,IF(F849="T4",4,-1))))),-1)</x:f>
        <x:v>1</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T3</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stone blocks</x:v>
      </x:c>
      <x:c r="F851" s="4" t="str">
        <x:f>IFERROR(INDEX('Items'!$C$6:$C$1005,MATCH(D851,'Items'!$A$6:$A$1005,0)),"MISSING ID")</x:f>
        <x:v>T0</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x:f>IF(OR(C851="Ingredient candidate",C851="Consumed input",C851="Contained input",C851="Transform input"),IF(F851="T0",0,IF(F851="T1",1,IF(F851="T2",2,IF(F851="T3",3,IF(F851="T4",4,-1))))),-1)</x:f>
        <x:v>0</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T1</x:v>
      </x:c>
      <x:c r="G852" s="4" t="str">
        <x:f>IFERROR(INDEX('Items'!$D$6:$D$1005,MATCH(D852,'Items'!$A$6:$A$1005,0)),"MISSING ID")</x:f>
        <x:v>Salvage</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setting blanks</x:v>
      </x:c>
      <x:c r="F853" s="4" t="str">
        <x:f>IFERROR(INDEX('Items'!$C$6:$C$1005,MATCH(D853,'Items'!$A$6:$A$1005,0)),"MISSING ID")</x:f>
        <x:v>T3</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x:f>IF(OR(C853="Ingredient candidate",C853="Consumed input",C853="Contained input",C853="Transform input"),IF(F853="T0",0,IF(F853="T1",1,IF(F853="T2",2,IF(F853="T3",3,IF(F853="T4",4,-1))))),-1)</x:f>
        <x:v>3</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Consolidated iron bar stock</x:v>
      </x:c>
      <x:c r="F854" s="4" t="str">
        <x:f>IFERROR(INDEX('Items'!$C$6:$C$1005,MATCH(D854,'Items'!$A$6:$A$1005,0)),"MISSING ID")</x:f>
        <x:v>T1</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x:f>IF(OR(C854="Ingredient candidate",C854="Consumed input",C854="Contained input",C854="Transform input"),IF(F854="T0",0,IF(F854="T1",1,IF(F854="T2",2,IF(F854="T3",3,IF(F854="T4",4,-1))))),-1)</x:f>
        <x:v>1</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T3</x:v>
      </x:c>
      <x:c r="G855" s="4" t="str">
        <x:f>IFERROR(INDEX('Items'!$D$6:$D$1005,MATCH(D855,'Items'!$A$6:$A$1005,0)),"MISSING ID")</x:f>
        <x:v>Salvage</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Unfitted 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T1</x:v>
      </x:c>
      <x:c r="G857" s="4" t="str">
        <x:f>IFERROR(INDEX('Items'!$D$6:$D$1005,MATCH(D857,'Items'!$A$6:$A$1005,0)),"MISSING ID")</x:f>
        <x:v>Salvage</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x:c r="B858" s="4"/>
      <x:c r="C858" s="4"/>
      <x:c r="D858" s="4"/>
      <x:c r="E858" s="4"/>
      <x:c r="F858" s="4"/>
      <x:c r="G858" s="4"/>
      <x:c r="H858" s="4"/>
      <x:c r="I858" s="4"/>
      <x:c r="J858" s="4"/>
      <x:c r="K858" s="4"/>
      <x:c r="L858" s="4"/>
      <x:c r="M858" s="4"/>
      <x:c r="N858" s="4"/>
      <x:c r="O858" s="4"/>
      <x:c r="P858" s="4"/>
      <x:c r="Q858" s="4"/>
    </x:row>
    <x:row r="859" ht="64" customHeight="1">
      <x:c r="A859" s="4"/>
      <x:c r="B859" s="4"/>
      <x:c r="C859" s="4"/>
      <x:c r="D859" s="4"/>
      <x:c r="E859" s="4"/>
      <x:c r="F859" s="4"/>
      <x:c r="G859" s="4"/>
      <x:c r="H859" s="4"/>
      <x:c r="I859" s="4"/>
      <x:c r="J859" s="4"/>
      <x:c r="K859" s="4"/>
      <x:c r="L859" s="4"/>
      <x:c r="M859" s="4"/>
      <x:c r="N859" s="4"/>
      <x:c r="O859" s="4"/>
      <x:c r="P859" s="4"/>
      <x:c r="Q859" s="4"/>
    </x:row>
    <x:row r="860" ht="64" customHeight="1">
      <x:c r="A860" s="4"/>
      <x:c r="B860" s="4"/>
      <x:c r="C860" s="4"/>
      <x:c r="D860" s="4"/>
      <x:c r="E860" s="4"/>
      <x:c r="F860" s="4"/>
      <x:c r="G860" s="4"/>
      <x:c r="H860" s="4"/>
      <x:c r="I860" s="4"/>
      <x:c r="J860" s="4"/>
      <x:c r="K860" s="4"/>
      <x:c r="L860" s="4"/>
      <x:c r="M860" s="4"/>
      <x:c r="N860" s="4"/>
      <x:c r="O860" s="4"/>
      <x:c r="P860" s="4"/>
      <x:c r="Q860" s="4"/>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T1</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x:f>IF(OR(C861="Ingredient candidate",C861="Consumed input",C861="Contained input",C861="Transform input"),IF(F861="T0",0,IF(F861="T1",1,IF(F861="T2",2,IF(F861="T3",3,IF(F861="T4",4,-1))))),-1)</x:f>
        <x:v>1</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T1</x:v>
      </x:c>
      <x:c r="G863" s="4" t="str">
        <x:f>IFERROR(INDEX('Items'!$D$6:$D$1005,MATCH(D863,'Items'!$A$6:$A$1005,0)),"MISSING ID")</x:f>
        <x:v>Salvage</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sheets</x:v>
      </x:c>
      <x:c r="F864" s="4" t="str">
        <x:f>IFERROR(INDEX('Items'!$C$6:$C$1005,MATCH(D864,'Items'!$A$6:$A$1005,0)),"MISSING ID")</x:f>
        <x:v>T0</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x:f>IF(OR(C864="Ingredient candidate",C864="Consumed input",C864="Contained input",C864="Transform input"),IF(F864="T0",0,IF(F864="T1",1,IF(F864="T2",2,IF(F864="T3",3,IF(F864="T4",4,-1))))),-1)</x:f>
        <x:v>0</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T0</x:v>
      </x:c>
      <x:c r="G865" s="4" t="str">
        <x:f>IFERROR(INDEX('Items'!$D$6:$D$1005,MATCH(D865,'Items'!$A$6:$A$1005,0)),"MISSING ID")</x:f>
        <x:v>Salvage</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Worked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T1</x:v>
      </x:c>
      <x:c r="G867" s="4" t="str">
        <x:f>IFERROR(INDEX('Items'!$D$6:$D$1005,MATCH(D867,'Items'!$A$6:$A$1005,0)),"MISSING ID")</x:f>
        <x:v>Salvage</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T2</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x:f>IF(OR(C868="Ingredient candidate",C868="Consumed input",C868="Contained input",C868="Transform input"),IF(F868="T0",0,IF(F868="T1",1,IF(F868="T2",2,IF(F868="T3",3,IF(F868="T4",4,-1))))),-1)</x:f>
        <x:v>2</x:v>
      </x:c>
      <x:c r="Q868" s="4">
        <x:f>IF(AND(OR(C868="Ingredient candidate",C868="Consumed input",C868="Contained input",C868="Transform input"),P868=-1),1,0)</x:f>
        <x:v>0</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stone blocks</x:v>
      </x:c>
      <x:c r="F869" s="4" t="str">
        <x:f>IFERROR(INDEX('Items'!$C$6:$C$1005,MATCH(D869,'Items'!$A$6:$A$1005,0)),"MISSING ID")</x:f>
        <x:v>T0</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x:f>IF(OR(C869="Ingredient candidate",C869="Consumed input",C869="Contained input",C869="Transform input"),IF(F869="T0",0,IF(F869="T1",1,IF(F869="T2",2,IF(F869="T3",3,IF(F869="T4",4,-1))))),-1)</x:f>
        <x:v>0</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T3</x:v>
      </x:c>
      <x:c r="G870" s="4" t="str">
        <x:f>IFERROR(INDEX('Items'!$D$6:$D$1005,MATCH(D870,'Items'!$A$6:$A$1005,0)),"MISSING ID")</x:f>
        <x:v>Salvage</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Fired refractory ceramic blanks</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Ground mineral pigment stock</x:v>
      </x:c>
      <x:c r="F872" s="4" t="str">
        <x:f>IFERROR(INDEX('Items'!$C$6:$C$1005,MATCH(D872,'Items'!$A$6:$A$1005,0)),"MISSING ID")</x:f>
        <x:v>T0</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x:f>IF(OR(C872="Ingredient candidate",C872="Consumed input",C872="Contained input",C872="Transform input"),IF(F872="T0",0,IF(F872="T1",1,IF(F872="T2",2,IF(F872="T3",3,IF(F872="T4",4,-1))))),-1)</x:f>
        <x:v>0</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T2</x:v>
      </x:c>
      <x:c r="G873" s="4" t="str">
        <x:f>IFERROR(INDEX('Items'!$D$6:$D$1005,MATCH(D873,'Items'!$A$6:$A$1005,0)),"MISSING ID")</x:f>
        <x:v>Salvage</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T2</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x:f>IF(OR(C874="Ingredient candidate",C874="Consumed input",C874="Contained input",C874="Transform input"),IF(F874="T0",0,IF(F874="T1",1,IF(F874="T2",2,IF(F874="T3",3,IF(F874="T4",4,-1))))),-1)</x:f>
        <x:v>2</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Consolidated iron bar stock</x:v>
      </x:c>
      <x:c r="F875" s="4" t="str">
        <x:f>IFERROR(INDEX('Items'!$C$6:$C$1005,MATCH(D875,'Items'!$A$6:$A$1005,0)),"MISSING ID")</x:f>
        <x:v>T1</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x:f>IF(OR(C875="Ingredient candidate",C875="Consumed input",C875="Contained input",C875="Transform input"),IF(F875="T0",0,IF(F875="T1",1,IF(F875="T2",2,IF(F875="T3",3,IF(F875="T4",4,-1))))),-1)</x:f>
        <x:v>1</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T1</x:v>
      </x:c>
      <x:c r="G876" s="4" t="str">
        <x:f>IFERROR(INDEX('Items'!$D$6:$D$1005,MATCH(D876,'Items'!$A$6:$A$1005,0)),"MISSING ID")</x:f>
        <x:v>Salvage</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Blended ceramic forming feed</x:v>
      </x:c>
      <x:c r="F877" s="4" t="str">
        <x:f>IFERROR(INDEX('Items'!$C$6:$C$1005,MATCH(D877,'Items'!$A$6:$A$1005,0)),"MISSING ID")</x:f>
        <x:v>T0</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x:f>IF(OR(C877="Ingredient candidate",C877="Consumed input",C877="Contained input",C877="Transform input"),IF(F877="T0",0,IF(F877="T1",1,IF(F877="T2",2,IF(F877="T3",3,IF(F877="T4",4,-1))))),-1)</x:f>
        <x:v>0</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T0</x:v>
      </x:c>
      <x:c r="G878" s="4" t="str">
        <x:f>IFERROR(INDEX('Items'!$D$6:$D$1005,MATCH(D878,'Items'!$A$6:$A$1005,0)),"MISSING ID")</x:f>
        <x:v>Salvage</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sheets</x:v>
      </x:c>
      <x:c r="F879" s="4" t="str">
        <x:f>IFERROR(INDEX('Items'!$C$6:$C$1005,MATCH(D879,'Items'!$A$6:$A$1005,0)),"MISSING ID")</x:f>
        <x:v>T0</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x:f>IF(OR(C879="Ingredient candidate",C879="Consumed input",C879="Contained input",C879="Transform input"),IF(F879="T0",0,IF(F879="T1",1,IF(F879="T2",2,IF(F879="T3",3,IF(F879="T4",4,-1))))),-1)</x:f>
        <x:v>0</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Consolidated iron bar stock</x:v>
      </x:c>
      <x:c r="F880" s="4" t="str">
        <x:f>IFERROR(INDEX('Items'!$C$6:$C$1005,MATCH(D880,'Items'!$A$6:$A$1005,0)),"MISSING ID")</x:f>
        <x:v>T1</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x:f>IF(OR(C880="Ingredient candidate",C880="Consumed input",C880="Contained input",C880="Transform input"),IF(F880="T0",0,IF(F880="T1",1,IF(F880="T2",2,IF(F880="T3",3,IF(F880="T4",4,-1))))),-1)</x:f>
        <x:v>1</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T0</x:v>
      </x:c>
      <x:c r="G881" s="4" t="str">
        <x:f>IFERROR(INDEX('Items'!$D$6:$D$1005,MATCH(D881,'Items'!$A$6:$A$1005,0)),"MISSING ID")</x:f>
        <x:v>Salvage</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blanks</x:v>
      </x:c>
      <x:c r="F882" s="4" t="str">
        <x:f>IFERROR(INDEX('Items'!$C$6:$C$1005,MATCH(D882,'Items'!$A$6:$A$1005,0)),"MISSING ID")</x:f>
        <x:v>T2</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x:f>IF(OR(C882="Ingredient candidate",C882="Consumed input",C882="Contained input",C882="Transform input"),IF(F882="T0",0,IF(F882="T1",1,IF(F882="T2",2,IF(F882="T3",3,IF(F882="T4",4,-1))))),-1)</x:f>
        <x:v>2</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T1</x:v>
      </x:c>
      <x:c r="G883" s="4" t="str">
        <x:f>IFERROR(INDEX('Items'!$D$6:$D$1005,MATCH(D883,'Items'!$A$6:$A$1005,0)),"MISSING ID")</x:f>
        <x:v>Salvage</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x:c r="B884" s="4"/>
      <x:c r="C884" s="4"/>
      <x:c r="D884" s="4"/>
      <x:c r="E884" s="4"/>
      <x:c r="F884" s="4"/>
      <x:c r="G884" s="4"/>
      <x:c r="H884" s="4"/>
      <x:c r="I884" s="4"/>
      <x:c r="J884" s="4"/>
      <x:c r="K884" s="4"/>
      <x:c r="L884" s="4"/>
      <x:c r="M884" s="4"/>
      <x:c r="N884" s="4"/>
      <x:c r="O884" s="4"/>
      <x:c r="P884" s="4"/>
      <x:c r="Q884" s="4"/>
    </x:row>
    <x:row r="885" ht="64" customHeight="1">
      <x:c r="A885" s="4"/>
      <x:c r="B885" s="4"/>
      <x:c r="C885" s="4"/>
      <x:c r="D885" s="4"/>
      <x:c r="E885" s="4"/>
      <x:c r="F885" s="4"/>
      <x:c r="G885" s="4"/>
      <x:c r="H885" s="4"/>
      <x:c r="I885" s="4"/>
      <x:c r="J885" s="4"/>
      <x:c r="K885" s="4"/>
      <x:c r="L885" s="4"/>
      <x:c r="M885" s="4"/>
      <x:c r="N885" s="4"/>
      <x:c r="O885" s="4"/>
      <x:c r="P885" s="4"/>
      <x:c r="Q885" s="4"/>
    </x:row>
    <x:row r="886" ht="64" customHeight="1">
      <x:c r="A886" s="4"/>
      <x:c r="B886" s="4"/>
      <x:c r="C886" s="4"/>
      <x:c r="D886" s="4"/>
      <x:c r="E886" s="4"/>
      <x:c r="F886" s="4"/>
      <x:c r="G886" s="4"/>
      <x:c r="H886" s="4"/>
      <x:c r="I886" s="4"/>
      <x:c r="J886" s="4"/>
      <x:c r="K886" s="4"/>
      <x:c r="L886" s="4"/>
      <x:c r="M886" s="4"/>
      <x:c r="N886" s="4"/>
      <x:c r="O886" s="4"/>
      <x:c r="P886" s="4"/>
      <x:c r="Q886" s="4"/>
    </x:row>
    <x:row r="887" ht="64" customHeight="1">
      <x:c r="A887" s="4"/>
      <x:c r="B887" s="4"/>
      <x:c r="C887" s="4"/>
      <x:c r="D887" s="4"/>
      <x:c r="E887" s="4"/>
      <x:c r="F887" s="4"/>
      <x:c r="G887" s="4"/>
      <x:c r="H887" s="4"/>
      <x:c r="I887" s="4"/>
      <x:c r="J887" s="4"/>
      <x:c r="K887" s="4"/>
      <x:c r="L887" s="4"/>
      <x:c r="M887" s="4"/>
      <x:c r="N887" s="4"/>
      <x:c r="O887" s="4"/>
      <x:c r="P887" s="4"/>
      <x:c r="Q887" s="4"/>
    </x:row>
    <x:row r="888" ht="64" customHeight="1">
      <x:c r="A888" s="4"/>
      <x:c r="B888" s="4"/>
      <x:c r="C888" s="4"/>
      <x:c r="D888" s="4"/>
      <x:c r="E888" s="4"/>
      <x:c r="F888" s="4"/>
      <x:c r="G888" s="4"/>
      <x:c r="H888" s="4"/>
      <x:c r="I888" s="4"/>
      <x:c r="J888" s="4"/>
      <x:c r="K888" s="4"/>
      <x:c r="L888" s="4"/>
      <x:c r="M888" s="4"/>
      <x:c r="N888" s="4"/>
      <x:c r="O888" s="4"/>
      <x:c r="P888" s="4"/>
      <x:c r="Q888" s="4"/>
    </x:row>
    <x:row r="889" ht="64" customHeight="1">
      <x:c r="A889" s="4"/>
      <x:c r="B889" s="4"/>
      <x:c r="C889" s="4"/>
      <x:c r="D889" s="4"/>
      <x:c r="E889" s="4"/>
      <x:c r="F889" s="4"/>
      <x:c r="G889" s="4"/>
      <x:c r="H889" s="4"/>
      <x:c r="I889" s="4"/>
      <x:c r="J889" s="4"/>
      <x:c r="K889" s="4"/>
      <x:c r="L889" s="4"/>
      <x:c r="M889" s="4"/>
      <x:c r="N889" s="4"/>
      <x:c r="O889" s="4"/>
      <x:c r="P889" s="4"/>
      <x:c r="Q889" s="4"/>
    </x:row>
    <x:row r="890" ht="64" customHeight="1">
      <x:c r="A890" s="4"/>
      <x:c r="B890" s="4"/>
      <x:c r="C890" s="4"/>
      <x:c r="D890" s="4"/>
      <x:c r="E890" s="4"/>
      <x:c r="F890" s="4"/>
      <x:c r="G890" s="4"/>
      <x:c r="H890" s="4"/>
      <x:c r="I890" s="4"/>
      <x:c r="J890" s="4"/>
      <x:c r="K890" s="4"/>
      <x:c r="L890" s="4"/>
      <x:c r="M890" s="4"/>
      <x:c r="N890" s="4"/>
      <x:c r="O890" s="4"/>
      <x:c r="P890" s="4"/>
      <x:c r="Q890" s="4"/>
    </x:row>
    <x:row r="891" ht="64" customHeight="1">
      <x:c r="A891" s="4"/>
      <x:c r="B891" s="4"/>
      <x:c r="C891" s="4"/>
      <x:c r="D891" s="4"/>
      <x:c r="E891" s="4"/>
      <x:c r="F891" s="4"/>
      <x:c r="G891" s="4"/>
      <x:c r="H891" s="4"/>
      <x:c r="I891" s="4"/>
      <x:c r="J891" s="4"/>
      <x:c r="K891" s="4"/>
      <x:c r="L891" s="4"/>
      <x:c r="M891" s="4"/>
      <x:c r="N891" s="4"/>
      <x:c r="O891" s="4"/>
      <x:c r="P891" s="4"/>
      <x:c r="Q891" s="4"/>
    </x:row>
    <x:row r="892" ht="64" customHeight="1">
      <x:c r="A892" s="4"/>
      <x:c r="B892" s="4"/>
      <x:c r="C892" s="4"/>
      <x:c r="D892" s="4"/>
      <x:c r="E892" s="4"/>
      <x:c r="F892" s="4"/>
      <x:c r="G892" s="4"/>
      <x:c r="H892" s="4"/>
      <x:c r="I892" s="4"/>
      <x:c r="J892" s="4"/>
      <x:c r="K892" s="4"/>
      <x:c r="L892" s="4"/>
      <x:c r="M892" s="4"/>
      <x:c r="N892" s="4"/>
      <x:c r="O892" s="4"/>
      <x:c r="P892" s="4"/>
      <x:c r="Q892" s="4"/>
    </x:row>
    <x:row r="893" ht="64" customHeight="1">
      <x:c r="A893" s="4"/>
      <x:c r="B893" s="4"/>
      <x:c r="C893" s="4"/>
      <x:c r="D893" s="4"/>
      <x:c r="E893" s="4"/>
      <x:c r="F893" s="4"/>
      <x:c r="G893" s="4"/>
      <x:c r="H893" s="4"/>
      <x:c r="I893" s="4"/>
      <x:c r="J893" s="4"/>
      <x:c r="K893" s="4"/>
      <x:c r="L893" s="4"/>
      <x:c r="M893" s="4"/>
      <x:c r="N893" s="4"/>
      <x:c r="O893" s="4"/>
      <x:c r="P893" s="4"/>
      <x:c r="Q893" s="4"/>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Unfitted 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T2</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Unfitted 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T2</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Unfitted 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Bronze bearing blanks</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x:c r="B902" s="4"/>
      <x:c r="C902" s="4"/>
      <x:c r="D902" s="4"/>
      <x:c r="E902" s="4"/>
      <x:c r="F902" s="4"/>
      <x:c r="G902" s="4"/>
      <x:c r="H902" s="4"/>
      <x:c r="I902" s="4"/>
      <x:c r="J902" s="4"/>
      <x:c r="K902" s="4"/>
      <x:c r="L902" s="4"/>
      <x:c r="M902" s="4"/>
      <x:c r="N902" s="4"/>
      <x:c r="O902" s="4"/>
      <x:c r="P902" s="4"/>
      <x:c r="Q902" s="4"/>
    </x:row>
    <x:row r="903" ht="64" customHeight="1">
      <x:c r="A903" s="4"/>
      <x:c r="B903" s="4"/>
      <x:c r="C903" s="4"/>
      <x:c r="D903" s="4"/>
      <x:c r="E903" s="4"/>
      <x:c r="F903" s="4"/>
      <x:c r="G903" s="4"/>
      <x:c r="H903" s="4"/>
      <x:c r="I903" s="4"/>
      <x:c r="J903" s="4"/>
      <x:c r="K903" s="4"/>
      <x:c r="L903" s="4"/>
      <x:c r="M903" s="4"/>
      <x:c r="N903" s="4"/>
      <x:c r="O903" s="4"/>
      <x:c r="P903" s="4"/>
      <x:c r="Q903" s="4"/>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Unfitted 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T1</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Unfitted 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T0</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x:f>IF(OR(C907="Ingredient candidate",C907="Consumed input",C907="Contained input",C907="Transform input"),IF(F907="T0",0,IF(F907="T1",1,IF(F907="T2",2,IF(F907="T3",3,IF(F907="T4",4,-1))))),-1)</x:f>
        <x:v>0</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T1</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Unfitted 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T1</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Unfitted 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T2</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T2</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x:f>IF(OR(C913="Ingredient candidate",C913="Consumed input",C913="Contained input",C913="Transform input"),IF(F913="T0",0,IF(F913="T1",1,IF(F913="T2",2,IF(F913="T3",3,IF(F913="T4",4,-1))))),-1)</x:f>
        <x:v>2</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Unfitted 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T2</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Unfitted 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T2</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blanks</x:v>
      </x:c>
      <x:c r="F918" s="4" t="str">
        <x:f>IFERROR(INDEX('Items'!$C$6:$C$1005,MATCH(D918,'Items'!$A$6:$A$1005,0)),"MISSING ID")</x:f>
        <x:v>T2</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x:f>IF(OR(C918="Ingredient candidate",C918="Consumed input",C918="Contained input",C918="Transform input"),IF(F918="T0",0,IF(F918="T1",1,IF(F918="T2",2,IF(F918="T3",3,IF(F918="T4",4,-1))))),-1)</x:f>
        <x:v>2</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T0</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blanks</x:v>
      </x:c>
      <x:c r="F920" s="4" t="str">
        <x:f>IFERROR(INDEX('Items'!$C$6:$C$1005,MATCH(D920,'Items'!$A$6:$A$1005,0)),"MISSING ID")</x:f>
        <x:v>T2</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x:f>IF(OR(C920="Ingredient candidate",C920="Consumed input",C920="Contained input",C920="Transform input"),IF(F920="T0",0,IF(F920="T1",1,IF(F920="T2",2,IF(F920="T3",3,IF(F920="T4",4,-1))))),-1)</x:f>
        <x:v>2</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T1</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blanks</x:v>
      </x:c>
      <x:c r="F922" s="4" t="str">
        <x:f>IFERROR(INDEX('Items'!$C$6:$C$1005,MATCH(D922,'Items'!$A$6:$A$1005,0)),"MISSING ID")</x:f>
        <x:v>T2</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x:f>IF(OR(C922="Ingredient candidate",C922="Consumed input",C922="Contained input",C922="Transform input"),IF(F922="T0",0,IF(F922="T1",1,IF(F922="T2",2,IF(F922="T3",3,IF(F922="T4",4,-1))))),-1)</x:f>
        <x:v>2</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T3</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lengths</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T1</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Bronze bearing blanks</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T2</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Consolidated iron bar stock</x:v>
      </x:c>
      <x:c r="F928" s="4" t="str">
        <x:f>IFERROR(INDEX('Items'!$C$6:$C$1005,MATCH(D928,'Items'!$A$6:$A$1005,0)),"MISSING ID")</x:f>
        <x:v>T1</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x:f>IF(OR(C928="Ingredient candidate",C928="Consumed input",C928="Contained input",C928="Transform input"),IF(F928="T0",0,IF(F928="T1",1,IF(F928="T2",2,IF(F928="T3",3,IF(F928="T4",4,-1))))),-1)</x:f>
        <x:v>1</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T0</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x:f>IF(OR(C929="Ingredient candidate",C929="Consumed input",C929="Contained input",C929="Transform input"),IF(F929="T0",0,IF(F929="T1",1,IF(F929="T2",2,IF(F929="T3",3,IF(F929="T4",4,-1))))),-1)</x:f>
        <x:v>0</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T2</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Consolidated iron bar stock</x:v>
      </x:c>
      <x:c r="F931" s="4" t="str">
        <x:f>IFERROR(INDEX('Items'!$C$6:$C$1005,MATCH(D931,'Items'!$A$6:$A$1005,0)),"MISSING ID")</x:f>
        <x:v>T1</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x:f>IF(OR(C931="Ingredient candidate",C931="Consumed input",C931="Contained input",C931="Transform input"),IF(F931="T0",0,IF(F931="T1",1,IF(F931="T2",2,IF(F931="T3",3,IF(F931="T4",4,-1))))),-1)</x:f>
        <x:v>1</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T0</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shell-mineral friction blanks</x:v>
      </x:c>
      <x:c r="F933" s="4" t="str">
        <x:f>IFERROR(INDEX('Items'!$C$6:$C$1005,MATCH(D933,'Items'!$A$6:$A$1005,0)),"MISSING ID")</x:f>
        <x:v>T0</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x:f>IF(OR(C933="Ingredient candidate",C933="Consumed input",C933="Contained input",C933="Transform input"),IF(F933="T0",0,IF(F933="T1",1,IF(F933="T2",2,IF(F933="T3",3,IF(F933="T4",4,-1))))),-1)</x:f>
        <x:v>0</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T2</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x:f>IF(OR(C934="Ingredient candidate",C934="Consumed input",C934="Contained input",C934="Transform input"),IF(F934="T0",0,IF(F934="T1",1,IF(F934="T2",2,IF(F934="T3",3,IF(F934="T4",4,-1))))),-1)</x:f>
        <x:v>2</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T2</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Unfitted 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T1</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shell-mineral friction blanks</x:v>
      </x:c>
      <x:c r="F938" s="4" t="str">
        <x:f>IFERROR(INDEX('Items'!$C$6:$C$1005,MATCH(D938,'Items'!$A$6:$A$1005,0)),"MISSING ID")</x:f>
        <x:v>T0</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x:f>IF(OR(C938="Ingredient candidate",C938="Consumed input",C938="Contained input",C938="Transform input"),IF(F938="T0",0,IF(F938="T1",1,IF(F938="T2",2,IF(F938="T3",3,IF(F938="T4",4,-1))))),-1)</x:f>
        <x:v>0</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Consolidated iron bar stock</x:v>
      </x:c>
      <x:c r="F939" s="4" t="str">
        <x:f>IFERROR(INDEX('Items'!$C$6:$C$1005,MATCH(D939,'Items'!$A$6:$A$1005,0)),"MISSING ID")</x:f>
        <x:v>T1</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x:f>IF(OR(C939="Ingredient candidate",C939="Consumed input",C939="Contained input",C939="Transform input"),IF(F939="T0",0,IF(F939="T1",1,IF(F939="T2",2,IF(F939="T3",3,IF(F939="T4",4,-1))))),-1)</x:f>
        <x:v>1</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T0</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Unfitted 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T0</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Unfitted 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T1</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Unfitted 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T2</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x:f>IF(OR(C947="Ingredient candidate",C947="Consumed input",C947="Contained input",C947="Transform input"),IF(F947="T0",0,IF(F947="T1",1,IF(F947="T2",2,IF(F947="T3",3,IF(F947="T4",4,-1))))),-1)</x:f>
        <x:v>2</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T3</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Fired refractory ceramic blanks</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T2</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Unfitted 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T2</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blanks</x:v>
      </x:c>
      <x:c r="F953" s="4" t="str">
        <x:f>IFERROR(INDEX('Items'!$C$6:$C$1005,MATCH(D953,'Items'!$A$6:$A$1005,0)),"MISSING ID")</x:f>
        <x:v>T2</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x:f>IF(OR(C953="Ingredient candidate",C953="Consumed input",C953="Contained input",C953="Transform input"),IF(F953="T0",0,IF(F953="T1",1,IF(F953="T2",2,IF(F953="T3",3,IF(F953="T4",4,-1))))),-1)</x:f>
        <x:v>2</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T1</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x:f>IF(OR(C954="Ingredient candidate",C954="Consumed input",C954="Contained input",C954="Transform input"),IF(F954="T0",0,IF(F954="T1",1,IF(F954="T2",2,IF(F954="T3",3,IF(F954="T4",4,-1))))),-1)</x:f>
        <x:v>1</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T3</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 stock</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T0</x:v>
      </x:c>
      <x:c r="G957" s="4" t="str">
        <x:f>IFERROR(INDEX('Items'!$D$6:$D$1005,MATCH(D957,'Items'!$A$6:$A$1005,0)),"MISSING ID")</x:f>
        <x:v>Crafting components</x:v>
      </x:c>
      <x:c r="H957" s="4" t="str">
        <x:f>IFERROR(INDEX('Items'!$X$6:$X$1005,MATCH(D957,'Items'!$A$6:$A$1005,0)),"MISSING ID")</x:f>
        <x:v>Processed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x:f>IF(OR(C957="Ingredient candidate",C957="Consumed input",C957="Contained input",C957="Transform input"),IF(F957="T0",0,IF(F957="T1",1,IF(F957="T2",2,IF(F957="T3",3,IF(F957="T4",4,-1))))),-1)</x:f>
        <x:v>0</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T1</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T2</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x:f>IF(OR(C959="Ingredient candidate",C959="Consumed input",C959="Contained input",C959="Transform input"),IF(F959="T0",0,IF(F959="T1",1,IF(F959="T2",2,IF(F959="T3",3,IF(F959="T4",4,-1))))),-1)</x:f>
        <x:v>2</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T1</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x:f>IF(OR(C960="Ingredient candidate",C960="Consumed input",C960="Contained input",C960="Transform input"),IF(F960="T0",0,IF(F960="T1",1,IF(F960="T2",2,IF(F960="T3",3,IF(F960="T4",4,-1))))),-1)</x:f>
        <x:v>1</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T3</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T2</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x:f>IF(OR(C962="Ingredient candidate",C962="Consumed input",C962="Contained input",C962="Transform input"),IF(F962="T0",0,IF(F962="T1",1,IF(F962="T2",2,IF(F962="T3",3,IF(F962="T4",4,-1))))),-1)</x:f>
        <x:v>2</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T3</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sheets</x:v>
      </x:c>
      <x:c r="F964" s="4" t="str">
        <x:f>IFERROR(INDEX('Items'!$C$6:$C$1005,MATCH(D964,'Items'!$A$6:$A$1005,0)),"MISSING ID")</x:f>
        <x:v>T2</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x:f>IF(OR(C964="Ingredient candidate",C964="Consumed input",C964="Contained input",C964="Transform input"),IF(F964="T0",0,IF(F964="T1",1,IF(F964="T2",2,IF(F964="T3",3,IF(F964="T4",4,-1))))),-1)</x:f>
        <x:v>2</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T2</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x:f>IF(OR(C965="Ingredient candidate",C965="Consumed input",C965="Contained input",C965="Transform input"),IF(F965="T0",0,IF(F965="T1",1,IF(F965="T2",2,IF(F965="T3",3,IF(F965="T4",4,-1))))),-1)</x:f>
        <x:v>2</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T1</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Fired refractory ceramic blanks</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T1</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wire stock</x:v>
      </x:c>
      <x:c r="F969" s="4" t="str">
        <x:f>IFERROR(INDEX('Items'!$C$6:$C$1005,MATCH(D969,'Items'!$A$6:$A$1005,0)),"MISSING ID")</x:f>
        <x:v>T1</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x:f>IF(OR(C969="Ingredient candidate",C969="Consumed input",C969="Contained input",C969="Transform input"),IF(F969="T0",0,IF(F969="T1",1,IF(F969="T2",2,IF(F969="T3",3,IF(F969="T4",4,-1))))),-1)</x:f>
        <x:v>1</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T0</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wire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Composite insulation blanks</x:v>
      </x:c>
      <x:c r="F972" s="4" t="str">
        <x:f>IFERROR(INDEX('Items'!$C$6:$C$1005,MATCH(D972,'Items'!$A$6:$A$1005,0)),"MISSING ID")</x:f>
        <x:v>T2</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x:f>IF(OR(C972="Ingredient candidate",C972="Consumed input",C972="Contained input",C972="Transform input"),IF(F972="T0",0,IF(F972="T1",1,IF(F972="T2",2,IF(F972="T3",3,IF(F972="T4",4,-1))))),-1)</x:f>
        <x:v>2</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T2</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Unfitted 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lengths</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T1</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T0</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x:f>IF(OR(C977="Ingredient candidate",C977="Consumed input",C977="Contained input",C977="Transform input"),IF(F977="T0",0,IF(F977="T1",1,IF(F977="T2",2,IF(F977="T3",3,IF(F977="T4",4,-1))))),-1)</x:f>
        <x:v>0</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lengths</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T1</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x:c r="B980" s="4"/>
      <x:c r="C980" s="4"/>
      <x:c r="D980" s="4"/>
      <x:c r="E980" s="4"/>
      <x:c r="F980" s="4"/>
      <x:c r="G980" s="4"/>
      <x:c r="H980" s="4"/>
      <x:c r="I980" s="4"/>
      <x:c r="K980" s="4"/>
      <x:c r="L980" s="4"/>
      <x:c r="M980" s="4"/>
      <x:c r="N980" s="4"/>
      <x:c r="O980" s="4"/>
      <x:c r="P980" s="4"/>
      <x:c r="Q980" s="4"/>
    </x:row>
    <x:row r="981" ht="64" customHeight="1">
      <x:c r="A981" s="4"/>
      <x:c r="B981" s="4"/>
      <x:c r="C981" s="4"/>
      <x:c r="D981" s="4"/>
      <x:c r="E981" s="4"/>
      <x:c r="F981" s="4"/>
      <x:c r="G981" s="4"/>
      <x:c r="H981" s="4"/>
      <x:c r="I981" s="4"/>
      <x:c r="K981" s="4"/>
      <x:c r="L981" s="4"/>
      <x:c r="M981" s="4"/>
      <x:c r="N981" s="4"/>
      <x:c r="O981" s="4"/>
      <x:c r="P981" s="4"/>
      <x:c r="Q981" s="4"/>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Unfitted 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Prepared flexible hide panels</x:v>
      </x:c>
      <x:c r="F983" s="4" t="str">
        <x:f>IFERROR(INDEX('Items'!$C$6:$C$1005,MATCH(D983,'Items'!$A$6:$A$1005,0)),"MISSING ID")</x:f>
        <x:v>T3</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x:f>IF(OR(C983="Ingredient candidate",C983="Consumed input",C983="Contained input",C983="Transform input"),IF(F983="T0",0,IF(F983="T1",1,IF(F983="T2",2,IF(F983="T3",3,IF(F983="T4",4,-1))))),-1)</x:f>
        <x:v>3</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Replaceable-edge steel cleaver</x:v>
      </x:c>
      <x:c r="F984" s="4" t="str">
        <x:f>IFERROR(INDEX('Items'!$C$6:$C$1005,MATCH(D984,'Items'!$A$6:$A$1005,0)),"MISSING ID")</x:f>
        <x:v>T1</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Unfitted 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lengths</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T1</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Prepared flexible hide panels</x:v>
      </x:c>
      <x:c r="F989" s="4" t="str">
        <x:f>IFERROR(INDEX('Items'!$C$6:$C$1005,MATCH(D989,'Items'!$A$6:$A$1005,0)),"MISSING ID")</x:f>
        <x:v>T3</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x:f>IF(OR(C989="Ingredient candidate",C989="Consumed input",C989="Contained input",C989="Transform input"),IF(F989="T0",0,IF(F989="T1",1,IF(F989="T2",2,IF(F989="T3",3,IF(F989="T4",4,-1))))),-1)</x:f>
        <x:v>3</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T1</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blanks</x:v>
      </x:c>
      <x:c r="F991" s="4" t="str">
        <x:f>IFERROR(INDEX('Items'!$C$6:$C$1005,MATCH(D991,'Items'!$A$6:$A$1005,0)),"MISSING ID")</x:f>
        <x:v>T2</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x:f>IF(OR(C991="Ingredient candidate",C991="Consumed input",C991="Contained input",C991="Transform input"),IF(F991="T0",0,IF(F991="T1",1,IF(F991="T2",2,IF(F991="T3",3,IF(F991="T4",4,-1))))),-1)</x:f>
        <x:v>2</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Unfitted 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T2</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blanks</x:v>
      </x:c>
      <x:c r="F995" s="4" t="str">
        <x:f>IFERROR(INDEX('Items'!$C$6:$C$1005,MATCH(D995,'Items'!$A$6:$A$1005,0)),"MISSING ID")</x:f>
        <x:v>T2</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x:f>IF(OR(C995="Ingredient candidate",C995="Consumed input",C995="Contained input",C995="Transform input"),IF(F995="T0",0,IF(F995="T1",1,IF(F995="T2",2,IF(F995="T3",3,IF(F995="T4",4,-1))))),-1)</x:f>
        <x:v>2</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Unfitted 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T0</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x:f>IF(OR(C997="Ingredient candidate",C997="Consumed input",C997="Contained input",C997="Transform input"),IF(F997="T0",0,IF(F997="T1",1,IF(F997="T2",2,IF(F997="T3",3,IF(F997="T4",4,-1))))),-1)</x:f>
        <x:v>0</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T3</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x:c r="B999" s="4"/>
      <x:c r="C999" s="4"/>
      <x:c r="D999" s="4"/>
      <x:c r="E999" s="4"/>
      <x:c r="F999" s="4"/>
      <x:c r="G999" s="4"/>
      <x:c r="H999" s="4"/>
      <x:c r="I999" s="4"/>
      <x:c r="K999" s="4"/>
      <x:c r="L999" s="4"/>
      <x:c r="M999" s="4"/>
      <x:c r="N999" s="4"/>
      <x:c r="O999" s="4"/>
      <x:c r="P999" s="4"/>
      <x:c r="Q999" s="4"/>
    </x:row>
    <x:row r="1000" ht="64" customHeight="1">
      <x:c r="A1000" s="4"/>
      <x:c r="B1000" s="4"/>
      <x:c r="C1000" s="4"/>
      <x:c r="D1000" s="4"/>
      <x:c r="E1000" s="4"/>
      <x:c r="F1000" s="4"/>
      <x:c r="G1000" s="4"/>
      <x:c r="H1000" s="4"/>
      <x:c r="I1000" s="4"/>
      <x:c r="K1000" s="4"/>
      <x:c r="L1000" s="4"/>
      <x:c r="M1000" s="4"/>
      <x:c r="N1000" s="4"/>
      <x:c r="O1000" s="4"/>
      <x:c r="P1000" s="4"/>
      <x:c r="Q1000" s="4"/>
    </x:row>
    <x:row r="1001" ht="64" customHeight="1">
      <x:c r="A1001" s="4"/>
      <x:c r="B1001" s="4"/>
      <x:c r="C1001" s="4"/>
      <x:c r="D1001" s="4"/>
      <x:c r="E1001" s="4"/>
      <x:c r="F1001" s="4"/>
      <x:c r="G1001" s="4"/>
      <x:c r="H1001" s="4"/>
      <x:c r="I1001" s="4"/>
      <x:c r="K1001" s="4"/>
      <x:c r="L1001" s="4"/>
      <x:c r="M1001" s="4"/>
      <x:c r="N1001" s="4"/>
      <x:c r="O1001" s="4"/>
      <x:c r="P1001" s="4"/>
      <x:c r="Q1001" s="4"/>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T2</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x:f>IF(OR(C1002="Ingredient candidate",C1002="Consumed input",C1002="Contained input",C1002="Transform input"),IF(F1002="T0",0,IF(F1002="T1",1,IF(F1002="T2",2,IF(F1002="T3",3,IF(F1002="T4",4,-1))))),-1)</x:f>
        <x:v>2</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T2</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x:f>IF(OR(C1003="Ingredient candidate",C1003="Consumed input",C1003="Contained input",C1003="Transform input"),IF(F1003="T0",0,IF(F1003="T1",1,IF(F1003="T2",2,IF(F1003="T3",3,IF(F1003="T4",4,-1))))),-1)</x:f>
        <x:v>2</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T1</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x:f>IF(OR(C1004="Ingredient candidate",C1004="Consumed input",C1004="Contained input",C1004="Transform input"),IF(F1004="T0",0,IF(F1004="T1",1,IF(F1004="T2",2,IF(F1004="T3",3,IF(F1004="T4",4,-1))))),-1)</x:f>
        <x:v>1</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Single-shot pressure launcher</x:v>
      </x:c>
      <x:c r="F1005" s="4" t="str">
        <x:f>IFERROR(INDEX('Items'!$C$6:$C$1005,MATCH(D1005,'Items'!$A$6:$A$1005,0)),"MISSING ID")</x:f>
        <x:v>T4</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T2</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x:f>IF(OR(C1006="Ingredient candidate",C1006="Consumed input",C1006="Contained input",C1006="Transform input"),IF(F1006="T0",0,IF(F1006="T1",1,IF(F1006="T2",2,IF(F1006="T3",3,IF(F1006="T4",4,-1))))),-1)</x:f>
        <x:v>2</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T1</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x:f>IF(OR(C1007="Ingredient candidate",C1007="Consumed input",C1007="Contained input",C1007="Transform input"),IF(F1007="T0",0,IF(F1007="T1",1,IF(F1007="T2",2,IF(F1007="T3",3,IF(F1007="T4",4,-1))))),-1)</x:f>
        <x:v>1</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T4</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T2</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x:f>IF(OR(C1009="Ingredient candidate",C1009="Consumed input",C1009="Contained input",C1009="Transform input"),IF(F1009="T0",0,IF(F1009="T1",1,IF(F1009="T2",2,IF(F1009="T3",3,IF(F1009="T4",4,-1))))),-1)</x:f>
        <x:v>2</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lengths</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T1</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x:f>IF(OR(C1011="Ingredient candidate",C1011="Consumed input",C1011="Contained input",C1011="Transform input"),IF(F1011="T0",0,IF(F1011="T1",1,IF(F1011="T2",2,IF(F1011="T3",3,IF(F1011="T4",4,-1))))),-1)</x:f>
        <x:v>1</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T4</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x:c r="B1013" s="4"/>
      <x:c r="C1013" s="4"/>
      <x:c r="D1013" s="4"/>
      <x:c r="E1013" s="4"/>
      <x:c r="F1013" s="4"/>
      <x:c r="G1013" s="4"/>
      <x:c r="H1013" s="4"/>
      <x:c r="I1013" s="4"/>
      <x:c r="J1013" s="4"/>
      <x:c r="K1013" s="4"/>
      <x:c r="L1013" s="4"/>
      <x:c r="M1013" s="4"/>
      <x:c r="N1013" s="4"/>
      <x:c r="O1013" s="4"/>
      <x:c r="P1013" s="4"/>
      <x:c r="Q1013" s="4"/>
    </x:row>
    <x:row r="1014" ht="64" customHeight="1">
      <x:c r="A1014" s="4"/>
      <x:c r="B1014" s="4"/>
      <x:c r="C1014" s="4"/>
      <x:c r="D1014" s="4"/>
      <x:c r="E1014" s="4"/>
      <x:c r="F1014" s="4"/>
      <x:c r="G1014" s="4"/>
      <x:c r="H1014" s="4"/>
      <x:c r="I1014" s="4"/>
      <x:c r="J1014" s="4"/>
      <x:c r="K1014" s="4"/>
      <x:c r="L1014" s="4"/>
      <x:c r="M1014" s="4"/>
      <x:c r="N1014" s="4"/>
      <x:c r="O1014" s="4"/>
      <x:c r="P1014" s="4"/>
      <x:c r="Q1014" s="4"/>
    </x:row>
    <x:row r="1015" ht="64" customHeight="1">
      <x:c r="A1015" s="4"/>
      <x:c r="B1015" s="4"/>
      <x:c r="C1015" s="4"/>
      <x:c r="D1015" s="4"/>
      <x:c r="E1015" s="4"/>
      <x:c r="F1015" s="4"/>
      <x:c r="G1015" s="4"/>
      <x:c r="H1015" s="4"/>
      <x:c r="I1015" s="4"/>
      <x:c r="J1015" s="4"/>
      <x:c r="K1015" s="4"/>
      <x:c r="L1015" s="4"/>
      <x:c r="M1015" s="4"/>
      <x:c r="N1015" s="4"/>
      <x:c r="O1015" s="4"/>
      <x:c r="P1015" s="4"/>
      <x:c r="Q1015" s="4"/>
    </x:row>
    <x:row r="1016" ht="64" customHeight="1">
      <x:c r="A1016" s="4"/>
      <x:c r="B1016" s="4"/>
      <x:c r="C1016" s="4"/>
      <x:c r="D1016" s="4"/>
      <x:c r="E1016" s="4"/>
      <x:c r="F1016" s="4"/>
      <x:c r="G1016" s="4"/>
      <x:c r="H1016" s="4"/>
      <x:c r="I1016" s="4"/>
      <x:c r="J1016" s="4"/>
      <x:c r="K1016" s="4"/>
      <x:c r="L1016" s="4"/>
      <x:c r="M1016" s="4"/>
      <x:c r="N1016" s="4"/>
      <x:c r="O1016" s="4"/>
      <x:c r="P1016" s="4"/>
      <x:c r="Q1016" s="4"/>
    </x:row>
    <x:row r="1017" ht="64" customHeight="1">
      <x:c r="A1017" s="4"/>
      <x:c r="B1017" s="4"/>
      <x:c r="C1017" s="4"/>
      <x:c r="D1017" s="4"/>
      <x:c r="E1017" s="4"/>
      <x:c r="F1017" s="4"/>
      <x:c r="G1017" s="4"/>
      <x:c r="H1017" s="4"/>
      <x:c r="I1017" s="4"/>
      <x:c r="J1017" s="4"/>
      <x:c r="K1017" s="4"/>
      <x:c r="L1017" s="4"/>
      <x:c r="M1017" s="4"/>
      <x:c r="N1017" s="4"/>
      <x:c r="O1017" s="4"/>
      <x:c r="P1017" s="4"/>
      <x:c r="Q1017" s="4"/>
    </x:row>
    <x:row r="1018" ht="64" customHeight="1">
      <x:c r="A1018" s="4"/>
      <x:c r="B1018" s="4"/>
      <x:c r="C1018" s="4"/>
      <x:c r="D1018" s="4"/>
      <x:c r="E1018" s="4"/>
      <x:c r="F1018" s="4"/>
      <x:c r="G1018" s="4"/>
      <x:c r="H1018" s="4"/>
      <x:c r="I1018" s="4"/>
      <x:c r="J1018" s="4"/>
      <x:c r="K1018" s="4"/>
      <x:c r="L1018" s="4"/>
      <x:c r="M1018" s="4"/>
      <x:c r="N1018" s="4"/>
      <x:c r="O1018" s="4"/>
      <x:c r="P1018" s="4"/>
      <x:c r="Q1018" s="4"/>
    </x:row>
    <x:row r="1019" ht="64" customHeight="1">
      <x:c r="A1019" s="4"/>
      <x:c r="B1019" s="4"/>
      <x:c r="C1019" s="4"/>
      <x:c r="D1019" s="4"/>
      <x:c r="E1019" s="4"/>
      <x:c r="F1019" s="4"/>
      <x:c r="G1019" s="4"/>
      <x:c r="H1019" s="4"/>
      <x:c r="I1019" s="4"/>
      <x:c r="J1019" s="4"/>
      <x:c r="K1019" s="4"/>
      <x:c r="L1019" s="4"/>
      <x:c r="M1019" s="4"/>
      <x:c r="N1019" s="4"/>
      <x:c r="O1019" s="4"/>
      <x:c r="P1019" s="4"/>
      <x:c r="Q1019" s="4"/>
    </x:row>
    <x:row r="1020" ht="64" customHeight="1">
      <x:c r="A1020" s="4"/>
      <x:c r="B1020" s="4"/>
      <x:c r="C1020" s="4"/>
      <x:c r="D1020" s="4"/>
      <x:c r="E1020" s="4"/>
      <x:c r="F1020" s="4"/>
      <x:c r="G1020" s="4"/>
      <x:c r="H1020" s="4"/>
      <x:c r="I1020" s="4"/>
      <x:c r="J1020" s="4"/>
      <x:c r="K1020" s="4"/>
      <x:c r="L1020" s="4"/>
      <x:c r="M1020" s="4"/>
      <x:c r="N1020" s="4"/>
      <x:c r="O1020" s="4"/>
      <x:c r="P1020" s="4"/>
      <x:c r="Q1020" s="4"/>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x:c r="B1023" s="4"/>
      <x:c r="C1023" s="4"/>
      <x:c r="D1023" s="4"/>
      <x:c r="E1023" s="4"/>
      <x:c r="F1023" s="4"/>
      <x:c r="G1023" s="4"/>
      <x:c r="H1023" s="4"/>
      <x:c r="I1023" s="4"/>
      <x:c r="J1023" s="4"/>
      <x:c r="K1023" s="4"/>
      <x:c r="L1023" s="4"/>
      <x:c r="M1023" s="4"/>
      <x:c r="N1023" s="4"/>
      <x:c r="O1023" s="4"/>
      <x:c r="P1023" s="4"/>
      <x:c r="Q1023" s="4"/>
    </x:row>
    <x:row r="1024" ht="64" customHeight="1">
      <x:c r="A1024" s="4"/>
      <x:c r="B1024" s="4"/>
      <x:c r="C1024" s="4"/>
      <x:c r="D1024" s="4"/>
      <x:c r="E1024" s="4"/>
      <x:c r="F1024" s="4"/>
      <x:c r="G1024" s="4"/>
      <x:c r="H1024" s="4"/>
      <x:c r="I1024" s="4"/>
      <x:c r="J1024" s="4"/>
      <x:c r="K1024" s="4"/>
      <x:c r="L1024" s="4"/>
      <x:c r="M1024" s="4"/>
      <x:c r="N1024" s="4"/>
      <x:c r="O1024" s="4"/>
      <x:c r="P1024" s="4"/>
      <x:c r="Q1024" s="4"/>
    </x:row>
    <x:row r="1025" ht="64" customHeight="1">
      <x:c r="A1025" s="4"/>
      <x:c r="B1025" s="4"/>
      <x:c r="C1025" s="4"/>
      <x:c r="D1025" s="4"/>
      <x:c r="E1025" s="4"/>
      <x:c r="F1025" s="4"/>
      <x:c r="G1025" s="4"/>
      <x:c r="H1025" s="4"/>
      <x:c r="I1025" s="4"/>
      <x:c r="J1025" s="4"/>
      <x:c r="K1025" s="4"/>
      <x:c r="L1025" s="4"/>
      <x:c r="M1025" s="4"/>
      <x:c r="N1025" s="4"/>
      <x:c r="O1025" s="4"/>
      <x:c r="P1025" s="4"/>
      <x:c r="Q1025" s="4"/>
    </x:row>
    <x:row r="1026" ht="64" customHeight="1">
      <x:c r="A1026" s="4"/>
      <x:c r="B1026" s="4"/>
      <x:c r="C1026" s="4"/>
      <x:c r="D1026" s="4"/>
      <x:c r="E1026" s="4"/>
      <x:c r="F1026" s="4"/>
      <x:c r="G1026" s="4"/>
      <x:c r="H1026" s="4"/>
      <x:c r="I1026" s="4"/>
      <x:c r="J1026" s="4"/>
      <x:c r="K1026" s="4"/>
      <x:c r="L1026" s="4"/>
      <x:c r="M1026" s="4"/>
      <x:c r="N1026" s="4"/>
      <x:c r="O1026" s="4"/>
      <x:c r="P1026" s="4"/>
      <x:c r="Q1026" s="4"/>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T0</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x:f>IF(OR(C1027="Ingredient candidate",C1027="Consumed input",C1027="Contained input",C1027="Transform input"),IF(F1027="T0",0,IF(F1027="T1",1,IF(F1027="T2",2,IF(F1027="T3",3,IF(F1027="T4",4,-1))))),-1)</x:f>
        <x:v>0</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T1</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T0</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x:f>IF(OR(C1029="Ingredient candidate",C1029="Consumed input",C1029="Contained input",C1029="Transform input"),IF(F1029="T0",0,IF(F1029="T1",1,IF(F1029="T2",2,IF(F1029="T3",3,IF(F1029="T4",4,-1))))),-1)</x:f>
        <x:v>0</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T1</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Culinary-candidate salt crystals</x:v>
      </x:c>
      <x:c r="F1031" s="4" t="str">
        <x:f>IFERROR(INDEX('Items'!$C$6:$C$1005,MATCH(D1031,'Items'!$A$6:$A$1005,0)),"MISSING ID")</x:f>
        <x:v>T1</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x:f>IF(OR(C1031="Ingredient candidate",C1031="Consumed input",C1031="Contained input",C1031="Transform input"),IF(F1031="T0",0,IF(F1031="T1",1,IF(F1031="T2",2,IF(F1031="T3",3,IF(F1031="T4",4,-1))))),-1)</x:f>
        <x:v>1</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Candidate culinary mineral seasoning</x:v>
      </x:c>
      <x:c r="F1032" s="4" t="str">
        <x:f>IFERROR(INDEX('Items'!$C$6:$C$1005,MATCH(D1032,'Items'!$A$6:$A$1005,0)),"MISSING ID")</x:f>
        <x:v>T0</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Culinary-candidate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T0</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x:f>IF(OR(C1038="Ingredient candidate",C1038="Consumed input",C1038="Contained input",C1038="Transform input"),IF(F1038="T0",0,IF(F1038="T1",1,IF(F1038="T2",2,IF(F1038="T3",3,IF(F1038="T4",4,-1))))),-1)</x:f>
        <x:v>0</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x:c r="B1040" s="4"/>
      <x:c r="C1040" s="4"/>
      <x:c r="D1040" s="4"/>
      <x:c r="E1040" s="4"/>
      <x:c r="F1040" s="4"/>
      <x:c r="G1040" s="4"/>
      <x:c r="H1040" s="4"/>
      <x:c r="I1040" s="4"/>
      <x:c r="J1040" s="4"/>
      <x:c r="K1040" s="4"/>
      <x:c r="L1040" s="4"/>
      <x:c r="M1040" s="4"/>
      <x:c r="N1040" s="4"/>
      <x:c r="O1040" s="4"/>
      <x:c r="P1040" s="4"/>
      <x:c r="Q1040" s="4"/>
    </x:row>
    <x:row r="1041" ht="64" customHeight="1">
      <x:c r="A1041" s="4"/>
      <x:c r="B1041" s="4"/>
      <x:c r="C1041" s="4"/>
      <x:c r="D1041" s="4"/>
      <x:c r="E1041" s="4"/>
      <x:c r="F1041" s="4"/>
      <x:c r="G1041" s="4"/>
      <x:c r="H1041" s="4"/>
      <x:c r="I1041" s="4"/>
      <x:c r="J1041" s="4"/>
      <x:c r="K1041" s="4"/>
      <x:c r="L1041" s="4"/>
      <x:c r="M1041" s="4"/>
      <x:c r="N1041" s="4"/>
      <x:c r="O1041" s="4"/>
      <x:c r="P1041" s="4"/>
      <x:c r="Q1041" s="4"/>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Culinary-candidate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T3</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T0</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x:f>IF(OR(C1046="Ingredient candidate",C1046="Consumed input",C1046="Contained input",C1046="Transform input"),IF(F1046="T0",0,IF(F1046="T1",1,IF(F1046="T2",2,IF(F1046="T3",3,IF(F1046="T4",4,-1))))),-1)</x:f>
        <x:v>0</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T0</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x:f>IF(OR(C1049="Ingredient candidate",C1049="Consumed input",C1049="Contained input",C1049="Transform input"),IF(F1049="T0",0,IF(F1049="T1",1,IF(F1049="T2",2,IF(F1049="T3",3,IF(F1049="T4",4,-1))))),-1)</x:f>
        <x:v>0</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T0</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x:f>IF(OR(C1050="Ingredient candidate",C1050="Consumed input",C1050="Contained input",C1050="Transform input"),IF(F1050="T0",0,IF(F1050="T1",1,IF(F1050="T2",2,IF(F1050="T3",3,IF(F1050="T4",4,-1))))),-1)</x:f>
        <x:v>0</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T1</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T0</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x:f>IF(OR(C1055="Ingredient candidate",C1055="Consumed input",C1055="Contained input",C1055="Transform input"),IF(F1055="T0",0,IF(F1055="T1",1,IF(F1055="T2",2,IF(F1055="T3",3,IF(F1055="T4",4,-1))))),-1)</x:f>
        <x:v>0</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T2</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T0</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x:f>IF(OR(C1060="Ingredient candidate",C1060="Consumed input",C1060="Contained input",C1060="Transform input"),IF(F1060="T0",0,IF(F1060="T1",1,IF(F1060="T2",2,IF(F1060="T3",3,IF(F1060="T4",4,-1))))),-1)</x:f>
        <x:v>0</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T0</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x:f>IF(OR(C1061="Ingredient candidate",C1061="Consumed input",C1061="Contained input",C1061="Transform input"),IF(F1061="T0",0,IF(F1061="T1",1,IF(F1061="T2",2,IF(F1061="T3",3,IF(F1061="T4",4,-1))))),-1)</x:f>
        <x:v>0</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T0</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Candidate culinary mineral seasoning</x:v>
      </x:c>
      <x:c r="F1066" s="4" t="str">
        <x:f>IFERROR(INDEX('Items'!$C$6:$C$1005,MATCH(D1066,'Items'!$A$6:$A$1005,0)),"MISSING ID")</x:f>
        <x:v>T0</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x:f>IF(OR(C1066="Ingredient candidate",C1066="Consumed input",C1066="Contained input",C1066="Transform input"),IF(F1066="T0",0,IF(F1066="T1",1,IF(F1066="T2",2,IF(F1066="T3",3,IF(F1066="T4",4,-1))))),-1)</x:f>
        <x:v>0</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T0</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x:f>IF(OR(C1067="Ingredient candidate",C1067="Consumed input",C1067="Contained input",C1067="Transform input"),IF(F1067="T0",0,IF(F1067="T1",1,IF(F1067="T2",2,IF(F1067="T3",3,IF(F1067="T4",4,-1))))),-1)</x:f>
        <x:v>0</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T1</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T0</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x:f>IF(OR(C1081="Ingredient candidate",C1081="Consumed input",C1081="Contained input",C1081="Transform input"),IF(F1081="T0",0,IF(F1081="T1",1,IF(F1081="T2",2,IF(F1081="T3",3,IF(F1081="T4",4,-1))))),-1)</x:f>
        <x:v>0</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T0</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x:f>IF(OR(C1082="Ingredient candidate",C1082="Consumed input",C1082="Contained input",C1082="Transform input"),IF(F1082="T0",0,IF(F1082="T1",1,IF(F1082="T2",2,IF(F1082="T3",3,IF(F1082="T4",4,-1))))),-1)</x:f>
        <x:v>0</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T0</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T0</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x:f>IF(OR(C1084="Ingredient candidate",C1084="Consumed input",C1084="Contained input",C1084="Transform input"),IF(F1084="T0",0,IF(F1084="T1",1,IF(F1084="T2",2,IF(F1084="T3",3,IF(F1084="T4",4,-1))))),-1)</x:f>
        <x:v>0</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T0</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T0</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x:f>IF(OR(C1087="Ingredient candidate",C1087="Consumed input",C1087="Contained input",C1087="Transform input"),IF(F1087="T0",0,IF(F1087="T1",1,IF(F1087="T2",2,IF(F1087="T3",3,IF(F1087="T4",4,-1))))),-1)</x:f>
        <x:v>0</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T2</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T3</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x:f>IF(OR(C1092="Ingredient candidate",C1092="Consumed input",C1092="Contained input",C1092="Transform input"),IF(F1092="T0",0,IF(F1092="T1",1,IF(F1092="T2",2,IF(F1092="T3",3,IF(F1092="T4",4,-1))))),-1)</x:f>
        <x:v>3</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T0</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x:f>IF(OR(C1093="Ingredient candidate",C1093="Consumed input",C1093="Contained input",C1093="Transform input"),IF(F1093="T0",0,IF(F1093="T1",1,IF(F1093="T2",2,IF(F1093="T3",3,IF(F1093="T4",4,-1))))),-1)</x:f>
        <x:v>0</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T2</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T0</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x:f>IF(OR(C1095="Ingredient candidate",C1095="Consumed input",C1095="Contained input",C1095="Transform input"),IF(F1095="T0",0,IF(F1095="T1",1,IF(F1095="T2",2,IF(F1095="T3",3,IF(F1095="T4",4,-1))))),-1)</x:f>
        <x:v>0</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T0</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x:f>IF(OR(C1096="Ingredient candidate",C1096="Consumed input",C1096="Contained input",C1096="Transform input"),IF(F1096="T0",0,IF(F1096="T1",1,IF(F1096="T2",2,IF(F1096="T3",3,IF(F1096="T4",4,-1))))),-1)</x:f>
        <x:v>0</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T0</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T0</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x:f>IF(OR(C1098="Ingredient candidate",C1098="Consumed input",C1098="Contained input",C1098="Transform input"),IF(F1098="T0",0,IF(F1098="T1",1,IF(F1098="T2",2,IF(F1098="T3",3,IF(F1098="T4",4,-1))))),-1)</x:f>
        <x:v>0</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T0</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x:f>IF(OR(C1099="Ingredient candidate",C1099="Consumed input",C1099="Contained input",C1099="Transform input"),IF(F1099="T0",0,IF(F1099="T1",1,IF(F1099="T2",2,IF(F1099="T3",3,IF(F1099="T4",4,-1))))),-1)</x:f>
        <x:v>0</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T1</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x:c r="B1104" s="4"/>
      <x:c r="C1104" s="4"/>
      <x:c r="D1104" s="4"/>
      <x:c r="E1104" s="4"/>
      <x:c r="F1104" s="4"/>
      <x:c r="G1104" s="4"/>
      <x:c r="H1104" s="4"/>
      <x:c r="I1104" s="4"/>
      <x:c r="J1104" s="4"/>
      <x:c r="K1104" s="4"/>
      <x:c r="L1104" s="4"/>
      <x:c r="M1104" s="4"/>
      <x:c r="N1104" s="4"/>
      <x:c r="O1104" s="4"/>
      <x:c r="P1104" s="4"/>
      <x:c r="Q1104" s="4"/>
    </x:row>
    <x:row r="1105" ht="64" customHeight="1">
      <x:c r="A1105" s="4"/>
      <x:c r="B1105" s="4"/>
      <x:c r="C1105" s="4"/>
      <x:c r="D1105" s="4"/>
      <x:c r="E1105" s="4"/>
      <x:c r="F1105" s="4"/>
      <x:c r="G1105" s="4"/>
      <x:c r="H1105" s="4"/>
      <x:c r="I1105" s="4"/>
      <x:c r="J1105" s="4"/>
      <x:c r="K1105" s="4"/>
      <x:c r="L1105" s="4"/>
      <x:c r="M1105" s="4"/>
      <x:c r="N1105" s="4"/>
      <x:c r="O1105" s="4"/>
      <x:c r="P1105" s="4"/>
      <x:c r="Q1105" s="4"/>
    </x:row>
    <x:row r="1106" ht="64" customHeight="1">
      <x:c r="A1106" s="4"/>
      <x:c r="B1106" s="4"/>
      <x:c r="C1106" s="4"/>
      <x:c r="D1106" s="4"/>
      <x:c r="E1106" s="4"/>
      <x:c r="F1106" s="4"/>
      <x:c r="G1106" s="4"/>
      <x:c r="H1106" s="4"/>
      <x:c r="I1106" s="4"/>
      <x:c r="J1106" s="4"/>
      <x:c r="K1106" s="4"/>
      <x:c r="L1106" s="4"/>
      <x:c r="M1106" s="4"/>
      <x:c r="N1106" s="4"/>
      <x:c r="O1106" s="4"/>
      <x:c r="P1106" s="4"/>
      <x:c r="Q1106" s="4"/>
    </x:row>
    <x:row r="1107" ht="64" customHeight="1">
      <x:c r="A1107" s="4"/>
      <x:c r="B1107" s="4"/>
      <x:c r="C1107" s="4"/>
      <x:c r="D1107" s="4"/>
      <x:c r="E1107" s="4"/>
      <x:c r="F1107" s="4"/>
      <x:c r="G1107" s="4"/>
      <x:c r="H1107" s="4"/>
      <x:c r="I1107" s="4"/>
      <x:c r="J1107" s="4"/>
      <x:c r="K1107" s="4"/>
      <x:c r="L1107" s="4"/>
      <x:c r="M1107" s="4"/>
      <x:c r="N1107" s="4"/>
      <x:c r="O1107" s="4"/>
      <x:c r="P1107" s="4"/>
      <x:c r="Q1107" s="4"/>
    </x:row>
    <x:row r="1108" ht="64" customHeight="1">
      <x:c r="A1108" s="4"/>
      <x:c r="B1108" s="4"/>
      <x:c r="C1108" s="4"/>
      <x:c r="D1108" s="4"/>
      <x:c r="E1108" s="4"/>
      <x:c r="F1108" s="4"/>
      <x:c r="G1108" s="4"/>
      <x:c r="H1108" s="4"/>
      <x:c r="I1108" s="4"/>
      <x:c r="J1108" s="4"/>
      <x:c r="K1108" s="4"/>
      <x:c r="L1108" s="4"/>
      <x:c r="M1108" s="4"/>
      <x:c r="N1108" s="4"/>
      <x:c r="O1108" s="4"/>
      <x:c r="P1108" s="4"/>
      <x:c r="Q1108" s="4"/>
    </x:row>
    <x:row r="1109" ht="64" customHeight="1">
      <x:c r="A1109" s="4"/>
      <x:c r="B1109" s="4"/>
      <x:c r="C1109" s="4"/>
      <x:c r="D1109" s="4"/>
      <x:c r="E1109" s="4"/>
      <x:c r="F1109" s="4"/>
      <x:c r="G1109" s="4"/>
      <x:c r="H1109" s="4"/>
      <x:c r="I1109" s="4"/>
      <x:c r="J1109" s="4"/>
      <x:c r="K1109" s="4"/>
      <x:c r="L1109" s="4"/>
      <x:c r="M1109" s="4"/>
      <x:c r="N1109" s="4"/>
      <x:c r="O1109" s="4"/>
      <x:c r="P1109" s="4"/>
      <x:c r="Q1109" s="4"/>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T0</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x:f>IF(OR(C1110="Ingredient candidate",C1110="Consumed input",C1110="Contained input",C1110="Transform input"),IF(F1110="T0",0,IF(F1110="T1",1,IF(F1110="T2",2,IF(F1110="T3",3,IF(F1110="T4",4,-1))))),-1)</x:f>
        <x:v>0</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T1</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x:f>IF(OR(C1111="Ingredient candidate",C1111="Consumed input",C1111="Contained input",C1111="Transform input"),IF(F1111="T0",0,IF(F1111="T1",1,IF(F1111="T2",2,IF(F1111="T3",3,IF(F1111="T4",4,-1))))),-1)</x:f>
        <x:v>1</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T2</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x:f>IF(OR(C1112="Ingredient candidate",C1112="Consumed input",C1112="Contained input",C1112="Transform input"),IF(F1112="T0",0,IF(F1112="T1",1,IF(F1112="T2",2,IF(F1112="T3",3,IF(F1112="T4",4,-1))))),-1)</x:f>
        <x:v>2</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T3</x:v>
      </x:c>
      <x:c r="G1113" s="4" t="str">
        <x:f>IFERROR(INDEX('Items'!$D$6:$D$1005,MATCH(D1113,'Items'!$A$6:$A$1005,0)),"MISSING ID")</x:f>
        <x:v>Crafting components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T3</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x:f>IF(OR(C1114="Ingredient candidate",C1114="Consumed input",C1114="Contained input",C1114="Transform input"),IF(F1114="T0",0,IF(F1114="T1",1,IF(F1114="T2",2,IF(F1114="T3",3,IF(F1114="T4",4,-1))))),-1)</x:f>
        <x:v>3</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Unfitted 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Clock-spring storage pack</x:v>
      </x:c>
      <x:c r="F1116" s="4" t="str">
        <x:f>IFERROR(INDEX('Items'!$C$6:$C$1005,MATCH(D1116,'Items'!$A$6:$A$1005,0)),"MISSING ID")</x:f>
        <x:v>T3</x:v>
      </x:c>
      <x:c r="G1116" s="4" t="str">
        <x:f>IFERROR(INDEX('Items'!$D$6:$D$1005,MATCH(D1116,'Items'!$A$6:$A$1005,0)),"MISSING ID")</x:f>
        <x:v>Crafting components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T1</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x:f>IF(OR(C1117="Ingredient candidate",C1117="Consumed input",C1117="Contained input",C1117="Transform input"),IF(F1117="T0",0,IF(F1117="T1",1,IF(F1117="T2",2,IF(F1117="T3",3,IF(F1117="T4",4,-1))))),-1)</x:f>
        <x:v>1</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Unfitted 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T3</x:v>
      </x:c>
      <x:c r="G1119" s="4" t="str">
        <x:f>IFERROR(INDEX('Items'!$D$6:$D$1005,MATCH(D1119,'Items'!$A$6:$A$1005,0)),"MISSING ID")</x:f>
        <x:v>Crafting components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Consolidated iron bar stock</x:v>
      </x:c>
      <x:c r="F1120" s="4" t="str">
        <x:f>IFERROR(INDEX('Items'!$C$6:$C$1005,MATCH(D1120,'Items'!$A$6:$A$1005,0)),"MISSING ID")</x:f>
        <x:v>T1</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x:f>IF(OR(C1120="Ingredient candidate",C1120="Consumed input",C1120="Contained input",C1120="Transform input"),IF(F1120="T0",0,IF(F1120="T1",1,IF(F1120="T2",2,IF(F1120="T3",3,IF(F1120="T4",4,-1))))),-1)</x:f>
        <x:v>1</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T0</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x:f>IF(OR(C1121="Ingredient candidate",C1121="Consumed input",C1121="Contained input",C1121="Transform input"),IF(F1121="T0",0,IF(F1121="T1",1,IF(F1121="T2",2,IF(F1121="T3",3,IF(F1121="T4",4,-1))))),-1)</x:f>
        <x:v>0</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T1</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x:f>IF(OR(C1122="Ingredient candidate",C1122="Consumed input",C1122="Contained input",C1122="Transform input"),IF(F1122="T0",0,IF(F1122="T1",1,IF(F1122="T2",2,IF(F1122="T3",3,IF(F1122="T4",4,-1))))),-1)</x:f>
        <x:v>1</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Counterweight storage module</x:v>
      </x:c>
      <x:c r="F1123" s="4" t="str">
        <x:f>IFERROR(INDEX('Items'!$C$6:$C$1005,MATCH(D1123,'Items'!$A$6:$A$1005,0)),"MISSING ID")</x:f>
        <x:v>T2</x:v>
      </x:c>
      <x:c r="G1123" s="4" t="str">
        <x:f>IFERROR(INDEX('Items'!$D$6:$D$1005,MATCH(D1123,'Items'!$A$6:$A$1005,0)),"MISSING ID")</x:f>
        <x:v>Crafting components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Unfitted 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T4</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Unfitted 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T3</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x:f>IF(OR(C1128="Ingredient candidate",C1128="Consumed input",C1128="Contained input",C1128="Transform input"),IF(F1128="T0",0,IF(F1128="T1",1,IF(F1128="T2",2,IF(F1128="T3",3,IF(F1128="T4",4,-1))))),-1)</x:f>
        <x:v>3</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T3</x:v>
      </x:c>
      <x:c r="G1129" s="4" t="str">
        <x:f>IFERROR(INDEX('Items'!$D$6:$D$1005,MATCH(D1129,'Items'!$A$6:$A$1005,0)),"MISSING ID")</x:f>
        <x:v>Crafting components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Crafting components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Fired refractory ceramic blanks</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T0</x:v>
      </x:c>
      <x:c r="G1132" s="4" t="str">
        <x:f>IFERROR(INDEX('Items'!$D$6:$D$1005,MATCH(D1132,'Items'!$A$6:$A$1005,0)),"MISSING ID")</x:f>
        <x:v>Crafting components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industrial salt feed</x:v>
      </x:c>
      <x:c r="F1133" s="4" t="str">
        <x:f>IFERROR(INDEX('Items'!$C$6:$C$1005,MATCH(D1133,'Items'!$A$6:$A$1005,0)),"MISSING ID")</x:f>
        <x:v>T0</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x:f>IF(OR(C1133="Ingredient candidate",C1133="Consumed input",C1133="Contained input",C1133="Transform input"),IF(F1133="T0",0,IF(F1133="T1",1,IF(F1133="T2",2,IF(F1133="T3",3,IF(F1133="T4",4,-1))))),-1)</x:f>
        <x:v>0</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Fired refractory ceramic blanks</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T2</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Fired refractory ceramic blanks</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Consolidated iron bar stock</x:v>
      </x:c>
      <x:c r="F1137" s="4" t="str">
        <x:f>IFERROR(INDEX('Items'!$C$6:$C$1005,MATCH(D1137,'Items'!$A$6:$A$1005,0)),"MISSING ID")</x:f>
        <x:v>T1</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x:f>IF(OR(C1137="Ingredient candidate",C1137="Consumed input",C1137="Contained input",C1137="Transform input"),IF(F1137="T0",0,IF(F1137="T1",1,IF(F1137="T2",2,IF(F1137="T3",3,IF(F1137="T4",4,-1))))),-1)</x:f>
        <x:v>1</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industrial salt feed</x:v>
      </x:c>
      <x:c r="F1138" s="4" t="str">
        <x:f>IFERROR(INDEX('Items'!$C$6:$C$1005,MATCH(D1138,'Items'!$A$6:$A$1005,0)),"MISSING ID")</x:f>
        <x:v>T0</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x:f>IF(OR(C1138="Ingredient candidate",C1138="Consumed input",C1138="Contained input",C1138="Transform input"),IF(F1138="T0",0,IF(F1138="T1",1,IF(F1138="T2",2,IF(F1138="T3",3,IF(F1138="T4",4,-1))))),-1)</x:f>
        <x:v>0</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T3</x:v>
      </x:c>
      <x:c r="G1139" s="4" t="str">
        <x:f>IFERROR(INDEX('Items'!$D$6:$D$1005,MATCH(D1139,'Items'!$A$6:$A$1005,0)),"MISSING ID")</x:f>
        <x:v>Crafting components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T1</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x:f>IF(OR(C1140="Ingredient candidate",C1140="Consumed input",C1140="Contained input",C1140="Transform input"),IF(F1140="T0",0,IF(F1140="T1",1,IF(F1140="T2",2,IF(F1140="T3",3,IF(F1140="T4",4,-1))))),-1)</x:f>
        <x:v>1</x:v>
      </x:c>
      <x:c r="Q1140" s="4">
        <x:f>IF(AND(OR(C1140="Ingredient candidate",C1140="Consumed input",C1140="Contained input",C1140="Transform input"),P1140=-1),1,0)</x:f>
        <x:v>0</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T1</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x:f>IF(OR(C1141="Ingredient candidate",C1141="Consumed input",C1141="Contained input",C1141="Transform input"),IF(F1141="T0",0,IF(F1141="T1",1,IF(F1141="T2",2,IF(F1141="T3",3,IF(F1141="T4",4,-1))))),-1)</x:f>
        <x:v>1</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T2</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x:f>IF(OR(C1142="Ingredient candidate",C1142="Consumed input",C1142="Contained input",C1142="Transform input"),IF(F1142="T0",0,IF(F1142="T1",1,IF(F1142="T2",2,IF(F1142="T3",3,IF(F1142="T4",4,-1))))),-1)</x:f>
        <x:v>2</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T4</x:v>
      </x:c>
      <x:c r="G1143" s="4" t="str">
        <x:f>IFERROR(INDEX('Items'!$D$6:$D$1005,MATCH(D1143,'Items'!$A$6:$A$1005,0)),"MISSING ID")</x:f>
        <x:v>Salvage</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Composite insulation blanks</x:v>
      </x:c>
      <x:c r="F1144" s="4" t="str">
        <x:f>IFERROR(INDEX('Items'!$C$6:$C$1005,MATCH(D1144,'Items'!$A$6:$A$1005,0)),"MISSING ID")</x:f>
        <x:v>T2</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x:f>IF(OR(C1144="Ingredient candidate",C1144="Consumed input",C1144="Contained input",C1144="Transform input"),IF(F1144="T0",0,IF(F1144="T1",1,IF(F1144="T2",2,IF(F1144="T3",3,IF(F1144="T4",4,-1))))),-1)</x:f>
        <x:v>2</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T2</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x:f>IF(OR(C1145="Ingredient candidate",C1145="Consumed input",C1145="Contained input",C1145="Transform input"),IF(F1145="T0",0,IF(F1145="T1",1,IF(F1145="T2",2,IF(F1145="T3",3,IF(F1145="T4",4,-1))))),-1)</x:f>
        <x:v>2</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T3</x:v>
      </x:c>
      <x:c r="G1146" s="4" t="str">
        <x:f>IFERROR(INDEX('Items'!$D$6:$D$1005,MATCH(D1146,'Items'!$A$6:$A$1005,0)),"MISSING ID")</x:f>
        <x:v>Crafting components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sheets</x:v>
      </x:c>
      <x:c r="F1147" s="4" t="str">
        <x:f>IFERROR(INDEX('Items'!$C$6:$C$1005,MATCH(D1147,'Items'!$A$6:$A$1005,0)),"MISSING ID")</x:f>
        <x:v>T2</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x:f>IF(OR(C1147="Ingredient candidate",C1147="Consumed input",C1147="Contained input",C1147="Transform input"),IF(F1147="T0",0,IF(F1147="T1",1,IF(F1147="T2",2,IF(F1147="T3",3,IF(F1147="T4",4,-1))))),-1)</x:f>
        <x:v>2</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T2</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x:f>IF(OR(C1148="Ingredient candidate",C1148="Consumed input",C1148="Contained input",C1148="Transform input"),IF(F1148="T0",0,IF(F1148="T1",1,IF(F1148="T2",2,IF(F1148="T3",3,IF(F1148="T4",4,-1))))),-1)</x:f>
        <x:v>2</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T3</x:v>
      </x:c>
      <x:c r="G1149" s="4" t="str">
        <x:f>IFERROR(INDEX('Items'!$D$6:$D$1005,MATCH(D1149,'Items'!$A$6:$A$1005,0)),"MISSING ID")</x:f>
        <x:v>Crafting components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transparent glass blanks</x:v>
      </x:c>
      <x:c r="F1150" s="4" t="str">
        <x:f>IFERROR(INDEX('Items'!$C$6:$C$1005,MATCH(D1150,'Items'!$A$6:$A$1005,0)),"MISSING ID")</x:f>
        <x:v>T2</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x:f>IF(OR(C1150="Ingredient candidate",C1150="Consumed input",C1150="Contained input",C1150="Transform input"),IF(F1150="T0",0,IF(F1150="T1",1,IF(F1150="T2",2,IF(F1150="T3",3,IF(F1150="T4",4,-1))))),-1)</x:f>
        <x:v>2</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T2</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x:f>IF(OR(C1151="Ingredient candidate",C1151="Consumed input",C1151="Contained input",C1151="Transform input"),IF(F1151="T0",0,IF(F1151="T1",1,IF(F1151="T2",2,IF(F1151="T3",3,IF(F1151="T4",4,-1))))),-1)</x:f>
        <x:v>2</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T3</x:v>
      </x:c>
      <x:c r="G1152" s="4" t="str">
        <x:f>IFERROR(INDEX('Items'!$D$6:$D$1005,MATCH(D1152,'Items'!$A$6:$A$1005,0)),"MISSING ID")</x:f>
        <x:v>Crafting components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Fired refractory ceramic blanks</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T2</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x:f>IF(OR(C1154="Ingredient candidate",C1154="Consumed input",C1154="Contained input",C1154="Transform input"),IF(F1154="T0",0,IF(F1154="T1",1,IF(F1154="T2",2,IF(F1154="T3",3,IF(F1154="T4",4,-1))))),-1)</x:f>
        <x:v>2</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T3</x:v>
      </x:c>
      <x:c r="G1155" s="4" t="str">
        <x:f>IFERROR(INDEX('Items'!$D$6:$D$1005,MATCH(D1155,'Items'!$A$6:$A$1005,0)),"MISSING ID")</x:f>
        <x:v>Crafting components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T0</x:v>
      </x:c>
      <x:c r="G1156" s="4" t="str">
        <x:f>IFERROR(INDEX('Items'!$D$6:$D$1005,MATCH(D1156,'Items'!$A$6:$A$1005,0)),"MISSING ID")</x:f>
        <x:v>Crafting components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x:f>IF(OR(C1156="Ingredient candidate",C1156="Consumed input",C1156="Contained input",C1156="Transform input"),IF(F1156="T0",0,IF(F1156="T1",1,IF(F1156="T2",2,IF(F1156="T3",3,IF(F1156="T4",4,-1))))),-1)</x:f>
        <x:v>0</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T1</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x:f>IF(OR(C1157="Ingredient candidate",C1157="Consumed input",C1157="Contained input",C1157="Transform input"),IF(F1157="T0",0,IF(F1157="T1",1,IF(F1157="T2",2,IF(F1157="T3",3,IF(F1157="T4",4,-1))))),-1)</x:f>
        <x:v>1</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T0</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x:f>IF(OR(C1158="Ingredient candidate",C1158="Consumed input",C1158="Contained input",C1158="Transform input"),IF(F1158="T0",0,IF(F1158="T1",1,IF(F1158="T2",2,IF(F1158="T3",3,IF(F1158="T4",4,-1))))),-1)</x:f>
        <x:v>0</x:v>
      </x:c>
      <x:c r="Q1158" s="4">
        <x:f>IF(AND(OR(C1158="Ingredient candidate",C1158="Consumed input",C1158="Contained input",C1158="Transform input"),P1158=-1),1,0)</x:f>
        <x:v>0</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T4</x:v>
      </x:c>
      <x:c r="G1159" s="4" t="str">
        <x:f>IFERROR(INDEX('Items'!$D$6:$D$1005,MATCH(D1159,'Items'!$A$6:$A$1005,0)),"MISSING ID")</x:f>
        <x:v>Salvage</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x:c r="B1160" s="4"/>
      <x:c r="C1160" s="4"/>
      <x:c r="D1160" s="4"/>
      <x:c r="E1160" s="4"/>
      <x:c r="F1160" s="4"/>
      <x:c r="G1160" s="4"/>
      <x:c r="H1160" s="4"/>
      <x:c r="I1160" s="4"/>
      <x:c r="K1160" s="4"/>
      <x:c r="L1160" s="4"/>
      <x:c r="M1160" s="4"/>
      <x:c r="N1160" s="4"/>
      <x:c r="O1160" s="4"/>
      <x:c r="P1160" s="4"/>
      <x:c r="Q1160" s="4"/>
    </x:row>
    <x:row r="1161" ht="64" customHeight="1">
      <x:c r="A1161" s="4"/>
      <x:c r="B1161" s="4"/>
      <x:c r="C1161" s="4"/>
      <x:c r="D1161" s="4"/>
      <x:c r="E1161" s="4"/>
      <x:c r="F1161" s="4"/>
      <x:c r="G1161" s="4"/>
      <x:c r="H1161" s="4"/>
      <x:c r="I1161" s="4"/>
      <x:c r="K1161" s="4"/>
      <x:c r="L1161" s="4"/>
      <x:c r="M1161" s="4"/>
      <x:c r="N1161" s="4"/>
      <x:c r="O1161" s="4"/>
      <x:c r="P1161" s="4"/>
      <x:c r="Q1161" s="4"/>
    </x:row>
    <x:row r="1162" ht="64" customHeight="1">
      <x:c r="A1162" s="4"/>
      <x:c r="B1162" s="4"/>
      <x:c r="C1162" s="4"/>
      <x:c r="D1162" s="4"/>
      <x:c r="E1162" s="4"/>
      <x:c r="F1162" s="4"/>
      <x:c r="G1162" s="4"/>
      <x:c r="H1162" s="4"/>
      <x:c r="I1162" s="4"/>
      <x:c r="K1162" s="4"/>
      <x:c r="L1162" s="4"/>
      <x:c r="M1162" s="4"/>
      <x:c r="N1162" s="4"/>
      <x:c r="O1162" s="4"/>
      <x:c r="P1162" s="4"/>
      <x:c r="Q1162" s="4"/>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T0</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x:f>IF(OR(C1163="Ingredient candidate",C1163="Consumed input",C1163="Contained input",C1163="Transform input"),IF(F1163="T0",0,IF(F1163="T1",1,IF(F1163="T2",2,IF(F1163="T3",3,IF(F1163="T4",4,-1))))),-1)</x:f>
        <x:v>0</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T0</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x:f>IF(OR(C1164="Ingredient candidate",C1164="Consumed input",C1164="Contained input",C1164="Transform input"),IF(F1164="T0",0,IF(F1164="T1",1,IF(F1164="T2",2,IF(F1164="T3",3,IF(F1164="T4",4,-1))))),-1)</x:f>
        <x:v>0</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T3</x:v>
      </x:c>
      <x:c r="G1165" s="4" t="str">
        <x:f>IFERROR(INDEX('Items'!$D$6:$D$1005,MATCH(D1165,'Items'!$A$6:$A$1005,0)),"MISSING ID")</x:f>
        <x:v>Crafting components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x:f>IF(OR(C1165="Ingredient candidate",C1165="Consumed input",C1165="Contained input",C1165="Transform input"),IF(F1165="T0",0,IF(F1165="T1",1,IF(F1165="T2",2,IF(F1165="T3",3,IF(F1165="T4",4,-1))))),-1)</x:f>
        <x:v>3</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T4</x:v>
      </x:c>
      <x:c r="G1166" s="4" t="str">
        <x:f>IFERROR(INDEX('Items'!$D$6:$D$1005,MATCH(D1166,'Items'!$A$6:$A$1005,0)),"MISSING ID")</x:f>
        <x:v>Salvage</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x:c r="B1175" s="4"/>
      <x:c r="C1175" s="4"/>
      <x:c r="D1175" s="4"/>
      <x:c r="E1175" s="4"/>
      <x:c r="F1175" s="4"/>
      <x:c r="G1175" s="4"/>
      <x:c r="H1175" s="4"/>
      <x:c r="I1175" s="4"/>
      <x:c r="J1175" s="4"/>
      <x:c r="K1175" s="4"/>
      <x:c r="L1175" s="4"/>
      <x:c r="M1175" s="4"/>
      <x:c r="N1175" s="4"/>
      <x:c r="O1175" s="4"/>
      <x:c r="P1175" s="4"/>
      <x:c r="Q1175" s="4"/>
    </x:row>
    <x:row r="1176" ht="64" customHeight="1">
      <x:c r="A1176" s="4"/>
      <x:c r="B1176" s="4"/>
      <x:c r="C1176" s="4"/>
      <x:c r="D1176" s="4"/>
      <x:c r="E1176" s="4"/>
      <x:c r="F1176" s="4"/>
      <x:c r="G1176" s="4"/>
      <x:c r="H1176" s="4"/>
      <x:c r="I1176" s="4"/>
      <x:c r="J1176" s="4"/>
      <x:c r="K1176" s="4"/>
      <x:c r="L1176" s="4"/>
      <x:c r="M1176" s="4"/>
      <x:c r="N1176" s="4"/>
      <x:c r="O1176" s="4"/>
      <x:c r="P1176" s="4"/>
      <x:c r="Q1176" s="4"/>
    </x:row>
    <x:row r="1177" ht="64" customHeight="1">
      <x:c r="A1177" s="4"/>
      <x:c r="B1177" s="4"/>
      <x:c r="C1177" s="4"/>
      <x:c r="D1177" s="4"/>
      <x:c r="E1177" s="4"/>
      <x:c r="F1177" s="4"/>
      <x:c r="G1177" s="4"/>
      <x:c r="H1177" s="4"/>
      <x:c r="I1177" s="4"/>
      <x:c r="J1177" s="4"/>
      <x:c r="K1177" s="4"/>
      <x:c r="L1177" s="4"/>
      <x:c r="M1177" s="4"/>
      <x:c r="N1177" s="4"/>
      <x:c r="O1177" s="4"/>
      <x:c r="P1177" s="4"/>
      <x:c r="Q1177" s="4"/>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Prepared flexible hide panels</x:v>
      </x:c>
      <x:c r="F1178" s="4" t="str">
        <x:f>IFERROR(INDEX('Items'!$C$6:$C$1005,MATCH(D1178,'Items'!$A$6:$A$1005,0)),"MISSING ID")</x:f>
        <x:v>T3</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x:f>IF(OR(C1178="Ingredient candidate",C1178="Consumed input",C1178="Contained input",C1178="Transform input"),IF(F1178="T0",0,IF(F1178="T1",1,IF(F1178="T2",2,IF(F1178="T3",3,IF(F1178="T4",4,-1))))),-1)</x:f>
        <x:v>3</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sheets</x:v>
      </x:c>
      <x:c r="F1179" s="4" t="str">
        <x:f>IFERROR(INDEX('Items'!$C$6:$C$1005,MATCH(D1179,'Items'!$A$6:$A$1005,0)),"MISSING ID")</x:f>
        <x:v>T0</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x:f>IF(OR(C1179="Ingredient candidate",C1179="Consumed input",C1179="Contained input",C1179="Transform input"),IF(F1179="T0",0,IF(F1179="T1",1,IF(F1179="T2",2,IF(F1179="T3",3,IF(F1179="T4",4,-1))))),-1)</x:f>
        <x:v>0</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T4</x:v>
      </x:c>
      <x:c r="G1181" s="4" t="str">
        <x:f>IFERROR(INDEX('Items'!$D$6:$D$1005,MATCH(D1181,'Items'!$A$6:$A$1005,0)),"MISSING ID")</x:f>
        <x:v>Salvage</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Prepared flexible hide panels</x:v>
      </x:c>
      <x:c r="F1182" s="4" t="str">
        <x:f>IFERROR(INDEX('Items'!$C$6:$C$1005,MATCH(D1182,'Items'!$A$6:$A$1005,0)),"MISSING ID")</x:f>
        <x:v>T3</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x:f>IF(OR(C1182="Ingredient candidate",C1182="Consumed input",C1182="Contained input",C1182="Transform input"),IF(F1182="T0",0,IF(F1182="T1",1,IF(F1182="T2",2,IF(F1182="T3",3,IF(F1182="T4",4,-1))))),-1)</x:f>
        <x:v>3</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T2</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x:f>IF(OR(C1183="Ingredient candidate",C1183="Consumed input",C1183="Contained input",C1183="Transform input"),IF(F1183="T0",0,IF(F1183="T1",1,IF(F1183="T2",2,IF(F1183="T3",3,IF(F1183="T4",4,-1))))),-1)</x:f>
        <x:v>2</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T4</x:v>
      </x:c>
      <x:c r="G1184" s="4" t="str">
        <x:f>IFERROR(INDEX('Items'!$D$6:$D$1005,MATCH(D1184,'Items'!$A$6:$A$1005,0)),"MISSING ID")</x:f>
        <x:v>Salvage</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faunal hard-part blanks</x:v>
      </x:c>
      <x:c r="F1185" s="4" t="str">
        <x:f>IFERROR(INDEX('Items'!$C$6:$C$1005,MATCH(D1185,'Items'!$A$6:$A$1005,0)),"MISSING ID")</x:f>
        <x:v>T0</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x:f>IF(OR(C1185="Ingredient candidate",C1185="Consumed input",C1185="Contained input",C1185="Transform input"),IF(F1185="T0",0,IF(F1185="T1",1,IF(F1185="T2",2,IF(F1185="T3",3,IF(F1185="T4",4,-1))))),-1)</x:f>
        <x:v>0</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T3</x:v>
      </x:c>
      <x:c r="G1186" s="4" t="str">
        <x:f>IFERROR(INDEX('Items'!$D$6:$D$1005,MATCH(D1186,'Items'!$A$6:$A$1005,0)),"MISSING ID")</x:f>
        <x:v>Salvage</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Prepared flexible hide panels</x:v>
      </x:c>
      <x:c r="F1187" s="4" t="str">
        <x:f>IFERROR(INDEX('Items'!$C$6:$C$1005,MATCH(D1187,'Items'!$A$6:$A$1005,0)),"MISSING ID")</x:f>
        <x:v>T3</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x:f>IF(OR(C1187="Ingredient candidate",C1187="Consumed input",C1187="Contained input",C1187="Transform input"),IF(F1187="T0",0,IF(F1187="T1",1,IF(F1187="T2",2,IF(F1187="T3",3,IF(F1187="T4",4,-1))))),-1)</x:f>
        <x:v>3</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Consolidated iron bar stock</x:v>
      </x:c>
      <x:c r="F1188" s="4" t="str">
        <x:f>IFERROR(INDEX('Items'!$C$6:$C$1005,MATCH(D1188,'Items'!$A$6:$A$1005,0)),"MISSING ID")</x:f>
        <x:v>T1</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x:f>IF(OR(C1188="Ingredient candidate",C1188="Consumed input",C1188="Contained input",C1188="Transform input"),IF(F1188="T0",0,IF(F1188="T1",1,IF(F1188="T2",2,IF(F1188="T3",3,IF(F1188="T4",4,-1))))),-1)</x:f>
        <x:v>1</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T4</x:v>
      </x:c>
      <x:c r="G1189" s="4" t="str">
        <x:f>IFERROR(INDEX('Items'!$D$6:$D$1005,MATCH(D1189,'Items'!$A$6:$A$1005,0)),"MISSING ID")</x:f>
        <x:v>Salvage</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faunal hard-part blanks</x:v>
      </x:c>
      <x:c r="F1190" s="4" t="str">
        <x:f>IFERROR(INDEX('Items'!$C$6:$C$1005,MATCH(D1190,'Items'!$A$6:$A$1005,0)),"MISSING ID")</x:f>
        <x:v>T0</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x:f>IF(OR(C1190="Ingredient candidate",C1190="Consumed input",C1190="Contained input",C1190="Transform input"),IF(F1190="T0",0,IF(F1190="T1",1,IF(F1190="T2",2,IF(F1190="T3",3,IF(F1190="T4",4,-1))))),-1)</x:f>
        <x:v>0</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T0</x:v>
      </x:c>
      <x:c r="G1191" s="4" t="str">
        <x:f>IFERROR(INDEX('Items'!$D$6:$D$1005,MATCH(D1191,'Items'!$A$6:$A$1005,0)),"MISSING ID")</x:f>
        <x:v>Salvage</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T2</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x:f>IF(OR(C1192="Ingredient candidate",C1192="Consumed input",C1192="Contained input",C1192="Transform input"),IF(F1192="T0",0,IF(F1192="T1",1,IF(F1192="T2",2,IF(F1192="T3",3,IF(F1192="T4",4,-1))))),-1)</x:f>
        <x:v>2</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Consolidated iron bar stock</x:v>
      </x:c>
      <x:c r="F1193" s="4" t="str">
        <x:f>IFERROR(INDEX('Items'!$C$6:$C$1005,MATCH(D1193,'Items'!$A$6:$A$1005,0)),"MISSING ID")</x:f>
        <x:v>T1</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x:f>IF(OR(C1193="Ingredient candidate",C1193="Consumed input",C1193="Contained input",C1193="Transform input"),IF(F1193="T0",0,IF(F1193="T1",1,IF(F1193="T2",2,IF(F1193="T3",3,IF(F1193="T4",4,-1))))),-1)</x:f>
        <x:v>1</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T3</x:v>
      </x:c>
      <x:c r="G1194" s="4" t="str">
        <x:f>IFERROR(INDEX('Items'!$D$6:$D$1005,MATCH(D1194,'Items'!$A$6:$A$1005,0)),"MISSING ID")</x:f>
        <x:v>Salvage</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T2</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x:f>IF(OR(C1195="Ingredient candidate",C1195="Consumed input",C1195="Contained input",C1195="Transform input"),IF(F1195="T0",0,IF(F1195="T1",1,IF(F1195="T2",2,IF(F1195="T3",3,IF(F1195="T4",4,-1))))),-1)</x:f>
        <x:v>2</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T3</x:v>
      </x:c>
      <x:c r="G1197" s="4" t="str">
        <x:f>IFERROR(INDEX('Items'!$D$6:$D$1005,MATCH(D1197,'Items'!$A$6:$A$1005,0)),"MISSING ID")</x:f>
        <x:v>Salvage</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Shaped resonant stone bars</x:v>
      </x:c>
      <x:c r="F1198" s="4" t="str">
        <x:f>IFERROR(INDEX('Items'!$C$6:$C$1005,MATCH(D1198,'Items'!$A$6:$A$1005,0)),"MISSING ID")</x:f>
        <x:v>T1</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x:f>IF(OR(C1198="Ingredient candidate",C1198="Consumed input",C1198="Contained input",C1198="Transform input"),IF(F1198="T0",0,IF(F1198="T1",1,IF(F1198="T2",2,IF(F1198="T3",3,IF(F1198="T4",4,-1))))),-1)</x:f>
        <x:v>1</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sheets</x:v>
      </x:c>
      <x:c r="F1199" s="4" t="str">
        <x:f>IFERROR(INDEX('Items'!$C$6:$C$1005,MATCH(D1199,'Items'!$A$6:$A$1005,0)),"MISSING ID")</x:f>
        <x:v>T0</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x:f>IF(OR(C1199="Ingredient candidate",C1199="Consumed input",C1199="Contained input",C1199="Transform input"),IF(F1199="T0",0,IF(F1199="T1",1,IF(F1199="T2",2,IF(F1199="T3",3,IF(F1199="T4",4,-1))))),-1)</x:f>
        <x:v>0</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T3</x:v>
      </x:c>
      <x:c r="G1200" s="4" t="str">
        <x:f>IFERROR(INDEX('Items'!$D$6:$D$1005,MATCH(D1200,'Items'!$A$6:$A$1005,0)),"MISSING ID")</x:f>
        <x:v>Salvage</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T2</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x:f>IF(OR(C1201="Ingredient candidate",C1201="Consumed input",C1201="Contained input",C1201="Transform input"),IF(F1201="T0",0,IF(F1201="T1",1,IF(F1201="T2",2,IF(F1201="T3",3,IF(F1201="T4",4,-1))))),-1)</x:f>
        <x:v>2</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T4</x:v>
      </x:c>
      <x:c r="G1202" s="4" t="str">
        <x:f>IFERROR(INDEX('Items'!$D$6:$D$1005,MATCH(D1202,'Items'!$A$6:$A$1005,0)),"MISSING ID")</x:f>
        <x:v>Salvage</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lengths</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T3</x:v>
      </x:c>
      <x:c r="G1204" s="4" t="str">
        <x:f>IFERROR(INDEX('Items'!$D$6:$D$1005,MATCH(D1204,'Items'!$A$6:$A$1005,0)),"MISSING ID")</x:f>
        <x:v>Salvage</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Blended ceramic forming feed</x:v>
      </x:c>
      <x:c r="F1205" s="4" t="str">
        <x:f>IFERROR(INDEX('Items'!$C$6:$C$1005,MATCH(D1205,'Items'!$A$6:$A$1005,0)),"MISSING ID")</x:f>
        <x:v>T0</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x:f>IF(OR(C1205="Ingredient candidate",C1205="Consumed input",C1205="Contained input",C1205="Transform input"),IF(F1205="T0",0,IF(F1205="T1",1,IF(F1205="T2",2,IF(F1205="T3",3,IF(F1205="T4",4,-1))))),-1)</x:f>
        <x:v>0</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T3</x:v>
      </x:c>
      <x:c r="G1206" s="4" t="str">
        <x:f>IFERROR(INDEX('Items'!$D$6:$D$1005,MATCH(D1206,'Items'!$A$6:$A$1005,0)),"MISSING ID")</x:f>
        <x:v>Salvage</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T3</x:v>
      </x:c>
      <x:c r="G1208" s="4" t="str">
        <x:f>IFERROR(INDEX('Items'!$D$6:$D$1005,MATCH(D1208,'Items'!$A$6:$A$1005,0)),"MISSING ID")</x:f>
        <x:v>Salvage</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T0</x:v>
      </x:c>
      <x:c r="G1210" s="4" t="str">
        <x:f>IFERROR(INDEX('Items'!$D$6:$D$1005,MATCH(D1210,'Items'!$A$6:$A$1005,0)),"MISSING ID")</x:f>
        <x:v>Salvage</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sheets</x:v>
      </x:c>
      <x:c r="F1211" s="4" t="str">
        <x:f>IFERROR(INDEX('Items'!$C$6:$C$1005,MATCH(D1211,'Items'!$A$6:$A$1005,0)),"MISSING ID")</x:f>
        <x:v>T0</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x:f>IF(OR(C1211="Ingredient candidate",C1211="Consumed input",C1211="Contained input",C1211="Transform input"),IF(F1211="T0",0,IF(F1211="T1",1,IF(F1211="T2",2,IF(F1211="T3",3,IF(F1211="T4",4,-1))))),-1)</x:f>
        <x:v>0</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T1</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x:f>IF(OR(C1212="Ingredient candidate",C1212="Consumed input",C1212="Contained input",C1212="Transform input"),IF(F1212="T0",0,IF(F1212="T1",1,IF(F1212="T2",2,IF(F1212="T3",3,IF(F1212="T4",4,-1))))),-1)</x:f>
        <x:v>1</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T3</x:v>
      </x:c>
      <x:c r="G1213" s="4" t="str">
        <x:f>IFERROR(INDEX('Items'!$D$6:$D$1005,MATCH(D1213,'Items'!$A$6:$A$1005,0)),"MISSING ID")</x:f>
        <x:v>Salvage</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Worked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T3</x:v>
      </x:c>
      <x:c r="G1215" s="4" t="str">
        <x:f>IFERROR(INDEX('Items'!$D$6:$D$1005,MATCH(D1215,'Items'!$A$6:$A$1005,0)),"MISSING ID")</x:f>
        <x:v>Salvage</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blanks</x:v>
      </x:c>
      <x:c r="F1216" s="4" t="str">
        <x:f>IFERROR(INDEX('Items'!$C$6:$C$1005,MATCH(D1216,'Items'!$A$6:$A$1005,0)),"MISSING ID")</x:f>
        <x:v>T2</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x:f>IF(OR(C1216="Ingredient candidate",C1216="Consumed input",C1216="Contained input",C1216="Transform input"),IF(F1216="T0",0,IF(F1216="T1",1,IF(F1216="T2",2,IF(F1216="T3",3,IF(F1216="T4",4,-1))))),-1)</x:f>
        <x:v>2</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T2</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x:f>IF(OR(C1217="Ingredient candidate",C1217="Consumed input",C1217="Contained input",C1217="Transform input"),IF(F1217="T0",0,IF(F1217="T1",1,IF(F1217="T2",2,IF(F1217="T3",3,IF(F1217="T4",4,-1))))),-1)</x:f>
        <x:v>2</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T4</x:v>
      </x:c>
      <x:c r="G1218" s="4" t="str">
        <x:f>IFERROR(INDEX('Items'!$D$6:$D$1005,MATCH(D1218,'Items'!$A$6:$A$1005,0)),"MISSING ID")</x:f>
        <x:v>Salvage</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x:c r="B1219" s="4"/>
      <x:c r="C1219" s="4"/>
      <x:c r="D1219" s="4"/>
      <x:c r="E1219" s="4"/>
      <x:c r="F1219" s="4"/>
      <x:c r="G1219" s="4"/>
      <x:c r="H1219" s="4"/>
      <x:c r="I1219" s="4"/>
      <x:c r="J1219" s="4"/>
      <x:c r="K1219" s="4"/>
      <x:c r="L1219" s="4"/>
      <x:c r="M1219" s="4"/>
      <x:c r="N1219" s="4"/>
      <x:c r="O1219" s="4"/>
      <x:c r="P1219" s="4"/>
      <x:c r="Q1219" s="4"/>
    </x:row>
    <x:row r="1220" ht="64" customHeight="1">
      <x:c r="A1220" s="4"/>
      <x:c r="B1220" s="4"/>
      <x:c r="C1220" s="4"/>
      <x:c r="D1220" s="4"/>
      <x:c r="E1220" s="4"/>
      <x:c r="F1220" s="4"/>
      <x:c r="G1220" s="4"/>
      <x:c r="H1220" s="4"/>
      <x:c r="I1220" s="4"/>
      <x:c r="J1220" s="4"/>
      <x:c r="K1220" s="4"/>
      <x:c r="L1220" s="4"/>
      <x:c r="M1220" s="4"/>
      <x:c r="N1220" s="4"/>
      <x:c r="O1220" s="4"/>
      <x:c r="P1220" s="4"/>
      <x:c r="Q1220" s="4"/>
    </x:row>
    <x:row r="1221" ht="64" customHeight="1">
      <x:c r="A1221" s="4"/>
      <x:c r="B1221" s="4"/>
      <x:c r="C1221" s="4"/>
      <x:c r="D1221" s="4"/>
      <x:c r="E1221" s="4"/>
      <x:c r="F1221" s="4"/>
      <x:c r="G1221" s="4"/>
      <x:c r="H1221" s="4"/>
      <x:c r="I1221" s="4"/>
      <x:c r="J1221" s="4"/>
      <x:c r="K1221" s="4"/>
      <x:c r="L1221" s="4"/>
      <x:c r="M1221" s="4"/>
      <x:c r="N1221" s="4"/>
      <x:c r="O1221" s="4"/>
      <x:c r="P1221" s="4"/>
      <x:c r="Q1221" s="4"/>
    </x:row>
    <x:row r="1222" ht="64" customHeight="1">
      <x:c r="A1222" s="4"/>
      <x:c r="B1222" s="4"/>
      <x:c r="C1222" s="4"/>
      <x:c r="D1222" s="4"/>
      <x:c r="E1222" s="4"/>
      <x:c r="F1222" s="4"/>
      <x:c r="G1222" s="4"/>
      <x:c r="H1222" s="4"/>
      <x:c r="I1222" s="4"/>
      <x:c r="J1222" s="4"/>
      <x:c r="K1222" s="4"/>
      <x:c r="L1222" s="4"/>
      <x:c r="M1222" s="4"/>
      <x:c r="N1222" s="4"/>
      <x:c r="O1222" s="4"/>
      <x:c r="P1222" s="4"/>
      <x:c r="Q1222" s="4"/>
    </x:row>
    <x:row r="1223" ht="64" customHeight="1">
      <x:c r="A1223" s="4"/>
      <x:c r="B1223" s="4"/>
      <x:c r="C1223" s="4"/>
      <x:c r="D1223" s="4"/>
      <x:c r="E1223" s="4"/>
      <x:c r="F1223" s="4"/>
      <x:c r="G1223" s="4"/>
      <x:c r="H1223" s="4"/>
      <x:c r="I1223" s="4"/>
      <x:c r="J1223" s="4"/>
      <x:c r="K1223" s="4"/>
      <x:c r="L1223" s="4"/>
      <x:c r="M1223" s="4"/>
      <x:c r="N1223" s="4"/>
      <x:c r="O1223" s="4"/>
      <x:c r="P1223" s="4"/>
      <x:c r="Q1223" s="4"/>
    </x:row>
    <x:row r="1224" ht="64" customHeight="1">
      <x:c r="A1224" s="4"/>
      <x:c r="B1224" s="4"/>
      <x:c r="C1224" s="4"/>
      <x:c r="D1224" s="4"/>
      <x:c r="E1224" s="4"/>
      <x:c r="F1224" s="4"/>
      <x:c r="G1224" s="4"/>
      <x:c r="H1224" s="4"/>
      <x:c r="I1224" s="4"/>
      <x:c r="J1224" s="4"/>
      <x:c r="K1224" s="4"/>
      <x:c r="L1224" s="4"/>
      <x:c r="M1224" s="4"/>
      <x:c r="N1224" s="4"/>
      <x:c r="O1224" s="4"/>
      <x:c r="P1224" s="4"/>
      <x:c r="Q1224" s="4"/>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blanks</x:v>
      </x:c>
      <x:c r="F1225" s="4" t="str">
        <x:f>IFERROR(INDEX('Items'!$C$6:$C$1005,MATCH(D1225,'Items'!$A$6:$A$1005,0)),"MISSING ID")</x:f>
        <x:v>T2</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x:f>IF(OR(C1225="Ingredient candidate",C1225="Consumed input",C1225="Contained input",C1225="Transform input"),IF(F1225="T0",0,IF(F1225="T1",1,IF(F1225="T2",2,IF(F1225="T3",3,IF(F1225="T4",4,-1))))),-1)</x:f>
        <x:v>2</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Consolidated iron bar stock</x:v>
      </x:c>
      <x:c r="F1226" s="4" t="str">
        <x:f>IFERROR(INDEX('Items'!$C$6:$C$1005,MATCH(D1226,'Items'!$A$6:$A$1005,0)),"MISSING ID")</x:f>
        <x:v>T1</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x:f>IF(OR(C1226="Ingredient candidate",C1226="Consumed input",C1226="Contained input",C1226="Transform input"),IF(F1226="T0",0,IF(F1226="T1",1,IF(F1226="T2",2,IF(F1226="T3",3,IF(F1226="T4",4,-1))))),-1)</x:f>
        <x:v>1</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T3</x:v>
      </x:c>
      <x:c r="G1227" s="4" t="str">
        <x:f>IFERROR(INDEX('Items'!$D$6:$D$1005,MATCH(D1227,'Items'!$A$6:$A$1005,0)),"MISSING ID")</x:f>
        <x:v>Salvage</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T3</x:v>
      </x:c>
      <x:c r="G1228" s="4" t="str">
        <x:f>IFERROR(INDEX('Items'!$D$6:$D$1005,MATCH(D1228,'Items'!$A$6:$A$1005,0)),"MISSING ID")</x:f>
        <x:v>Salvage</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x:f>IF(OR(C1228="Ingredient candidate",C1228="Consumed input",C1228="Contained input",C1228="Transform input"),IF(F1228="T0",0,IF(F1228="T1",1,IF(F1228="T2",2,IF(F1228="T3",3,IF(F1228="T4",4,-1))))),-1)</x:f>
        <x:v>3</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Salvage</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T4</x:v>
      </x:c>
      <x:c r="G1230" s="4" t="str">
        <x:f>IFERROR(INDEX('Items'!$D$6:$D$1005,MATCH(D1230,'Items'!$A$6:$A$1005,0)),"MISSING ID")</x:f>
        <x:v>Salvage</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wing-membrane sheets</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Consolidated iron bar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T4</x:v>
      </x:c>
      <x:c r="G1233" s="4" t="str">
        <x:f>IFERROR(INDEX('Items'!$D$6:$D$1005,MATCH(D1233,'Items'!$A$6:$A$1005,0)),"MISSING ID")</x:f>
        <x:v>Salvage</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lengths</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T0</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x:f>IF(OR(C1235="Ingredient candidate",C1235="Consumed input",C1235="Contained input",C1235="Transform input"),IF(F1235="T0",0,IF(F1235="T1",1,IF(F1235="T2",2,IF(F1235="T3",3,IF(F1235="T4",4,-1))))),-1)</x:f>
        <x:v>0</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T3</x:v>
      </x:c>
      <x:c r="G1236" s="4" t="str">
        <x:f>IFERROR(INDEX('Items'!$D$6:$D$1005,MATCH(D1236,'Items'!$A$6:$A$1005,0)),"MISSING ID")</x:f>
        <x:v>Salvage</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Unfitted 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T1</x:v>
      </x:c>
      <x:c r="G1238" s="4" t="str">
        <x:f>IFERROR(INDEX('Items'!$D$6:$D$1005,MATCH(D1238,'Items'!$A$6:$A$1005,0)),"MISSING ID")</x:f>
        <x:v>Salvage</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T3</x:v>
      </x:c>
      <x:c r="G1240" s="4" t="str">
        <x:f>IFERROR(INDEX('Items'!$D$6:$D$1005,MATCH(D1240,'Items'!$A$6:$A$1005,0)),"MISSING ID")</x:f>
        <x:v>Salvage</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husk-fiber sheets</x:v>
      </x:c>
      <x:c r="F1241" s="4" t="str">
        <x:f>IFERROR(INDEX('Items'!$C$6:$C$1005,MATCH(D1241,'Items'!$A$6:$A$1005,0)),"MISSING ID")</x:f>
        <x:v>T3</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x:f>IF(OR(C1241="Ingredient candidate",C1241="Consumed input",C1241="Contained input",C1241="Transform input"),IF(F1241="T0",0,IF(F1241="T1",1,IF(F1241="T2",2,IF(F1241="T3",3,IF(F1241="T4",4,-1))))),-1)</x:f>
        <x:v>3</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Consolidated iron bar stock</x:v>
      </x:c>
      <x:c r="F1242" s="4" t="str">
        <x:f>IFERROR(INDEX('Items'!$C$6:$C$1005,MATCH(D1242,'Items'!$A$6:$A$1005,0)),"MISSING ID")</x:f>
        <x:v>T1</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x:f>IF(OR(C1242="Ingredient candidate",C1242="Consumed input",C1242="Contained input",C1242="Transform input"),IF(F1242="T0",0,IF(F1242="T1",1,IF(F1242="T2",2,IF(F1242="T3",3,IF(F1242="T4",4,-1))))),-1)</x:f>
        <x:v>1</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T2</x:v>
      </x:c>
      <x:c r="G1243" s="4" t="str">
        <x:f>IFERROR(INDEX('Items'!$D$6:$D$1005,MATCH(D1243,'Items'!$A$6:$A$1005,0)),"MISSING ID")</x:f>
        <x:v>Salvage</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sheets</x:v>
      </x:c>
      <x:c r="F1244" s="4" t="str">
        <x:f>IFERROR(INDEX('Items'!$C$6:$C$1005,MATCH(D1244,'Items'!$A$6:$A$1005,0)),"MISSING ID")</x:f>
        <x:v>T0</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x:f>IF(OR(C1244="Ingredient candidate",C1244="Consumed input",C1244="Contained input",C1244="Transform input"),IF(F1244="T0",0,IF(F1244="T1",1,IF(F1244="T2",2,IF(F1244="T3",3,IF(F1244="T4",4,-1))))),-1)</x:f>
        <x:v>0</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Consolidated iron bar stock</x:v>
      </x:c>
      <x:c r="F1245" s="4" t="str">
        <x:f>IFERROR(INDEX('Items'!$C$6:$C$1005,MATCH(D1245,'Items'!$A$6:$A$1005,0)),"MISSING ID")</x:f>
        <x:v>T1</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x:f>IF(OR(C1245="Ingredient candidate",C1245="Consumed input",C1245="Contained input",C1245="Transform input"),IF(F1245="T0",0,IF(F1245="T1",1,IF(F1245="T2",2,IF(F1245="T3",3,IF(F1245="T4",4,-1))))),-1)</x:f>
        <x:v>1</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T2</x:v>
      </x:c>
      <x:c r="G1246" s="4" t="str">
        <x:f>IFERROR(INDEX('Items'!$D$6:$D$1005,MATCH(D1246,'Items'!$A$6:$A$1005,0)),"MISSING ID")</x:f>
        <x:v>Salvage</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husk-fiber sheets</x:v>
      </x:c>
      <x:c r="F1247" s="4" t="str">
        <x:f>IFERROR(INDEX('Items'!$C$6:$C$1005,MATCH(D1247,'Items'!$A$6:$A$1005,0)),"MISSING ID")</x:f>
        <x:v>T3</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x:f>IF(OR(C1247="Ingredient candidate",C1247="Consumed input",C1247="Contained input",C1247="Transform input"),IF(F1247="T0",0,IF(F1247="T1",1,IF(F1247="T2",2,IF(F1247="T3",3,IF(F1247="T4",4,-1))))),-1)</x:f>
        <x:v>3</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Consolidated iron bar stock</x:v>
      </x:c>
      <x:c r="F1248" s="4" t="str">
        <x:f>IFERROR(INDEX('Items'!$C$6:$C$1005,MATCH(D1248,'Items'!$A$6:$A$1005,0)),"MISSING ID")</x:f>
        <x:v>T1</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x:f>IF(OR(C1248="Ingredient candidate",C1248="Consumed input",C1248="Contained input",C1248="Transform input"),IF(F1248="T0",0,IF(F1248="T1",1,IF(F1248="T2",2,IF(F1248="T3",3,IF(F1248="T4",4,-1))))),-1)</x:f>
        <x:v>1</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T2</x:v>
      </x:c>
      <x:c r="G1249" s="4" t="str">
        <x:f>IFERROR(INDEX('Items'!$D$6:$D$1005,MATCH(D1249,'Items'!$A$6:$A$1005,0)),"MISSING ID")</x:f>
        <x:v>Salvage</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T2</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x:f>IF(OR(C1250="Ingredient candidate",C1250="Consumed input",C1250="Contained input",C1250="Transform input"),IF(F1250="T0",0,IF(F1250="T1",1,IF(F1250="T2",2,IF(F1250="T3",3,IF(F1250="T4",4,-1))))),-1)</x:f>
        <x:v>2</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Fitted ceramic mounting saddle</x:v>
      </x:c>
      <x:c r="F1251" s="4" t="str">
        <x:f>IFERROR(INDEX('Items'!$C$6:$C$1005,MATCH(D1251,'Items'!$A$6:$A$1005,0)),"MISSING ID")</x:f>
        <x:v>T1</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x:f>IF(OR(C1251="Ingredient candidate",C1251="Consumed input",C1251="Contained input",C1251="Transform input"),IF(F1251="T0",0,IF(F1251="T1",1,IF(F1251="T2",2,IF(F1251="T3",3,IF(F1251="T4",4,-1))))),-1)</x:f>
        <x:v>1</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T2</x:v>
      </x:c>
      <x:c r="G1252" s="4" t="str">
        <x:f>IFERROR(INDEX('Items'!$D$6:$D$1005,MATCH(D1252,'Items'!$A$6:$A$1005,0)),"MISSING ID")</x:f>
        <x:v>Salvage</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T0</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x:f>IF(OR(C1254="Ingredient candidate",C1254="Consumed input",C1254="Contained input",C1254="Transform input"),IF(F1254="T0",0,IF(F1254="T1",1,IF(F1254="T2",2,IF(F1254="T3",3,IF(F1254="T4",4,-1))))),-1)</x:f>
        <x:v>0</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T3</x:v>
      </x:c>
      <x:c r="G1255" s="4" t="str">
        <x:f>IFERROR(INDEX('Items'!$D$6:$D$1005,MATCH(D1255,'Items'!$A$6:$A$1005,0)),"MISSING ID")</x:f>
        <x:v>Salvage</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Consolidated iron bar stock</x:v>
      </x:c>
      <x:c r="F1256" s="4" t="str">
        <x:f>IFERROR(INDEX('Items'!$C$6:$C$1005,MATCH(D1256,'Items'!$A$6:$A$1005,0)),"MISSING ID")</x:f>
        <x:v>T1</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x:f>IF(OR(C1256="Ingredient candidate",C1256="Consumed input",C1256="Contained input",C1256="Transform input"),IF(F1256="T0",0,IF(F1256="T1",1,IF(F1256="T2",2,IF(F1256="T3",3,IF(F1256="T4",4,-1))))),-1)</x:f>
        <x:v>1</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T1</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Unfitted 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Unheaded iron rivet blanks</x:v>
      </x:c>
      <x:c r="F1259" s="4" t="str">
        <x:f>IFERROR(INDEX('Items'!$C$6:$C$1005,MATCH(D1259,'Items'!$A$6:$A$1005,0)),"MISSING ID")</x:f>
        <x:v>T0</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x:f>IF(OR(C1259="Ingredient candidate",C1259="Consumed input",C1259="Contained input",C1259="Transform input"),IF(F1259="T0",0,IF(F1259="T1",1,IF(F1259="T2",2,IF(F1259="T3",3,IF(F1259="T4",4,-1))))),-1)</x:f>
        <x:v>0</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T2</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sheets</x:v>
      </x:c>
      <x:c r="F1261" s="4" t="str">
        <x:f>IFERROR(INDEX('Items'!$C$6:$C$1005,MATCH(D1261,'Items'!$A$6:$A$1005,0)),"MISSING ID")</x:f>
        <x:v>T0</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x:f>IF(OR(C1261="Ingredient candidate",C1261="Consumed input",C1261="Contained input",C1261="Transform input"),IF(F1261="T0",0,IF(F1261="T1",1,IF(F1261="T2",2,IF(F1261="T3",3,IF(F1261="T4",4,-1))))),-1)</x:f>
        <x:v>0</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Consolidated iron bar stock</x:v>
      </x:c>
      <x:c r="F1262" s="4" t="str">
        <x:f>IFERROR(INDEX('Items'!$C$6:$C$1005,MATCH(D1262,'Items'!$A$6:$A$1005,0)),"MISSING ID")</x:f>
        <x:v>T1</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x:f>IF(OR(C1262="Ingredient candidate",C1262="Consumed input",C1262="Contained input",C1262="Transform input"),IF(F1262="T0",0,IF(F1262="T1",1,IF(F1262="T2",2,IF(F1262="T3",3,IF(F1262="T4",4,-1))))),-1)</x:f>
        <x:v>1</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T0</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T2</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x:f>IF(OR(C1267="Ingredient candidate",C1267="Consumed input",C1267="Contained input",C1267="Transform input"),IF(F1267="T0",0,IF(F1267="T1",1,IF(F1267="T2",2,IF(F1267="T3",3,IF(F1267="T4",4,-1))))),-1)</x:f>
        <x:v>2</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Consolidated iron bar stock</x:v>
      </x:c>
      <x:c r="F1268" s="4" t="str">
        <x:f>IFERROR(INDEX('Items'!$C$6:$C$1005,MATCH(D1268,'Items'!$A$6:$A$1005,0)),"MISSING ID")</x:f>
        <x:v>T1</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x:f>IF(OR(C1268="Ingredient candidate",C1268="Consumed input",C1268="Contained input",C1268="Transform input"),IF(F1268="T0",0,IF(F1268="T1",1,IF(F1268="T2",2,IF(F1268="T3",3,IF(F1268="T4",4,-1))))),-1)</x:f>
        <x:v>1</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T2</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wing-membrane sheets</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Salvage</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T3</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x:c r="B1273" s="4"/>
      <x:c r="C1273" s="4"/>
      <x:c r="D1273" s="4"/>
      <x:c r="E1273" s="4"/>
      <x:c r="F1273" s="4"/>
      <x:c r="G1273" s="4"/>
      <x:c r="H1273" s="4"/>
      <x:c r="I1273" s="4"/>
      <x:c r="J1273" s="4"/>
      <x:c r="K1273" s="4"/>
      <x:c r="L1273" s="4"/>
      <x:c r="M1273" s="4"/>
      <x:c r="N1273" s="4"/>
      <x:c r="O1273" s="4"/>
      <x:c r="P1273" s="4"/>
      <x:c r="Q1273" s="4"/>
    </x:row>
    <x:row r="1274" ht="64" customHeight="1">
      <x:c r="A1274" s="4"/>
      <x:c r="B1274" s="4"/>
      <x:c r="C1274" s="4"/>
      <x:c r="D1274" s="4"/>
      <x:c r="E1274" s="4"/>
      <x:c r="F1274" s="4"/>
      <x:c r="G1274" s="4"/>
      <x:c r="H1274" s="4"/>
      <x:c r="I1274" s="4"/>
      <x:c r="J1274" s="4"/>
      <x:c r="K1274" s="4"/>
      <x:c r="L1274" s="4"/>
      <x:c r="M1274" s="4"/>
      <x:c r="N1274" s="4"/>
      <x:c r="O1274" s="4"/>
      <x:c r="P1274" s="4"/>
      <x:c r="Q1274" s="4"/>
    </x:row>
    <x:row r="1275" ht="64" customHeight="1">
      <x:c r="A1275" s="4"/>
      <x:c r="B1275" s="4"/>
      <x:c r="C1275" s="4"/>
      <x:c r="D1275" s="4"/>
      <x:c r="E1275" s="4"/>
      <x:c r="F1275" s="4"/>
      <x:c r="G1275" s="4"/>
      <x:c r="H1275" s="4"/>
      <x:c r="I1275" s="4"/>
      <x:c r="J1275" s="4"/>
      <x:c r="K1275" s="4"/>
      <x:c r="L1275" s="4"/>
      <x:c r="M1275" s="4"/>
      <x:c r="N1275" s="4"/>
      <x:c r="O1275" s="4"/>
      <x:c r="P1275" s="4"/>
      <x:c r="Q1275" s="4"/>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husk-composite sheets</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Consolidated iron bar stock</x:v>
      </x:c>
      <x:c r="F1277" s="4" t="str">
        <x:f>IFERROR(INDEX('Items'!$C$6:$C$1005,MATCH(D1277,'Items'!$A$6:$A$1005,0)),"MISSING ID")</x:f>
        <x:v>T1</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x:f>IF(OR(C1277="Ingredient candidate",C1277="Consumed input",C1277="Contained input",C1277="Transform input"),IF(F1277="T0",0,IF(F1277="T1",1,IF(F1277="T2",2,IF(F1277="T3",3,IF(F1277="T4",4,-1))))),-1)</x:f>
        <x:v>1</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T3</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sheets</x:v>
      </x:c>
      <x:c r="F1279" s="4" t="str">
        <x:f>IFERROR(INDEX('Items'!$C$6:$C$1005,MATCH(D1279,'Items'!$A$6:$A$1005,0)),"MISSING ID")</x:f>
        <x:v>T0</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x:f>IF(OR(C1279="Ingredient candidate",C1279="Consumed input",C1279="Contained input",C1279="Transform input"),IF(F1279="T0",0,IF(F1279="T1",1,IF(F1279="T2",2,IF(F1279="T3",3,IF(F1279="T4",4,-1))))),-1)</x:f>
        <x:v>0</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Unfitted 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T2</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T2</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x:f>IF(OR(C1284="Ingredient candidate",C1284="Consumed input",C1284="Contained input",C1284="Transform input"),IF(F1284="T0",0,IF(F1284="T1",1,IF(F1284="T2",2,IF(F1284="T3",3,IF(F1284="T4",4,-1))))),-1)</x:f>
        <x:v>2</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Prepared flexible hide panels</x:v>
      </x:c>
      <x:c r="F1285" s="4" t="str">
        <x:f>IFERROR(INDEX('Items'!$C$6:$C$1005,MATCH(D1285,'Items'!$A$6:$A$1005,0)),"MISSING ID")</x:f>
        <x:v>T3</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x:f>IF(OR(C1285="Ingredient candidate",C1285="Consumed input",C1285="Contained input",C1285="Transform input"),IF(F1285="T0",0,IF(F1285="T1",1,IF(F1285="T2",2,IF(F1285="T3",3,IF(F1285="T4",4,-1))))),-1)</x:f>
        <x:v>3</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T1</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Unfitted 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T0</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x:f>IF(OR(C1288="Ingredient candidate",C1288="Consumed input",C1288="Contained input",C1288="Transform input"),IF(F1288="T0",0,IF(F1288="T1",1,IF(F1288="T2",2,IF(F1288="T3",3,IF(F1288="T4",4,-1))))),-1)</x:f>
        <x:v>0</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T2</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T2</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x:f>IF(OR(C1290="Ingredient candidate",C1290="Consumed input",C1290="Contained input",C1290="Transform input"),IF(F1290="T0",0,IF(F1290="T1",1,IF(F1290="T2",2,IF(F1290="T3",3,IF(F1290="T4",4,-1))))),-1)</x:f>
        <x:v>2</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T2</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x:f>IF(OR(C1291="Ingredient candidate",C1291="Consumed input",C1291="Contained input",C1291="Transform input"),IF(F1291="T0",0,IF(F1291="T1",1,IF(F1291="T2",2,IF(F1291="T3",3,IF(F1291="T4",4,-1))))),-1)</x:f>
        <x:v>2</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T3</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x:c r="B1293" s="4"/>
      <x:c r="C1293" s="4"/>
      <x:c r="D1293" s="4"/>
      <x:c r="E1293" s="4"/>
      <x:c r="F1293" s="4"/>
      <x:c r="G1293" s="4"/>
      <x:c r="H1293" s="4"/>
      <x:c r="I1293" s="4"/>
      <x:c r="J1293" s="4"/>
      <x:c r="K1293" s="4"/>
      <x:c r="L1293" s="4"/>
      <x:c r="M1293" s="4"/>
      <x:c r="N1293" s="4"/>
      <x:c r="O1293" s="4"/>
      <x:c r="P1293" s="4"/>
      <x:c r="Q1293" s="4"/>
    </x:row>
    <x:row r="1294" ht="64" customHeight="1">
      <x:c r="A1294" s="4"/>
      <x:c r="B1294" s="4"/>
      <x:c r="C1294" s="4"/>
      <x:c r="D1294" s="4"/>
      <x:c r="E1294" s="4"/>
      <x:c r="F1294" s="4"/>
      <x:c r="G1294" s="4"/>
      <x:c r="H1294" s="4"/>
      <x:c r="I1294" s="4"/>
      <x:c r="J1294" s="4"/>
      <x:c r="K1294" s="4"/>
      <x:c r="L1294" s="4"/>
      <x:c r="M1294" s="4"/>
      <x:c r="N1294" s="4"/>
      <x:c r="O1294" s="4"/>
      <x:c r="P1294" s="4"/>
      <x:c r="Q1294" s="4"/>
    </x:row>
    <x:row r="1295" ht="64" customHeight="1">
      <x:c r="A1295" s="4"/>
      <x:c r="B1295" s="4"/>
      <x:c r="C1295" s="4"/>
      <x:c r="D1295" s="4"/>
      <x:c r="E1295" s="4"/>
      <x:c r="F1295" s="4"/>
      <x:c r="G1295" s="4"/>
      <x:c r="H1295" s="4"/>
      <x:c r="I1295" s="4"/>
      <x:c r="J1295" s="4"/>
      <x:c r="K1295" s="4"/>
      <x:c r="L1295" s="4"/>
      <x:c r="M1295" s="4"/>
      <x:c r="N1295" s="4"/>
      <x:c r="O1295" s="4"/>
      <x:c r="P1295" s="4"/>
      <x:c r="Q1295" s="4"/>
    </x:row>
    <x:row r="1296" ht="64" customHeight="1">
      <x:c r="A1296" s="4"/>
      <x:c r="B1296" s="4"/>
      <x:c r="C1296" s="4"/>
      <x:c r="D1296" s="4"/>
      <x:c r="E1296" s="4"/>
      <x:c r="F1296" s="4"/>
      <x:c r="G1296" s="4"/>
      <x:c r="H1296" s="4"/>
      <x:c r="I1296" s="4"/>
      <x:c r="J1296" s="4"/>
      <x:c r="K1296" s="4"/>
      <x:c r="L1296" s="4"/>
      <x:c r="M1296" s="4"/>
      <x:c r="N1296" s="4"/>
      <x:c r="O1296" s="4"/>
      <x:c r="P1296" s="4"/>
      <x:c r="Q1296" s="4"/>
    </x:row>
    <x:row r="1297" ht="64" customHeight="1">
      <x:c r="A1297" s="4"/>
      <x:c r="B1297" s="4"/>
      <x:c r="C1297" s="4"/>
      <x:c r="D1297" s="4"/>
      <x:c r="E1297" s="4"/>
      <x:c r="F1297" s="4"/>
      <x:c r="G1297" s="4"/>
      <x:c r="H1297" s="4"/>
      <x:c r="I1297" s="4"/>
      <x:c r="J1297" s="4"/>
      <x:c r="K1297" s="4"/>
      <x:c r="L1297" s="4"/>
      <x:c r="M1297" s="4"/>
      <x:c r="N1297" s="4"/>
      <x:c r="O1297" s="4"/>
      <x:c r="P1297" s="4"/>
      <x:c r="Q1297" s="4"/>
    </x:row>
    <x:row r="1298" ht="64" customHeight="1">
      <x:c r="A1298" s="4"/>
      <x:c r="B1298" s="4"/>
      <x:c r="C1298" s="4"/>
      <x:c r="D1298" s="4"/>
      <x:c r="E1298" s="4"/>
      <x:c r="F1298" s="4"/>
      <x:c r="G1298" s="4"/>
      <x:c r="H1298" s="4"/>
      <x:c r="I1298" s="4"/>
      <x:c r="J1298" s="4"/>
      <x:c r="K1298" s="4"/>
      <x:c r="L1298" s="4"/>
      <x:c r="M1298" s="4"/>
      <x:c r="N1298" s="4"/>
      <x:c r="O1298" s="4"/>
      <x:c r="P1298" s="4"/>
      <x:c r="Q1298" s="4"/>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T2</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x:f>IF(OR(C1299="Ingredient candidate",C1299="Consumed input",C1299="Contained input",C1299="Transform input"),IF(F1299="T0",0,IF(F1299="T1",1,IF(F1299="T2",2,IF(F1299="T3",3,IF(F1299="T4",4,-1))))),-1)</x:f>
        <x:v>2</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Composite insulation blanks</x:v>
      </x:c>
      <x:c r="F1300" s="4" t="str">
        <x:f>IFERROR(INDEX('Items'!$C$6:$C$1005,MATCH(D1300,'Items'!$A$6:$A$1005,0)),"MISSING ID")</x:f>
        <x:v>T2</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x:f>IF(OR(C1300="Ingredient candidate",C1300="Consumed input",C1300="Contained input",C1300="Transform input"),IF(F1300="T0",0,IF(F1300="T1",1,IF(F1300="T2",2,IF(F1300="T3",3,IF(F1300="T4",4,-1))))),-1)</x:f>
        <x:v>2</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T2</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T2</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x:f>IF(OR(C1305="Ingredient candidate",C1305="Consumed input",C1305="Contained input",C1305="Transform input"),IF(F1305="T0",0,IF(F1305="T1",1,IF(F1305="T2",2,IF(F1305="T3",3,IF(F1305="T4",4,-1))))),-1)</x:f>
        <x:v>2</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T2</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x:f>IF(OR(C1306="Ingredient candidate",C1306="Consumed input",C1306="Contained input",C1306="Transform input"),IF(F1306="T0",0,IF(F1306="T1",1,IF(F1306="T2",2,IF(F1306="T3",3,IF(F1306="T4",4,-1))))),-1)</x:f>
        <x:v>2</x:v>
      </x:c>
      <x:c r="Q1306" s="4">
        <x:f>IF(AND(OR(C1306="Ingredient candidate",C1306="Consumed input",C1306="Contained input",C1306="Transform input"),P1306=-1),1,0)</x:f>
        <x:v>0</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T3</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sheets</x:v>
      </x:c>
      <x:c r="F1308" s="4" t="str">
        <x:f>IFERROR(INDEX('Items'!$C$6:$C$1005,MATCH(D1308,'Items'!$A$6:$A$1005,0)),"MISSING ID")</x:f>
        <x:v>T0</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x:f>IF(OR(C1308="Ingredient candidate",C1308="Consumed input",C1308="Contained input",C1308="Transform input"),IF(F1308="T0",0,IF(F1308="T1",1,IF(F1308="T2",2,IF(F1308="T3",3,IF(F1308="T4",4,-1))))),-1)</x:f>
        <x:v>0</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T0</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x:f>IF(OR(C1309="Ingredient candidate",C1309="Consumed input",C1309="Contained input",C1309="Transform input"),IF(F1309="T0",0,IF(F1309="T1",1,IF(F1309="T2",2,IF(F1309="T3",3,IF(F1309="T4",4,-1))))),-1)</x:f>
        <x:v>0</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T2</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T1</x:v>
      </x:c>
      <x:c r="G1312" s="4" t="str">
        <x:f>IFERROR(INDEX('Items'!$D$6:$D$1005,MATCH(D1312,'Items'!$A$6:$A$1005,0)),"MISSING ID")</x:f>
        <x:v>Salvage</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x:f>IF(OR(C1312="Ingredient candidate",C1312="Consumed input",C1312="Contained input",C1312="Transform input"),IF(F1312="T0",0,IF(F1312="T1",1,IF(F1312="T2",2,IF(F1312="T3",3,IF(F1312="T4",4,-1))))),-1)</x:f>
        <x:v>1</x:v>
      </x:c>
      <x:c r="Q1312" s="4">
        <x:f>IF(AND(OR(C1312="Ingredient candidate",C1312="Consumed input",C1312="Contained input",C1312="Transform input"),P1312=-1),1,0)</x:f>
        <x:v>0</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T0</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T0</x:v>
      </x:c>
      <x:c r="G1315" s="4" t="str">
        <x:f>IFERROR(INDEX('Items'!$D$6:$D$1005,MATCH(D1315,'Items'!$A$6:$A$1005,0)),"MISSING ID")</x:f>
        <x:v>Salvage</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x:f>IF(OR(C1315="Ingredient candidate",C1315="Consumed input",C1315="Contained input",C1315="Transform input"),IF(F1315="T0",0,IF(F1315="T1",1,IF(F1315="T2",2,IF(F1315="T3",3,IF(F1315="T4",4,-1))))),-1)</x:f>
        <x:v>0</x:v>
      </x:c>
      <x:c r="Q1315" s="4">
        <x:f>IF(AND(OR(C1315="Ingredient candidate",C1315="Consumed input",C1315="Contained input",C1315="Transform input"),P1315=-1),1,0)</x:f>
        <x:v>0</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T0</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T3</x:v>
      </x:c>
      <x:c r="G1318" s="4" t="str">
        <x:f>IFERROR(INDEX('Items'!$D$6:$D$1005,MATCH(D1318,'Items'!$A$6:$A$1005,0)),"MISSING ID")</x:f>
        <x:v>Salvage</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x:f>IF(OR(C1318="Ingredient candidate",C1318="Consumed input",C1318="Contained input",C1318="Transform input"),IF(F1318="T0",0,IF(F1318="T1",1,IF(F1318="T2",2,IF(F1318="T3",3,IF(F1318="T4",4,-1))))),-1)</x:f>
        <x:v>3</x:v>
      </x:c>
      <x:c r="Q1318" s="4">
        <x:f>IF(AND(OR(C1318="Ingredient candidate",C1318="Consumed input",C1318="Contained input",C1318="Transform input"),P1318=-1),1,0)</x:f>
        <x:v>0</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T0</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Unfitted 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T0</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x:f>IF(OR(C1321="Ingredient candidate",C1321="Consumed input",C1321="Contained input",C1321="Transform input"),IF(F1321="T0",0,IF(F1321="T1",1,IF(F1321="T2",2,IF(F1321="T3",3,IF(F1321="T4",4,-1))))),-1)</x:f>
        <x:v>0</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T1</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x:c r="B1323" s="4"/>
      <x:c r="C1323" s="4"/>
      <x:c r="D1323" s="4"/>
      <x:c r="E1323" s="4"/>
      <x:c r="F1323" s="4"/>
      <x:c r="G1323" s="4"/>
      <x:c r="H1323" s="4"/>
      <x:c r="I1323" s="4"/>
      <x:c r="J1323" s="4"/>
      <x:c r="K1323" s="4"/>
      <x:c r="L1323" s="4"/>
      <x:c r="M1323" s="4"/>
      <x:c r="N1323" s="4"/>
      <x:c r="O1323" s="4"/>
      <x:c r="P1323" s="4"/>
      <x:c r="Q1323" s="4"/>
    </x:row>
    <x:row r="1324" ht="64" customHeight="1">
      <x:c r="A1324" s="4"/>
      <x:c r="B1324" s="4"/>
      <x:c r="C1324" s="4"/>
      <x:c r="D1324" s="4"/>
      <x:c r="E1324" s="4"/>
      <x:c r="F1324" s="4"/>
      <x:c r="G1324" s="4"/>
      <x:c r="H1324" s="4"/>
      <x:c r="I1324" s="4"/>
      <x:c r="J1324" s="4"/>
      <x:c r="K1324" s="4"/>
      <x:c r="L1324" s="4"/>
      <x:c r="M1324" s="4"/>
      <x:c r="N1324" s="4"/>
      <x:c r="O1324" s="4"/>
      <x:c r="P1324" s="4"/>
      <x:c r="Q1324" s="4"/>
    </x:row>
    <x:row r="1325" ht="64" customHeight="1">
      <x:c r="A1325" s="4"/>
      <x:c r="B1325" s="4"/>
      <x:c r="C1325" s="4"/>
      <x:c r="D1325" s="4"/>
      <x:c r="E1325" s="4"/>
      <x:c r="F1325" s="4"/>
      <x:c r="G1325" s="4"/>
      <x:c r="H1325" s="4"/>
      <x:c r="I1325" s="4"/>
      <x:c r="J1325" s="4"/>
      <x:c r="K1325" s="4"/>
      <x:c r="L1325" s="4"/>
      <x:c r="M1325" s="4"/>
      <x:c r="N1325" s="4"/>
      <x:c r="O1325" s="4"/>
      <x:c r="P1325" s="4"/>
      <x:c r="Q1325" s="4"/>
    </x:row>
    <x:row r="1326" ht="64" customHeight="1">
      <x:c r="A1326" s="4"/>
      <x:c r="B1326" s="4"/>
      <x:c r="C1326" s="4"/>
      <x:c r="D1326" s="4"/>
      <x:c r="E1326" s="4"/>
      <x:c r="F1326" s="4"/>
      <x:c r="G1326" s="4"/>
      <x:c r="H1326" s="4"/>
      <x:c r="I1326" s="4"/>
      <x:c r="J1326" s="4"/>
      <x:c r="K1326" s="4"/>
      <x:c r="L1326" s="4"/>
      <x:c r="M1326" s="4"/>
      <x:c r="N1326" s="4"/>
      <x:c r="O1326" s="4"/>
      <x:c r="P1326" s="4"/>
      <x:c r="Q1326" s="4"/>
    </x:row>
    <x:row r="1327" ht="64" customHeight="1">
      <x:c r="A1327" s="4"/>
      <x:c r="B1327" s="4"/>
      <x:c r="C1327" s="4"/>
      <x:c r="D1327" s="4"/>
      <x:c r="E1327" s="4"/>
      <x:c r="F1327" s="4"/>
      <x:c r="G1327" s="4"/>
      <x:c r="H1327" s="4"/>
      <x:c r="I1327" s="4"/>
      <x:c r="J1327" s="4"/>
      <x:c r="K1327" s="4"/>
      <x:c r="L1327" s="4"/>
      <x:c r="M1327" s="4"/>
      <x:c r="N1327" s="4"/>
      <x:c r="O1327" s="4"/>
      <x:c r="P1327" s="4"/>
      <x:c r="Q1327" s="4"/>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husk-fiber sheets</x:v>
      </x:c>
      <x:c r="F1329" s="4" t="str">
        <x:f>IFERROR(INDEX('Items'!$C$6:$C$1005,MATCH(D1329,'Items'!$A$6:$A$1005,0)),"MISSING ID")</x:f>
        <x:v>T3</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x:f>IF(OR(C1329="Ingredient candidate",C1329="Consumed input",C1329="Contained input",C1329="Transform input"),IF(F1329="T0",0,IF(F1329="T1",1,IF(F1329="T2",2,IF(F1329="T3",3,IF(F1329="T4",4,-1))))),-1)</x:f>
        <x:v>3</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T0</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Unfitted 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T0</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x:f>IF(OR(C1332="Ingredient candidate",C1332="Consumed input",C1332="Contained input",C1332="Transform input"),IF(F1332="T0",0,IF(F1332="T1",1,IF(F1332="T2",2,IF(F1332="T3",3,IF(F1332="T4",4,-1))))),-1)</x:f>
        <x:v>0</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T0</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T3</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x:f>IF(OR(C1334="Ingredient candidate",C1334="Consumed input",C1334="Contained input",C1334="Transform input"),IF(F1334="T0",0,IF(F1334="T1",1,IF(F1334="T2",2,IF(F1334="T3",3,IF(F1334="T4",4,-1))))),-1)</x:f>
        <x:v>3</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Consolidated iron bar stock</x:v>
      </x:c>
      <x:c r="F1335" s="4" t="str">
        <x:f>IFERROR(INDEX('Items'!$C$6:$C$1005,MATCH(D1335,'Items'!$A$6:$A$1005,0)),"MISSING ID")</x:f>
        <x:v>T1</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x:f>IF(OR(C1335="Ingredient candidate",C1335="Consumed input",C1335="Contained input",C1335="Transform input"),IF(F1335="T0",0,IF(F1335="T1",1,IF(F1335="T2",2,IF(F1335="T3",3,IF(F1335="T4",4,-1))))),-1)</x:f>
        <x:v>1</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T0</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x:c r="B1337" s="4"/>
      <x:c r="C1337" s="4"/>
      <x:c r="D1337" s="4"/>
      <x:c r="E1337" s="4"/>
      <x:c r="F1337" s="4"/>
      <x:c r="G1337" s="4"/>
      <x:c r="H1337" s="4"/>
      <x:c r="I1337" s="4"/>
      <x:c r="J1337" s="4"/>
      <x:c r="K1337" s="4"/>
      <x:c r="L1337" s="4"/>
      <x:c r="M1337" s="4"/>
      <x:c r="N1337" s="4"/>
      <x:c r="O1337" s="4"/>
      <x:c r="P1337" s="4"/>
      <x:c r="Q1337" s="4"/>
    </x:row>
    <x:row r="1338" ht="64" customHeight="1">
      <x:c r="A1338" s="4"/>
      <x:c r="B1338" s="4"/>
      <x:c r="C1338" s="4"/>
      <x:c r="D1338" s="4"/>
      <x:c r="E1338" s="4"/>
      <x:c r="F1338" s="4"/>
      <x:c r="G1338" s="4"/>
      <x:c r="H1338" s="4"/>
      <x:c r="I1338" s="4"/>
      <x:c r="J1338" s="4"/>
      <x:c r="K1338" s="4"/>
      <x:c r="L1338" s="4"/>
      <x:c r="M1338" s="4"/>
      <x:c r="N1338" s="4"/>
      <x:c r="O1338" s="4"/>
      <x:c r="P1338" s="4"/>
      <x:c r="Q1338" s="4"/>
    </x:row>
    <x:row r="1339" ht="64" customHeight="1">
      <x:c r="A1339" s="4"/>
      <x:c r="B1339" s="4"/>
      <x:c r="C1339" s="4"/>
      <x:c r="D1339" s="4"/>
      <x:c r="E1339" s="4"/>
      <x:c r="F1339" s="4"/>
      <x:c r="G1339" s="4"/>
      <x:c r="H1339" s="4"/>
      <x:c r="I1339" s="4"/>
      <x:c r="J1339" s="4"/>
      <x:c r="K1339" s="4"/>
      <x:c r="L1339" s="4"/>
      <x:c r="M1339" s="4"/>
      <x:c r="N1339" s="4"/>
      <x:c r="O1339" s="4"/>
      <x:c r="P1339" s="4"/>
      <x:c r="Q1339" s="4"/>
    </x:row>
    <x:row r="1340" ht="64" customHeight="1">
      <x:c r="A1340" s="4"/>
      <x:c r="B1340" s="4"/>
      <x:c r="C1340" s="4"/>
      <x:c r="D1340" s="4"/>
      <x:c r="E1340" s="4"/>
      <x:c r="F1340" s="4"/>
      <x:c r="G1340" s="4"/>
      <x:c r="H1340" s="4"/>
      <x:c r="I1340" s="4"/>
      <x:c r="J1340" s="4"/>
      <x:c r="K1340" s="4"/>
      <x:c r="L1340" s="4"/>
      <x:c r="M1340" s="4"/>
      <x:c r="N1340" s="4"/>
      <x:c r="O1340" s="4"/>
      <x:c r="P1340" s="4"/>
      <x:c r="Q1340" s="4"/>
    </x:row>
    <x:row r="1341" ht="64" customHeight="1">
      <x:c r="A1341" s="4"/>
      <x:c r="B1341" s="4"/>
      <x:c r="C1341" s="4"/>
      <x:c r="D1341" s="4"/>
      <x:c r="E1341" s="4"/>
      <x:c r="F1341" s="4"/>
      <x:c r="G1341" s="4"/>
      <x:c r="H1341" s="4"/>
      <x:c r="I1341" s="4"/>
      <x:c r="J1341" s="4"/>
      <x:c r="K1341" s="4"/>
      <x:c r="L1341" s="4"/>
      <x:c r="M1341" s="4"/>
      <x:c r="N1341" s="4"/>
      <x:c r="O1341" s="4"/>
      <x:c r="P1341" s="4"/>
      <x:c r="Q1341" s="4"/>
    </x:row>
    <x:row r="1342" ht="64" customHeight="1">
      <x:c r="A1342" s="4"/>
      <x:c r="B1342" s="4"/>
      <x:c r="C1342" s="4"/>
      <x:c r="D1342" s="4"/>
      <x:c r="E1342" s="4"/>
      <x:c r="F1342" s="4"/>
      <x:c r="G1342" s="4"/>
      <x:c r="H1342" s="4"/>
      <x:c r="I1342" s="4"/>
      <x:c r="J1342" s="4"/>
      <x:c r="K1342" s="4"/>
      <x:c r="L1342" s="4"/>
      <x:c r="M1342" s="4"/>
      <x:c r="N1342" s="4"/>
      <x:c r="O1342" s="4"/>
      <x:c r="P1342" s="4"/>
      <x:c r="Q1342" s="4"/>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T2</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x:f>IF(OR(C1347="Ingredient candidate",C1347="Consumed input",C1347="Contained input",C1347="Transform input"),IF(F1347="T0",0,IF(F1347="T1",1,IF(F1347="T2",2,IF(F1347="T3",3,IF(F1347="T4",4,-1))))),-1)</x:f>
        <x:v>2</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T0</x:v>
      </x:c>
      <x:c r="G1348" s="4" t="str">
        <x:f>IFERROR(INDEX('Items'!$D$6:$D$1005,MATCH(D1348,'Items'!$A$6:$A$1005,0)),"MISSING ID")</x:f>
        <x:v>Salvage</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x:f>IF(OR(C1348="Ingredient candidate",C1348="Consumed input",C1348="Contained input",C1348="Transform input"),IF(F1348="T0",0,IF(F1348="T1",1,IF(F1348="T2",2,IF(F1348="T3",3,IF(F1348="T4",4,-1))))),-1)</x:f>
        <x:v>0</x:v>
      </x:c>
      <x:c r="Q1348" s="4">
        <x:f>IF(AND(OR(C1348="Ingredient candidate",C1348="Consumed input",C1348="Contained input",C1348="Transform input"),P1348=-1),1,0)</x:f>
        <x:v>0</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T0</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x:c r="B1350" s="4"/>
      <x:c r="C1350" s="4"/>
      <x:c r="D1350" s="4"/>
      <x:c r="E1350" s="4"/>
      <x:c r="F1350" s="4"/>
      <x:c r="G1350" s="4"/>
      <x:c r="H1350" s="4"/>
      <x:c r="I1350" s="4"/>
      <x:c r="J1350" s="4"/>
      <x:c r="K1350" s="4"/>
      <x:c r="L1350" s="4"/>
      <x:c r="M1350" s="4"/>
      <x:c r="N1350" s="4"/>
      <x:c r="O1350" s="4"/>
      <x:c r="P1350" s="4"/>
      <x:c r="Q1350" s="4"/>
    </x:row>
    <x:row r="1351" ht="64" customHeight="1">
      <x:c r="A1351" s="4"/>
      <x:c r="B1351" s="4"/>
      <x:c r="C1351" s="4"/>
      <x:c r="D1351" s="4"/>
      <x:c r="E1351" s="4"/>
      <x:c r="F1351" s="4"/>
      <x:c r="G1351" s="4"/>
      <x:c r="H1351" s="4"/>
      <x:c r="I1351" s="4"/>
      <x:c r="J1351" s="4"/>
      <x:c r="K1351" s="4"/>
      <x:c r="L1351" s="4"/>
      <x:c r="M1351" s="4"/>
      <x:c r="N1351" s="4"/>
      <x:c r="O1351" s="4"/>
      <x:c r="P1351" s="4"/>
      <x:c r="Q1351" s="4"/>
    </x:row>
    <x:row r="1352" ht="64" customHeight="1">
      <x:c r="A1352" s="4"/>
      <x:c r="B1352" s="4"/>
      <x:c r="C1352" s="4"/>
      <x:c r="D1352" s="4"/>
      <x:c r="E1352" s="4"/>
      <x:c r="F1352" s="4"/>
      <x:c r="G1352" s="4"/>
      <x:c r="H1352" s="4"/>
      <x:c r="I1352" s="4"/>
      <x:c r="J1352" s="4"/>
      <x:c r="K1352" s="4"/>
      <x:c r="L1352" s="4"/>
      <x:c r="M1352" s="4"/>
      <x:c r="N1352" s="4"/>
      <x:c r="O1352" s="4"/>
      <x:c r="P1352" s="4"/>
      <x:c r="Q1352" s="4"/>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T1</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x:f>IF(OR(C1354="Ingredient candidate",C1354="Consumed input",C1354="Contained input",C1354="Transform input"),IF(F1354="T0",0,IF(F1354="T1",1,IF(F1354="T2",2,IF(F1354="T3",3,IF(F1354="T4",4,-1))))),-1)</x:f>
        <x:v>1</x:v>
      </x:c>
      <x:c r="Q1354" s="4">
        <x:f>IF(AND(OR(C1354="Ingredient candidate",C1354="Consumed input",C1354="Contained input",C1354="Transform input"),P1354=-1),1,0)</x:f>
        <x:v>0</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T1</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T2</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x:f>IF(OR(C1356="Ingredient candidate",C1356="Consumed input",C1356="Contained input",C1356="Transform input"),IF(F1356="T0",0,IF(F1356="T1",1,IF(F1356="T2",2,IF(F1356="T3",3,IF(F1356="T4",4,-1))))),-1)</x:f>
        <x:v>2</x:v>
      </x:c>
      <x:c r="Q1356" s="4">
        <x:f>IF(AND(OR(C1356="Ingredient candidate",C1356="Consumed input",C1356="Contained input",C1356="Transform input"),P1356=-1),1,0)</x:f>
        <x:v>0</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T2</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x:f>IF(OR(C1357="Ingredient candidate",C1357="Consumed input",C1357="Contained input",C1357="Transform input"),IF(F1357="T0",0,IF(F1357="T1",1,IF(F1357="T2",2,IF(F1357="T3",3,IF(F1357="T4",4,-1))))),-1)</x:f>
        <x:v>2</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T0</x:v>
      </x:c>
      <x:c r="G1358" s="4" t="str">
        <x:f>IFERROR(INDEX('Items'!$D$6:$D$1005,MATCH(D1358,'Items'!$A$6:$A$1005,0)),"MISSING ID")</x:f>
        <x:v>Crafting components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Unfitted 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T2</x:v>
      </x:c>
      <x:c r="G1360" s="4" t="str">
        <x:f>IFERROR(INDEX('Items'!$D$6:$D$1005,MATCH(D1360,'Items'!$A$6:$A$1005,0)),"MISSING ID")</x:f>
        <x:v>Salvage</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x:c r="B1361" s="4"/>
      <x:c r="C1361" s="4"/>
      <x:c r="D1361" s="4"/>
      <x:c r="E1361" s="4"/>
      <x:c r="F1361" s="4"/>
      <x:c r="G1361" s="4"/>
      <x:c r="H1361" s="4"/>
      <x:c r="I1361" s="4"/>
      <x:c r="J1361" s="4"/>
      <x:c r="K1361" s="4"/>
      <x:c r="L1361" s="4"/>
      <x:c r="M1361" s="4"/>
      <x:c r="N1361" s="4"/>
      <x:c r="O1361" s="4"/>
      <x:c r="P1361" s="4"/>
      <x:c r="Q1361" s="4"/>
    </x:row>
    <x:row r="1362" ht="64" customHeight="1">
      <x:c r="A1362" s="4"/>
      <x:c r="B1362" s="4"/>
      <x:c r="C1362" s="4"/>
      <x:c r="D1362" s="4"/>
      <x:c r="E1362" s="4"/>
      <x:c r="F1362" s="4"/>
      <x:c r="G1362" s="4"/>
      <x:c r="H1362" s="4"/>
      <x:c r="I1362" s="4"/>
      <x:c r="J1362" s="4"/>
      <x:c r="K1362" s="4"/>
      <x:c r="L1362" s="4"/>
      <x:c r="M1362" s="4"/>
      <x:c r="N1362" s="4"/>
      <x:c r="O1362" s="4"/>
      <x:c r="P1362" s="4"/>
      <x:c r="Q1362" s="4"/>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T0</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x:f>IF(OR(C1363="Ingredient candidate",C1363="Consumed input",C1363="Contained input",C1363="Transform input"),IF(F1363="T0",0,IF(F1363="T1",1,IF(F1363="T2",2,IF(F1363="T3",3,IF(F1363="T4",4,-1))))),-1)</x:f>
        <x:v>0</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T1</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x:f>IF(OR(C1364="Ingredient candidate",C1364="Consumed input",C1364="Contained input",C1364="Transform input"),IF(F1364="T0",0,IF(F1364="T1",1,IF(F1364="T2",2,IF(F1364="T3",3,IF(F1364="T4",4,-1))))),-1)</x:f>
        <x:v>1</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T2</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stone blocks</x:v>
      </x:c>
      <x:c r="F1366" s="4" t="str">
        <x:f>IFERROR(INDEX('Items'!$C$6:$C$1005,MATCH(D1366,'Items'!$A$6:$A$1005,0)),"MISSING ID")</x:f>
        <x:v>T0</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x:f>IF(OR(C1366="Ingredient candidate",C1366="Consumed input",C1366="Contained input",C1366="Transform input"),IF(F1366="T0",0,IF(F1366="T1",1,IF(F1366="T2",2,IF(F1366="T3",3,IF(F1366="T4",4,-1))))),-1)</x:f>
        <x:v>0</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T0</x:v>
      </x:c>
      <x:c r="G1367" s="4" t="str">
        <x:f>IFERROR(INDEX('Items'!$D$6:$D$1005,MATCH(D1367,'Items'!$A$6:$A$1005,0)),"MISSING ID")</x:f>
        <x:v>Ammunition</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Unfitted 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T0</x:v>
      </x:c>
      <x:c r="G1369" s="4" t="str">
        <x:f>IFERROR(INDEX('Items'!$D$6:$D$1005,MATCH(D1369,'Items'!$A$6:$A$1005,0)),"MISSING ID")</x:f>
        <x:v>Ammunition</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Unfitted 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lengths</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T1</x:v>
      </x:c>
      <x:c r="G1372" s="4" t="str">
        <x:f>IFERROR(INDEX('Items'!$D$6:$D$1005,MATCH(D1372,'Items'!$A$6:$A$1005,0)),"MISSING ID")</x:f>
        <x:v>Ammunition</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x:c r="B1373" s="4"/>
      <x:c r="C1373" s="4"/>
      <x:c r="D1373" s="4"/>
      <x:c r="E1373" s="4"/>
      <x:c r="F1373" s="4"/>
      <x:c r="G1373" s="4"/>
      <x:c r="H1373" s="4"/>
      <x:c r="I1373" s="4"/>
      <x:c r="K1373" s="4"/>
      <x:c r="L1373" s="4"/>
      <x:c r="M1373" s="4"/>
      <x:c r="N1373" s="4"/>
      <x:c r="O1373" s="4"/>
      <x:c r="P1373" s="4"/>
      <x:c r="Q1373" s="4"/>
    </x:row>
    <x:row r="1374" ht="64" customHeight="1">
      <x:c r="A1374" s="4"/>
      <x:c r="B1374" s="4"/>
      <x:c r="C1374" s="4"/>
      <x:c r="D1374" s="4"/>
      <x:c r="E1374" s="4"/>
      <x:c r="F1374" s="4"/>
      <x:c r="G1374" s="4"/>
      <x:c r="H1374" s="4"/>
      <x:c r="I1374" s="4"/>
      <x:c r="K1374" s="4"/>
      <x:c r="L1374" s="4"/>
      <x:c r="M1374" s="4"/>
      <x:c r="N1374" s="4"/>
      <x:c r="O1374" s="4"/>
      <x:c r="P1374" s="4"/>
      <x:c r="Q1374" s="4"/>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Unheaded iron rivet blanks</x:v>
      </x:c>
      <x:c r="F1375" s="4" t="str">
        <x:f>IFERROR(INDEX('Items'!$C$6:$C$1005,MATCH(D1375,'Items'!$A$6:$A$1005,0)),"MISSING ID")</x:f>
        <x:v>T0</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x:f>IF(OR(C1375="Ingredient candidate",C1375="Consumed input",C1375="Contained input",C1375="Transform input"),IF(F1375="T0",0,IF(F1375="T1",1,IF(F1375="T2",2,IF(F1375="T3",3,IF(F1375="T4",4,-1))))),-1)</x:f>
        <x:v>0</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T0</x:v>
      </x:c>
      <x:c r="G1376" s="4" t="str">
        <x:f>IFERROR(INDEX('Items'!$D$6:$D$1005,MATCH(D1376,'Items'!$A$6:$A$1005,0)),"MISSING ID")</x:f>
        <x:v>Ammunition</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Unfitted 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T0</x:v>
      </x:c>
      <x:c r="G1378" s="4" t="str">
        <x:f>IFERROR(INDEX('Items'!$D$6:$D$1005,MATCH(D1378,'Items'!$A$6:$A$1005,0)),"MISSING ID")</x:f>
        <x:v>Ammunition</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Unfitted 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T0</x:v>
      </x:c>
      <x:c r="G1380" s="4" t="str">
        <x:f>IFERROR(INDEX('Items'!$D$6:$D$1005,MATCH(D1380,'Items'!$A$6:$A$1005,0)),"MISSING ID")</x:f>
        <x:v>Ammunition</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T3</x:v>
      </x:c>
      <x:c r="G1381" s="4" t="str">
        <x:f>IFERROR(INDEX('Items'!$D$6:$D$1005,MATCH(D1381,'Items'!$A$6:$A$1005,0)),"MISSING ID")</x:f>
        <x:v>Crafting components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x:f>IF(OR(C1381="Ingredient candidate",C1381="Consumed input",C1381="Contained input",C1381="Transform input"),IF(F1381="T0",0,IF(F1381="T1",1,IF(F1381="T2",2,IF(F1381="T3",3,IF(F1381="T4",4,-1))))),-1)</x:f>
        <x:v>3</x:v>
      </x:c>
      <x:c r="Q1381" s="4">
        <x:f>IF(AND(OR(C1381="Ingredient candidate",C1381="Consumed input",C1381="Contained input",C1381="Transform input"),P1381=-1),1,0)</x:f>
        <x:v>0</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T3</x:v>
      </x:c>
      <x:c r="G1382" s="4" t="str">
        <x:f>IFERROR(INDEX('Items'!$D$6:$D$1005,MATCH(D1382,'Items'!$A$6:$A$1005,0)),"MISSING ID")</x:f>
        <x:v>Ammunition</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T3</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x:f>IF(OR(C1383="Ingredient candidate",C1383="Consumed input",C1383="Contained input",C1383="Transform input"),IF(F1383="T0",0,IF(F1383="T1",1,IF(F1383="T2",2,IF(F1383="T3",3,IF(F1383="T4",4,-1))))),-1)</x:f>
        <x:v>3</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T2</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Prepared flexible hide panels</x:v>
      </x:c>
      <x:c r="F1385" s="4" t="str">
        <x:f>IFERROR(INDEX('Items'!$C$6:$C$1005,MATCH(D1385,'Items'!$A$6:$A$1005,0)),"MISSING ID")</x:f>
        <x:v>T3</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x:f>IF(OR(C1385="Ingredient candidate",C1385="Consumed input",C1385="Contained input",C1385="Transform input"),IF(F1385="T0",0,IF(F1385="T1",1,IF(F1385="T2",2,IF(F1385="T3",3,IF(F1385="T4",4,-1))))),-1)</x:f>
        <x:v>3</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T3</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blanks</x:v>
      </x:c>
      <x:c r="F1387" s="4" t="str">
        <x:f>IFERROR(INDEX('Items'!$C$6:$C$1005,MATCH(D1387,'Items'!$A$6:$A$1005,0)),"MISSING ID")</x:f>
        <x:v>T2</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x:f>IF(OR(C1387="Ingredient candidate",C1387="Consumed input",C1387="Contained input",C1387="Transform input"),IF(F1387="T0",0,IF(F1387="T1",1,IF(F1387="T2",2,IF(F1387="T3",3,IF(F1387="T4",4,-1))))),-1)</x:f>
        <x:v>2</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Fine steel music-wire stock</x:v>
      </x:c>
      <x:c r="F1388" s="4" t="str">
        <x:f>IFERROR(INDEX('Items'!$C$6:$C$1005,MATCH(D1388,'Items'!$A$6:$A$1005,0)),"MISSING ID")</x:f>
        <x:v>T3</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 stock</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T0</x:v>
      </x:c>
      <x:c r="G1393" s="4" t="str">
        <x:f>IFERROR(INDEX('Items'!$D$6:$D$1005,MATCH(D1393,'Items'!$A$6:$A$1005,0)),"MISSING ID")</x:f>
        <x:v>Crafting components</x:v>
      </x:c>
      <x:c r="H1393" s="4" t="str">
        <x:f>IFERROR(INDEX('Items'!$X$6:$X$1005,MATCH(D1393,'Items'!$A$6:$A$1005,0)),"MISSING ID")</x:f>
        <x:v>Processed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x:f>IF(OR(C1393="Ingredient candidate",C1393="Consumed input",C1393="Contained input",C1393="Transform input"),IF(F1393="T0",0,IF(F1393="T1",1,IF(F1393="T2",2,IF(F1393="T3",3,IF(F1393="T4",4,-1))))),-1)</x:f>
        <x:v>0</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Bonded graphite electrode blanks</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x:c r="B1395" s="4"/>
      <x:c r="C1395" s="4"/>
      <x:c r="D1395" s="4"/>
      <x:c r="E1395" s="4"/>
      <x:c r="F1395" s="4"/>
      <x:c r="G1395" s="4"/>
      <x:c r="H1395" s="4"/>
      <x:c r="I1395" s="4"/>
      <x:c r="J1395" s="4"/>
      <x:c r="K1395" s="4"/>
      <x:c r="L1395" s="4"/>
      <x:c r="M1395" s="4"/>
      <x:c r="N1395" s="4"/>
      <x:c r="O1395" s="4"/>
      <x:c r="P1395" s="4"/>
      <x:c r="Q1395" s="4"/>
    </x:row>
    <x:row r="1396" ht="64" customHeight="1">
      <x:c r="A1396" s="4"/>
      <x:c r="B1396" s="4"/>
      <x:c r="C1396" s="4"/>
      <x:c r="D1396" s="4"/>
      <x:c r="E1396" s="4"/>
      <x:c r="F1396" s="4"/>
      <x:c r="G1396" s="4"/>
      <x:c r="H1396" s="4"/>
      <x:c r="I1396" s="4"/>
      <x:c r="J1396" s="4"/>
      <x:c r="K1396" s="4"/>
      <x:c r="L1396" s="4"/>
      <x:c r="M1396" s="4"/>
      <x:c r="N1396" s="4"/>
      <x:c r="O1396" s="4"/>
      <x:c r="P1396" s="4"/>
      <x:c r="Q1396" s="4"/>
    </x:row>
    <x:row r="1397" ht="64" customHeight="1">
      <x:c r="A1397" s="4"/>
      <x:c r="B1397" s="4"/>
      <x:c r="C1397" s="4"/>
      <x:c r="D1397" s="4"/>
      <x:c r="E1397" s="4"/>
      <x:c r="F1397" s="4"/>
      <x:c r="G1397" s="4"/>
      <x:c r="H1397" s="4"/>
      <x:c r="I1397" s="4"/>
      <x:c r="J1397" s="4"/>
      <x:c r="K1397" s="4"/>
      <x:c r="L1397" s="4"/>
      <x:c r="M1397" s="4"/>
      <x:c r="N1397" s="4"/>
      <x:c r="O1397" s="4"/>
      <x:c r="P1397" s="4"/>
      <x:c r="Q1397" s="4"/>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Consolidated iron bar stock</x:v>
      </x:c>
      <x:c r="F1398" s="4" t="str">
        <x:f>IFERROR(INDEX('Items'!$C$6:$C$1005,MATCH(D1398,'Items'!$A$6:$A$1005,0)),"MISSING ID")</x:f>
        <x:v>T1</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x:f>IF(OR(C1398="Ingredient candidate",C1398="Consumed input",C1398="Contained input",C1398="Transform input"),IF(F1398="T0",0,IF(F1398="T1",1,IF(F1398="T2",2,IF(F1398="T3",3,IF(F1398="T4",4,-1))))),-1)</x:f>
        <x:v>1</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T0</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blanks</x:v>
      </x:c>
      <x:c r="F1400" s="4" t="str">
        <x:f>IFERROR(INDEX('Items'!$C$6:$C$1005,MATCH(D1400,'Items'!$A$6:$A$1005,0)),"MISSING ID")</x:f>
        <x:v>T2</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x:f>IF(OR(C1400="Ingredient candidate",C1400="Consumed input",C1400="Contained input",C1400="Transform input"),IF(F1400="T0",0,IF(F1400="T1",1,IF(F1400="T2",2,IF(F1400="T3",3,IF(F1400="T4",4,-1))))),-1)</x:f>
        <x:v>2</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T1</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Unfitted 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Consolidated iron bar stock</x:v>
      </x:c>
      <x:c r="F1403" s="4" t="str">
        <x:f>IFERROR(INDEX('Items'!$C$6:$C$1005,MATCH(D1403,'Items'!$A$6:$A$1005,0)),"MISSING ID")</x:f>
        <x:v>T1</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x:f>IF(OR(C1403="Ingredient candidate",C1403="Consumed input",C1403="Contained input",C1403="Transform input"),IF(F1403="T0",0,IF(F1403="T1",1,IF(F1403="T2",2,IF(F1403="T3",3,IF(F1403="T4",4,-1))))),-1)</x:f>
        <x:v>1</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T0</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wire stock</x:v>
      </x:c>
      <x:c r="F1405" s="4" t="str">
        <x:f>IFERROR(INDEX('Items'!$C$6:$C$1005,MATCH(D1405,'Items'!$A$6:$A$1005,0)),"MISSING ID")</x:f>
        <x:v>T1</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x:f>IF(OR(C1405="Ingredient candidate",C1405="Consumed input",C1405="Contained input",C1405="Transform input"),IF(F1405="T0",0,IF(F1405="T1",1,IF(F1405="T2",2,IF(F1405="T3",3,IF(F1405="T4",4,-1))))),-1)</x:f>
        <x:v>1</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T2</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Blended ceramic forming feed</x:v>
      </x:c>
      <x:c r="F1409" s="4" t="str">
        <x:f>IFERROR(INDEX('Items'!$C$6:$C$1005,MATCH(D1409,'Items'!$A$6:$A$1005,0)),"MISSING ID")</x:f>
        <x:v>T0</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x:f>IF(OR(C1409="Ingredient candidate",C1409="Consumed input",C1409="Contained input",C1409="Transform input"),IF(F1409="T0",0,IF(F1409="T1",1,IF(F1409="T2",2,IF(F1409="T3",3,IF(F1409="T4",4,-1))))),-1)</x:f>
        <x:v>0</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T1</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Consolidated iron bar stock</x:v>
      </x:c>
      <x:c r="F1411" s="4" t="str">
        <x:f>IFERROR(INDEX('Items'!$C$6:$C$1005,MATCH(D1411,'Items'!$A$6:$A$1005,0)),"MISSING ID")</x:f>
        <x:v>T1</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x:f>IF(OR(C1411="Ingredient candidate",C1411="Consumed input",C1411="Contained input",C1411="Transform input"),IF(F1411="T0",0,IF(F1411="T1",1,IF(F1411="T2",2,IF(F1411="T3",3,IF(F1411="T4",4,-1))))),-1)</x:f>
        <x:v>1</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T1</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x:c r="B1414" s="4"/>
      <x:c r="C1414" s="4"/>
      <x:c r="D1414" s="4"/>
      <x:c r="E1414" s="4"/>
      <x:c r="F1414" s="4"/>
      <x:c r="G1414" s="4"/>
      <x:c r="H1414" s="4"/>
      <x:c r="I1414" s="4"/>
      <x:c r="J1414" s="4"/>
      <x:c r="K1414" s="4"/>
      <x:c r="L1414" s="4"/>
      <x:c r="M1414" s="4"/>
      <x:c r="N1414" s="4"/>
      <x:c r="O1414" s="4"/>
      <x:c r="P1414" s="4"/>
      <x:c r="Q1414" s="4"/>
    </x:row>
    <x:row r="1415" ht="64" customHeight="1">
      <x:c r="A1415" s="4"/>
      <x:c r="B1415" s="4"/>
      <x:c r="C1415" s="4"/>
      <x:c r="D1415" s="4"/>
      <x:c r="E1415" s="4"/>
      <x:c r="F1415" s="4"/>
      <x:c r="G1415" s="4"/>
      <x:c r="H1415" s="4"/>
      <x:c r="I1415" s="4"/>
      <x:c r="J1415" s="4"/>
      <x:c r="K1415" s="4"/>
      <x:c r="L1415" s="4"/>
      <x:c r="M1415" s="4"/>
      <x:c r="N1415" s="4"/>
      <x:c r="O1415" s="4"/>
      <x:c r="P1415" s="4"/>
      <x:c r="Q1415" s="4"/>
    </x:row>
    <x:row r="1416" ht="64" customHeight="1">
      <x:c r="A1416" s="4"/>
      <x:c r="B1416" s="4"/>
      <x:c r="C1416" s="4"/>
      <x:c r="D1416" s="4"/>
      <x:c r="E1416" s="4"/>
      <x:c r="F1416" s="4"/>
      <x:c r="G1416" s="4"/>
      <x:c r="H1416" s="4"/>
      <x:c r="I1416" s="4"/>
      <x:c r="J1416" s="4"/>
      <x:c r="K1416" s="4"/>
      <x:c r="L1416" s="4"/>
      <x:c r="M1416" s="4"/>
      <x:c r="N1416" s="4"/>
      <x:c r="O1416" s="4"/>
      <x:c r="P1416" s="4"/>
      <x:c r="Q1416" s="4"/>
    </x:row>
    <x:row r="1417" ht="64" customHeight="1">
      <x:c r="A1417" s="4"/>
      <x:c r="B1417" s="4"/>
      <x:c r="C1417" s="4"/>
      <x:c r="D1417" s="4"/>
      <x:c r="E1417" s="4"/>
      <x:c r="F1417" s="4"/>
      <x:c r="G1417" s="4"/>
      <x:c r="H1417" s="4"/>
      <x:c r="I1417" s="4"/>
      <x:c r="J1417" s="4"/>
      <x:c r="K1417" s="4"/>
      <x:c r="L1417" s="4"/>
      <x:c r="M1417" s="4"/>
      <x:c r="N1417" s="4"/>
      <x:c r="O1417" s="4"/>
      <x:c r="P1417" s="4"/>
      <x:c r="Q1417" s="4"/>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blanks</x:v>
      </x:c>
      <x:c r="F1418" s="4" t="str">
        <x:f>IFERROR(INDEX('Items'!$C$6:$C$1005,MATCH(D1418,'Items'!$A$6:$A$1005,0)),"MISSING ID")</x:f>
        <x:v>T2</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x:f>IF(OR(C1418="Ingredient candidate",C1418="Consumed input",C1418="Contained input",C1418="Transform input"),IF(F1418="T0",0,IF(F1418="T1",1,IF(F1418="T2",2,IF(F1418="T3",3,IF(F1418="T4",4,-1))))),-1)</x:f>
        <x:v>2</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T3</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Blended ceramic forming feed</x:v>
      </x:c>
      <x:c r="F1420" s="4" t="str">
        <x:f>IFERROR(INDEX('Items'!$C$6:$C$1005,MATCH(D1420,'Items'!$A$6:$A$1005,0)),"MISSING ID")</x:f>
        <x:v>T0</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x:f>IF(OR(C1420="Ingredient candidate",C1420="Consumed input",C1420="Contained input",C1420="Transform input"),IF(F1420="T0",0,IF(F1420="T1",1,IF(F1420="T2",2,IF(F1420="T3",3,IF(F1420="T4",4,-1))))),-1)</x:f>
        <x:v>0</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T1</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Unfitted 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T2</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Unfitted 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T2</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Unfitted 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T2</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blanks</x:v>
      </x:c>
      <x:c r="F1428" s="4" t="str">
        <x:f>IFERROR(INDEX('Items'!$C$6:$C$1005,MATCH(D1428,'Items'!$A$6:$A$1005,0)),"MISSING ID")</x:f>
        <x:v>T2</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x:f>IF(OR(C1428="Ingredient candidate",C1428="Consumed input",C1428="Contained input",C1428="Transform input"),IF(F1428="T0",0,IF(F1428="T1",1,IF(F1428="T2",2,IF(F1428="T3",3,IF(F1428="T4",4,-1))))),-1)</x:f>
        <x:v>2</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Consolidated iron bar stock</x:v>
      </x:c>
      <x:c r="F1429" s="4" t="str">
        <x:f>IFERROR(INDEX('Items'!$C$6:$C$1005,MATCH(D1429,'Items'!$A$6:$A$1005,0)),"MISSING ID")</x:f>
        <x:v>T1</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x:f>IF(OR(C1429="Ingredient candidate",C1429="Consumed input",C1429="Contained input",C1429="Transform input"),IF(F1429="T0",0,IF(F1429="T1",1,IF(F1429="T2",2,IF(F1429="T3",3,IF(F1429="T4",4,-1))))),-1)</x:f>
        <x:v>1</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T3</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Unfitted 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T0</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lengths</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seal-sheet stock</x:v>
      </x:c>
      <x:c r="F1434" s="4" t="str">
        <x:f>IFERROR(INDEX('Items'!$C$6:$C$1005,MATCH(D1434,'Items'!$A$6:$A$1005,0)),"MISSING ID")</x:f>
        <x:v>T2</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x:f>IF(OR(C1434="Ingredient candidate",C1434="Consumed input",C1434="Contained input",C1434="Transform input"),IF(F1434="T0",0,IF(F1434="T1",1,IF(F1434="T2",2,IF(F1434="T3",3,IF(F1434="T4",4,-1))))),-1)</x:f>
        <x:v>2</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T3</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Fired refractory ceramic blanks</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wire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blanks</x:v>
      </x:c>
      <x:c r="F1438" s="4" t="str">
        <x:f>IFERROR(INDEX('Items'!$C$6:$C$1005,MATCH(D1438,'Items'!$A$6:$A$1005,0)),"MISSING ID")</x:f>
        <x:v>T2</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x:f>IF(OR(C1438="Ingredient candidate",C1438="Consumed input",C1438="Contained input",C1438="Transform input"),IF(F1438="T0",0,IF(F1438="T1",1,IF(F1438="T2",2,IF(F1438="T3",3,IF(F1438="T4",4,-1))))),-1)</x:f>
        <x:v>2</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T2</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Consolidated iron bar stock</x:v>
      </x:c>
      <x:c r="F1440" s="4" t="str">
        <x:f>IFERROR(INDEX('Items'!$C$6:$C$1005,MATCH(D1440,'Items'!$A$6:$A$1005,0)),"MISSING ID")</x:f>
        <x:v>T1</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x:f>IF(OR(C1440="Ingredient candidate",C1440="Consumed input",C1440="Contained input",C1440="Transform input"),IF(F1440="T0",0,IF(F1440="T1",1,IF(F1440="T2",2,IF(F1440="T3",3,IF(F1440="T4",4,-1))))),-1)</x:f>
        <x:v>1</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T2</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wire stock</x:v>
      </x:c>
      <x:c r="F1442" s="4" t="str">
        <x:f>IFERROR(INDEX('Items'!$C$6:$C$1005,MATCH(D1442,'Items'!$A$6:$A$1005,0)),"MISSING ID")</x:f>
        <x:v>T1</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x:f>IF(OR(C1442="Ingredient candidate",C1442="Consumed input",C1442="Contained input",C1442="Transform input"),IF(F1442="T0",0,IF(F1442="T1",1,IF(F1442="T2",2,IF(F1442="T3",3,IF(F1442="T4",4,-1))))),-1)</x:f>
        <x:v>1</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Fired refractory ceramic blanks</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T2</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T1</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x:f>IF(OR(C1445="Ingredient candidate",C1445="Consumed input",C1445="Contained input",C1445="Transform input"),IF(F1445="T0",0,IF(F1445="T1",1,IF(F1445="T2",2,IF(F1445="T3",3,IF(F1445="T4",4,-1))))),-1)</x:f>
        <x:v>1</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T1</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x:f>IF(OR(C1446="Ingredient candidate",C1446="Consumed input",C1446="Contained input",C1446="Transform input"),IF(F1446="T0",0,IF(F1446="T1",1,IF(F1446="T2",2,IF(F1446="T3",3,IF(F1446="T4",4,-1))))),-1)</x:f>
        <x:v>1</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T2</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x:f>IF(OR(C1447="Ingredient candidate",C1447="Consumed input",C1447="Contained input",C1447="Transform input"),IF(F1447="T0",0,IF(F1447="T1",1,IF(F1447="T2",2,IF(F1447="T3",3,IF(F1447="T4",4,-1))))),-1)</x:f>
        <x:v>2</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T3</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x:f>IF(OR(C1448="Ingredient candidate",C1448="Consumed input",C1448="Contained input",C1448="Transform input"),IF(F1448="T0",0,IF(F1448="T1",1,IF(F1448="T2",2,IF(F1448="T3",3,IF(F1448="T4",4,-1))))),-1)</x:f>
        <x:v>3</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T4</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Unfitted 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T0</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x:f>IF(OR(C1451="Ingredient candidate",C1451="Consumed input",C1451="Contained input",C1451="Transform input"),IF(F1451="T0",0,IF(F1451="T1",1,IF(F1451="T2",2,IF(F1451="T3",3,IF(F1451="T4",4,-1))))),-1)</x:f>
        <x:v>0</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T3</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Unfitted 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T2</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sheets</x:v>
      </x:c>
      <x:c r="F1456" s="4" t="str">
        <x:f>IFERROR(INDEX('Items'!$C$6:$C$1005,MATCH(D1456,'Items'!$A$6:$A$1005,0)),"MISSING ID")</x:f>
        <x:v>T0</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x:f>IF(OR(C1456="Ingredient candidate",C1456="Consumed input",C1456="Contained input",C1456="Transform input"),IF(F1456="T0",0,IF(F1456="T1",1,IF(F1456="T2",2,IF(F1456="T3",3,IF(F1456="T4",4,-1))))),-1)</x:f>
        <x:v>0</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T2</x:v>
      </x:c>
      <x:c r="G1457" s="4" t="str">
        <x:f>IFERROR(INDEX('Items'!$D$6:$D$1005,MATCH(D1457,'Items'!$A$6:$A$1005,0)),"MISSING ID")</x:f>
        <x:v>Salvage</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lengths</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T0</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x:f>IF(OR(C1459="Ingredient candidate",C1459="Consumed input",C1459="Contained input",C1459="Transform input"),IF(F1459="T0",0,IF(F1459="T1",1,IF(F1459="T2",2,IF(F1459="T3",3,IF(F1459="T4",4,-1))))),-1)</x:f>
        <x:v>0</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T3</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T4</x:v>
      </x:c>
      <x:c r="G1461" s="4" t="str">
        <x:f>IFERROR(INDEX('Items'!$D$6:$D$1005,MATCH(D1461,'Items'!$A$6:$A$1005,0)),"MISSING ID")</x:f>
        <x:v>Salvage</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x:f>IF(OR(C1461="Ingredient candidate",C1461="Consumed input",C1461="Contained input",C1461="Transform input"),IF(F1461="T0",0,IF(F1461="T1",1,IF(F1461="T2",2,IF(F1461="T3",3,IF(F1461="T4",4,-1))))),-1)</x:f>
        <x:v>4</x:v>
      </x:c>
      <x:c r="Q1461" s="4">
        <x:f>IF(AND(OR(C1461="Ingredient candidate",C1461="Consumed input",C1461="Contained input",C1461="Transform input"),P1461=-1),1,0)</x:f>
        <x:v>0</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T4</x:v>
      </x:c>
      <x:c r="G1462" s="4" t="str">
        <x:f>IFERROR(INDEX('Items'!$D$6:$D$1005,MATCH(D1462,'Items'!$A$6:$A$1005,0)),"MISSING ID")</x:f>
        <x:v>Salvage</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x:f>IF(OR(C1462="Ingredient candidate",C1462="Consumed input",C1462="Contained input",C1462="Transform input"),IF(F1462="T0",0,IF(F1462="T1",1,IF(F1462="T2",2,IF(F1462="T3",3,IF(F1462="T4",4,-1))))),-1)</x:f>
        <x:v>4</x:v>
      </x:c>
      <x:c r="Q1462" s="4">
        <x:f>IF(AND(OR(C1462="Ingredient candidate",C1462="Consumed input",C1462="Contained input",C1462="Transform input"),P1462=-1),1,0)</x:f>
        <x:v>0</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T3</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x:f>IF(OR(C1463="Ingredient candidate",C1463="Consumed input",C1463="Contained input",C1463="Transform input"),IF(F1463="T0",0,IF(F1463="T1",1,IF(F1463="T2",2,IF(F1463="T3",3,IF(F1463="T4",4,-1))))),-1)</x:f>
        <x:v>3</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T1</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x:f>IF(OR(C1464="Ingredient candidate",C1464="Consumed input",C1464="Contained input",C1464="Transform input"),IF(F1464="T0",0,IF(F1464="T1",1,IF(F1464="T2",2,IF(F1464="T3",3,IF(F1464="T4",4,-1))))),-1)</x:f>
        <x:v>1</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T4</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x:c r="B1466" s="4"/>
      <x:c r="C1466" s="4"/>
      <x:c r="D1466" s="4"/>
      <x:c r="E1466" s="4"/>
      <x:c r="F1466" s="4"/>
      <x:c r="G1466" s="4"/>
      <x:c r="H1466" s="4"/>
      <x:c r="I1466" s="4"/>
      <x:c r="J1466" s="4"/>
      <x:c r="K1466" s="4"/>
      <x:c r="L1466" s="4"/>
      <x:c r="M1466" s="4"/>
      <x:c r="N1466" s="4"/>
      <x:c r="O1466" s="4"/>
      <x:c r="P1466" s="4"/>
      <x:c r="Q1466" s="4"/>
    </x:row>
    <x:row r="1467" ht="64" customHeight="1">
      <x:c r="A1467" s="4"/>
      <x:c r="B1467" s="4"/>
      <x:c r="C1467" s="4"/>
      <x:c r="D1467" s="4"/>
      <x:c r="E1467" s="4"/>
      <x:c r="F1467" s="4"/>
      <x:c r="G1467" s="4"/>
      <x:c r="H1467" s="4"/>
      <x:c r="I1467" s="4"/>
      <x:c r="J1467" s="4"/>
      <x:c r="K1467" s="4"/>
      <x:c r="L1467" s="4"/>
      <x:c r="M1467" s="4"/>
      <x:c r="N1467" s="4"/>
      <x:c r="O1467" s="4"/>
      <x:c r="P1467" s="4"/>
      <x:c r="Q1467" s="4"/>
    </x:row>
    <x:row r="1468" ht="64" customHeight="1">
      <x:c r="A1468" s="4"/>
      <x:c r="B1468" s="4"/>
      <x:c r="C1468" s="4"/>
      <x:c r="D1468" s="4"/>
      <x:c r="E1468" s="4"/>
      <x:c r="F1468" s="4"/>
      <x:c r="G1468" s="4"/>
      <x:c r="H1468" s="4"/>
      <x:c r="I1468" s="4"/>
      <x:c r="J1468" s="4"/>
      <x:c r="K1468" s="4"/>
      <x:c r="L1468" s="4"/>
      <x:c r="M1468" s="4"/>
      <x:c r="N1468" s="4"/>
      <x:c r="O1468" s="4"/>
      <x:c r="P1468" s="4"/>
      <x:c r="Q1468" s="4"/>
    </x:row>
    <x:row r="1469" ht="64" customHeight="1">
      <x:c r="A1469" s="4"/>
      <x:c r="B1469" s="4"/>
      <x:c r="C1469" s="4"/>
      <x:c r="D1469" s="4"/>
      <x:c r="E1469" s="4"/>
      <x:c r="F1469" s="4"/>
      <x:c r="G1469" s="4"/>
      <x:c r="H1469" s="4"/>
      <x:c r="I1469" s="4"/>
      <x:c r="J1469" s="4"/>
      <x:c r="K1469" s="4"/>
      <x:c r="L1469" s="4"/>
      <x:c r="M1469" s="4"/>
      <x:c r="N1469" s="4"/>
      <x:c r="O1469" s="4"/>
      <x:c r="P1469" s="4"/>
      <x:c r="Q1469" s="4"/>
    </x:row>
    <x:row r="1470" ht="64" customHeight="1">
      <x:c r="A1470" s="4"/>
      <x:c r="B1470" s="4"/>
      <x:c r="C1470" s="4"/>
      <x:c r="D1470" s="4"/>
      <x:c r="E1470" s="4"/>
      <x:c r="F1470" s="4"/>
      <x:c r="G1470" s="4"/>
      <x:c r="H1470" s="4"/>
      <x:c r="I1470" s="4"/>
      <x:c r="J1470" s="4"/>
      <x:c r="K1470" s="4"/>
      <x:c r="L1470" s="4"/>
      <x:c r="M1470" s="4"/>
      <x:c r="N1470" s="4"/>
      <x:c r="O1470" s="4"/>
      <x:c r="P1470" s="4"/>
      <x:c r="Q1470" s="4"/>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husk-composite sheets</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T3</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x:f>IF(OR(C1472="Ingredient candidate",C1472="Consumed input",C1472="Contained input",C1472="Transform input"),IF(F1472="T0",0,IF(F1472="T1",1,IF(F1472="T2",2,IF(F1472="T3",3,IF(F1472="T4",4,-1))))),-1)</x:f>
        <x:v>3</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T0</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x:f>IF(OR(C1473="Ingredient candidate",C1473="Consumed input",C1473="Contained input",C1473="Transform input"),IF(F1473="T0",0,IF(F1473="T1",1,IF(F1473="T2",2,IF(F1473="T3",3,IF(F1473="T4",4,-1))))),-1)</x:f>
        <x:v>0</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Travel cloak / rest blanket</x:v>
      </x:c>
      <x:c r="F1474" s="4" t="str">
        <x:f>IFERROR(INDEX('Items'!$C$6:$C$1005,MATCH(D1474,'Items'!$A$6:$A$1005,0)),"MISSING ID")</x:f>
        <x:v>T1</x:v>
      </x:c>
      <x:c r="G1474" s="4" t="str">
        <x:f>IFERROR(INDEX('Items'!$D$6:$D$1005,MATCH(D1474,'Items'!$A$6:$A$1005,0)),"MISSING ID")</x:f>
        <x:v>Tools</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Unfitted 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T0</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x:f>IF(OR(C1476="Ingredient candidate",C1476="Consumed input",C1476="Contained input",C1476="Transform input"),IF(F1476="T0",0,IF(F1476="T1",1,IF(F1476="T2",2,IF(F1476="T3",3,IF(F1476="T4",4,-1))))),-1)</x:f>
        <x:v>0</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T0</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x:f>IF(OR(C1477="Ingredient candidate",C1477="Consumed input",C1477="Contained input",C1477="Transform input"),IF(F1477="T0",0,IF(F1477="T1",1,IF(F1477="T2",2,IF(F1477="T3",3,IF(F1477="T4",4,-1))))),-1)</x:f>
        <x:v>0</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Shovel-axe digging tool</x:v>
      </x:c>
      <x:c r="F1478" s="4" t="str">
        <x:f>IFERROR(INDEX('Items'!$C$6:$C$1005,MATCH(D1478,'Items'!$A$6:$A$1005,0)),"MISSING ID")</x:f>
        <x:v>T1</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T1</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x:f>IF(OR(C1479="Ingredient candidate",C1479="Consumed input",C1479="Contained input",C1479="Transform input"),IF(F1479="T0",0,IF(F1479="T1",1,IF(F1479="T2",2,IF(F1479="T3",3,IF(F1479="T4",4,-1))))),-1)</x:f>
        <x:v>1</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T1</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x:f>IF(OR(C1480="Ingredient candidate",C1480="Consumed input",C1480="Contained input",C1480="Transform input"),IF(F1480="T0",0,IF(F1480="T1",1,IF(F1480="T2",2,IF(F1480="T3",3,IF(F1480="T4",4,-1))))),-1)</x:f>
        <x:v>1</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T1</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x:f>IF(OR(C1481="Ingredient candidate",C1481="Consumed input",C1481="Contained input",C1481="Transform input"),IF(F1481="T0",0,IF(F1481="T1",1,IF(F1481="T2",2,IF(F1481="T3",3,IF(F1481="T4",4,-1))))),-1)</x:f>
        <x:v>1</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T0</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x:f>IF(OR(C1482="Ingredient candidate",C1482="Consumed input",C1482="Contained input",C1482="Transform input"),IF(F1482="T0",0,IF(F1482="T1",1,IF(F1482="T2",2,IF(F1482="T3",3,IF(F1482="T4",4,-1))))),-1)</x:f>
        <x:v>0</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Deployable Arc-dust canister</x:v>
      </x:c>
      <x:c r="F1483" s="4" t="str">
        <x:f>IFERROR(INDEX('Items'!$C$6:$C$1005,MATCH(D1483,'Items'!$A$6:$A$1005,0)),"MISSING ID")</x:f>
        <x:v>T3</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Unfitted 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T1</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x:c r="B1487" s="4"/>
      <x:c r="C1487" s="4"/>
      <x:c r="D1487" s="4"/>
      <x:c r="E1487" s="4"/>
      <x:c r="F1487" s="4"/>
      <x:c r="G1487" s="4"/>
      <x:c r="H1487" s="4"/>
      <x:c r="I1487" s="4"/>
      <x:c r="J1487" s="4"/>
      <x:c r="K1487" s="4"/>
      <x:c r="L1487" s="4"/>
      <x:c r="M1487" s="4"/>
      <x:c r="N1487" s="4"/>
      <x:c r="O1487" s="4"/>
      <x:c r="P1487" s="4"/>
      <x:c r="Q1487" s="4"/>
    </x:row>
    <x:row r="1488" ht="64" customHeight="1">
      <x:c r="A1488" s="4"/>
      <x:c r="B1488" s="4"/>
      <x:c r="C1488" s="4"/>
      <x:c r="D1488" s="4"/>
      <x:c r="E1488" s="4"/>
      <x:c r="F1488" s="4"/>
      <x:c r="G1488" s="4"/>
      <x:c r="H1488" s="4"/>
      <x:c r="I1488" s="4"/>
      <x:c r="J1488" s="4"/>
      <x:c r="K1488" s="4"/>
      <x:c r="L1488" s="4"/>
      <x:c r="M1488" s="4"/>
      <x:c r="N1488" s="4"/>
      <x:c r="O1488" s="4"/>
      <x:c r="P1488" s="4"/>
      <x:c r="Q1488" s="4"/>
    </x:row>
    <x:row r="1489" ht="64" customHeight="1">
      <x:c r="A1489" s="4"/>
      <x:c r="B1489" s="4"/>
      <x:c r="C1489" s="4"/>
      <x:c r="D1489" s="4"/>
      <x:c r="E1489" s="4"/>
      <x:c r="F1489" s="4"/>
      <x:c r="G1489" s="4"/>
      <x:c r="H1489" s="4"/>
      <x:c r="I1489" s="4"/>
      <x:c r="J1489" s="4"/>
      <x:c r="K1489" s="4"/>
      <x:c r="L1489" s="4"/>
      <x:c r="M1489" s="4"/>
      <x:c r="N1489" s="4"/>
      <x:c r="O1489" s="4"/>
      <x:c r="P1489" s="4"/>
      <x:c r="Q1489" s="4"/>
    </x:row>
    <x:row r="1490" ht="64" customHeight="1">
      <x:c r="A1490" s="4"/>
      <x:c r="B1490" s="4"/>
      <x:c r="C1490" s="4"/>
      <x:c r="D1490" s="4"/>
      <x:c r="E1490" s="4"/>
      <x:c r="F1490" s="4"/>
      <x:c r="G1490" s="4"/>
      <x:c r="H1490" s="4"/>
      <x:c r="I1490" s="4"/>
      <x:c r="J1490" s="4"/>
      <x:c r="K1490" s="4"/>
      <x:c r="L1490" s="4"/>
      <x:c r="M1490" s="4"/>
      <x:c r="N1490" s="4"/>
      <x:c r="O1490" s="4"/>
      <x:c r="P1490" s="4"/>
      <x:c r="Q1490" s="4"/>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T4</x:v>
      </x:c>
      <x:c r="G1491" s="4" t="str">
        <x:f>IFERROR(INDEX('Items'!$D$6:$D$1005,MATCH(D1491,'Items'!$A$6:$A$1005,0)),"MISSING ID")</x:f>
        <x:v>Salvage</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x:f>IF(OR(C1491="Ingredient candidate",C1491="Consumed input",C1491="Contained input",C1491="Transform input"),IF(F1491="T0",0,IF(F1491="T1",1,IF(F1491="T2",2,IF(F1491="T3",3,IF(F1491="T4",4,-1))))),-1)</x:f>
        <x:v>4</x:v>
      </x:c>
      <x:c r="Q1491" s="4">
        <x:f>IF(AND(OR(C1491="Ingredient candidate",C1491="Consumed input",C1491="Contained input",C1491="Transform input"),P1491=-1),1,0)</x:f>
        <x:v>0</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T4</x:v>
      </x:c>
      <x:c r="G1492" s="4" t="str">
        <x:f>IFERROR(INDEX('Items'!$D$6:$D$1005,MATCH(D1492,'Items'!$A$6:$A$1005,0)),"MISSING ID")</x:f>
        <x:v>Salvage</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x:f>IF(OR(C1492="Ingredient candidate",C1492="Consumed input",C1492="Contained input",C1492="Transform input"),IF(F1492="T0",0,IF(F1492="T1",1,IF(F1492="T2",2,IF(F1492="T3",3,IF(F1492="T4",4,-1))))),-1)</x:f>
        <x:v>4</x:v>
      </x:c>
      <x:c r="Q1492" s="4">
        <x:f>IF(AND(OR(C1492="Ingredient candidate",C1492="Consumed input",C1492="Contained input",C1492="Transform input"),P1492=-1),1,0)</x:f>
        <x:v>0</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T3</x:v>
      </x:c>
      <x:c r="G1493" s="4" t="str">
        <x:f>IFERROR(INDEX('Items'!$D$6:$D$1005,MATCH(D1493,'Items'!$A$6:$A$1005,0)),"MISSING ID")</x:f>
        <x:v>Salvage</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x:f>IF(OR(C1493="Ingredient candidate",C1493="Consumed input",C1493="Contained input",C1493="Transform input"),IF(F1493="T0",0,IF(F1493="T1",1,IF(F1493="T2",2,IF(F1493="T3",3,IF(F1493="T4",4,-1))))),-1)</x:f>
        <x:v>3</x:v>
      </x:c>
      <x:c r="Q1493" s="4">
        <x:f>IF(AND(OR(C1493="Ingredient candidate",C1493="Consumed input",C1493="Contained input",C1493="Transform input"),P1493=-1),1,0)</x:f>
        <x:v>0</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T1</x:v>
      </x:c>
      <x:c r="G1494" s="4" t="str">
        <x:f>IFERROR(INDEX('Items'!$D$6:$D$1005,MATCH(D1494,'Items'!$A$6:$A$1005,0)),"MISSING ID")</x:f>
        <x:v>Salvage</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x:f>IF(OR(C1494="Ingredient candidate",C1494="Consumed input",C1494="Contained input",C1494="Transform input"),IF(F1494="T0",0,IF(F1494="T1",1,IF(F1494="T2",2,IF(F1494="T3",3,IF(F1494="T4",4,-1))))),-1)</x:f>
        <x:v>1</x:v>
      </x:c>
      <x:c r="Q1494" s="4">
        <x:f>IF(AND(OR(C1494="Ingredient candidate",C1494="Consumed input",C1494="Contained input",C1494="Transform input"),P1494=-1),1,0)</x:f>
        <x:v>0</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T3</x:v>
      </x:c>
      <x:c r="G1495" s="4" t="str">
        <x:f>IFERROR(INDEX('Items'!$D$6:$D$1005,MATCH(D1495,'Items'!$A$6:$A$1005,0)),"MISSING ID")</x:f>
        <x:v>Salvage</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x:f>IF(OR(C1495="Ingredient candidate",C1495="Consumed input",C1495="Contained input",C1495="Transform input"),IF(F1495="T0",0,IF(F1495="T1",1,IF(F1495="T2",2,IF(F1495="T3",3,IF(F1495="T4",4,-1))))),-1)</x:f>
        <x:v>3</x:v>
      </x:c>
      <x:c r="Q1495" s="4">
        <x:f>IF(AND(OR(C1495="Ingredient candidate",C1495="Consumed input",C1495="Contained input",C1495="Transform input"),P1495=-1),1,0)</x:f>
        <x:v>0</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T2</x:v>
      </x:c>
      <x:c r="G1496" s="4" t="str">
        <x:f>IFERROR(INDEX('Items'!$D$6:$D$1005,MATCH(D1496,'Items'!$A$6:$A$1005,0)),"MISSING ID")</x:f>
        <x:v>Salvage</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x:f>IF(OR(C1496="Ingredient candidate",C1496="Consumed input",C1496="Contained input",C1496="Transform input"),IF(F1496="T0",0,IF(F1496="T1",1,IF(F1496="T2",2,IF(F1496="T3",3,IF(F1496="T4",4,-1))))),-1)</x:f>
        <x:v>2</x:v>
      </x:c>
      <x:c r="Q1496" s="4">
        <x:f>IF(AND(OR(C1496="Ingredient candidate",C1496="Consumed input",C1496="Contained input",C1496="Transform input"),P1496=-1),1,0)</x:f>
        <x:v>0</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T2</x:v>
      </x:c>
      <x:c r="G1497" s="4" t="str">
        <x:f>IFERROR(INDEX('Items'!$D$6:$D$1005,MATCH(D1497,'Items'!$A$6:$A$1005,0)),"MISSING ID")</x:f>
        <x:v>Salvage</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x:f>IF(OR(C1497="Ingredient candidate",C1497="Consumed input",C1497="Contained input",C1497="Transform input"),IF(F1497="T0",0,IF(F1497="T1",1,IF(F1497="T2",2,IF(F1497="T3",3,IF(F1497="T4",4,-1))))),-1)</x:f>
        <x:v>2</x:v>
      </x:c>
      <x:c r="Q1497" s="4">
        <x:f>IF(AND(OR(C1497="Ingredient candidate",C1497="Consumed input",C1497="Contained input",C1497="Transform input"),P1497=-1),1,0)</x:f>
        <x:v>0</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T2</x:v>
      </x:c>
      <x:c r="G1498" s="4" t="str">
        <x:f>IFERROR(INDEX('Items'!$D$6:$D$1005,MATCH(D1498,'Items'!$A$6:$A$1005,0)),"MISSING ID")</x:f>
        <x:v>Salvage</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x:f>IF(OR(C1498="Ingredient candidate",C1498="Consumed input",C1498="Contained input",C1498="Transform input"),IF(F1498="T0",0,IF(F1498="T1",1,IF(F1498="T2",2,IF(F1498="T3",3,IF(F1498="T4",4,-1))))),-1)</x:f>
        <x:v>2</x:v>
      </x:c>
      <x:c r="Q1498" s="4">
        <x:f>IF(AND(OR(C1498="Ingredient candidate",C1498="Consumed input",C1498="Contained input",C1498="Transform input"),P1498=-1),1,0)</x:f>
        <x:v>0</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T2</x:v>
      </x:c>
      <x:c r="G1499" s="4" t="str">
        <x:f>IFERROR(INDEX('Items'!$D$6:$D$1005,MATCH(D1499,'Items'!$A$6:$A$1005,0)),"MISSING ID")</x:f>
        <x:v>Salvage</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x:f>IF(OR(C1499="Ingredient candidate",C1499="Consumed input",C1499="Contained input",C1499="Transform input"),IF(F1499="T0",0,IF(F1499="T1",1,IF(F1499="T2",2,IF(F1499="T3",3,IF(F1499="T4",4,-1))))),-1)</x:f>
        <x:v>2</x:v>
      </x:c>
      <x:c r="Q1499" s="4">
        <x:f>IF(AND(OR(C1499="Ingredient candidate",C1499="Consumed input",C1499="Contained input",C1499="Transform input"),P1499=-1),1,0)</x:f>
        <x:v>0</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T3</x:v>
      </x:c>
      <x:c r="G1500" s="4" t="str">
        <x:f>IFERROR(INDEX('Items'!$D$6:$D$1005,MATCH(D1500,'Items'!$A$6:$A$1005,0)),"MISSING ID")</x:f>
        <x:v>Salvage</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x:f>IF(OR(C1500="Ingredient candidate",C1500="Consumed input",C1500="Contained input",C1500="Transform input"),IF(F1500="T0",0,IF(F1500="T1",1,IF(F1500="T2",2,IF(F1500="T3",3,IF(F1500="T4",4,-1))))),-1)</x:f>
        <x:v>3</x:v>
      </x:c>
      <x:c r="Q1500" s="4">
        <x:f>IF(AND(OR(C1500="Ingredient candidate",C1500="Consumed input",C1500="Contained input",C1500="Transform input"),P1500=-1),1,0)</x:f>
        <x:v>0</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T4</x:v>
      </x:c>
      <x:c r="G1501" s="4" t="str">
        <x:f>IFERROR(INDEX('Items'!$D$6:$D$1005,MATCH(D1501,'Items'!$A$6:$A$1005,0)),"MISSING ID")</x:f>
        <x:v>Salvage</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T2</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x:f>IF(OR(C1502="Ingredient candidate",C1502="Consumed input",C1502="Contained input",C1502="Transform input"),IF(F1502="T0",0,IF(F1502="T1",1,IF(F1502="T2",2,IF(F1502="T3",3,IF(F1502="T4",4,-1))))),-1)</x:f>
        <x:v>2</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T0</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x:f>IF(OR(C1503="Ingredient candidate",C1503="Consumed input",C1503="Contained input",C1503="Transform input"),IF(F1503="T0",0,IF(F1503="T1",1,IF(F1503="T2",2,IF(F1503="T3",3,IF(F1503="T4",4,-1))))),-1)</x:f>
        <x:v>0</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T2</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x:c r="B1505" s="4"/>
      <x:c r="C1505" s="4"/>
      <x:c r="D1505" s="4"/>
      <x:c r="E1505" s="4"/>
      <x:c r="F1505" s="4"/>
      <x:c r="G1505" s="4"/>
      <x:c r="H1505" s="4"/>
      <x:c r="I1505" s="4"/>
      <x:c r="J1505" s="4"/>
      <x:c r="K1505" s="4"/>
      <x:c r="L1505" s="4"/>
      <x:c r="M1505" s="4"/>
      <x:c r="N1505" s="4"/>
      <x:c r="O1505" s="4"/>
      <x:c r="P1505" s="4"/>
      <x:c r="Q1505" s="4"/>
    </x:row>
    <x:row r="1506" ht="64" customHeight="1">
      <x:c r="A1506" s="4"/>
      <x:c r="B1506" s="4"/>
      <x:c r="C1506" s="4"/>
      <x:c r="D1506" s="4"/>
      <x:c r="E1506" s="4"/>
      <x:c r="F1506" s="4"/>
      <x:c r="G1506" s="4"/>
      <x:c r="H1506" s="4"/>
      <x:c r="I1506" s="4"/>
      <x:c r="J1506" s="4"/>
      <x:c r="K1506" s="4"/>
      <x:c r="L1506" s="4"/>
      <x:c r="M1506" s="4"/>
      <x:c r="N1506" s="4"/>
      <x:c r="O1506" s="4"/>
      <x:c r="P1506" s="4"/>
      <x:c r="Q1506" s="4"/>
    </x:row>
    <x:row r="1507" ht="64" customHeight="1">
      <x:c r="A1507" s="4"/>
      <x:c r="B1507" s="4"/>
      <x:c r="C1507" s="4"/>
      <x:c r="D1507" s="4"/>
      <x:c r="E1507" s="4"/>
      <x:c r="F1507" s="4"/>
      <x:c r="G1507" s="4"/>
      <x:c r="H1507" s="4"/>
      <x:c r="I1507" s="4"/>
      <x:c r="J1507" s="4"/>
      <x:c r="K1507" s="4"/>
      <x:c r="L1507" s="4"/>
      <x:c r="M1507" s="4"/>
      <x:c r="N1507" s="4"/>
      <x:c r="O1507" s="4"/>
      <x:c r="P1507" s="4"/>
      <x:c r="Q1507" s="4"/>
    </x:row>
    <x:row r="1508" ht="64" customHeight="1">
      <x:c r="A1508" s="4"/>
      <x:c r="B1508" s="4"/>
      <x:c r="C1508" s="4"/>
      <x:c r="D1508" s="4"/>
      <x:c r="E1508" s="4"/>
      <x:c r="F1508" s="4"/>
      <x:c r="G1508" s="4"/>
      <x:c r="H1508" s="4"/>
      <x:c r="I1508" s="4"/>
      <x:c r="J1508" s="4"/>
      <x:c r="K1508" s="4"/>
      <x:c r="L1508" s="4"/>
      <x:c r="M1508" s="4"/>
      <x:c r="N1508" s="4"/>
      <x:c r="O1508" s="4"/>
      <x:c r="P1508" s="4"/>
      <x:c r="Q1508" s="4"/>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Unformed opaque 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T1</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x:f>IF(OR(C1513="Ingredient candidate",C1513="Consumed input",C1513="Contained input",C1513="Transform input"),IF(F1513="T0",0,IF(F1513="T1",1,IF(F1513="T2",2,IF(F1513="T3",3,IF(F1513="T4",4,-1))))),-1)</x:f>
        <x:v>1</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T1</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T1</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x:f>IF(OR(C1529="Ingredient candidate",C1529="Consumed input",C1529="Contained input",C1529="Transform input"),IF(F1529="T0",0,IF(F1529="T1",1,IF(F1529="T2",2,IF(F1529="T3",3,IF(F1529="T4",4,-1))))),-1)</x:f>
        <x:v>1</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T2</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x:f>IF(OR(C1530="Ingredient candidate",C1530="Consumed input",C1530="Contained input",C1530="Transform input"),IF(F1530="T0",0,IF(F1530="T1",1,IF(F1530="T2",2,IF(F1530="T3",3,IF(F1530="T4",4,-1))))),-1)</x:f>
        <x:v>2</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T1</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x:f>IF(OR(C1531="Ingredient candidate",C1531="Consumed input",C1531="Contained input",C1531="Transform input"),IF(F1531="T0",0,IF(F1531="T1",1,IF(F1531="T2",2,IF(F1531="T3",3,IF(F1531="T4",4,-1))))),-1)</x:f>
        <x:v>1</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T1</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x:f>IF(OR(C1532="Ingredient candidate",C1532="Consumed input",C1532="Contained input",C1532="Transform input"),IF(F1532="T0",0,IF(F1532="T1",1,IF(F1532="T2",2,IF(F1532="T3",3,IF(F1532="T4",4,-1))))),-1)</x:f>
        <x:v>1</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T4</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T1</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x:f>IF(OR(C1534="Ingredient candidate",C1534="Consumed input",C1534="Contained input",C1534="Transform input"),IF(F1534="T0",0,IF(F1534="T1",1,IF(F1534="T2",2,IF(F1534="T3",3,IF(F1534="T4",4,-1))))),-1)</x:f>
        <x:v>1</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ceramic glaze powder</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T1</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x:f>IF(OR(C1536="Ingredient candidate",C1536="Consumed input",C1536="Contained input",C1536="Transform input"),IF(F1536="T0",0,IF(F1536="T1",1,IF(F1536="T2",2,IF(F1536="T3",3,IF(F1536="T4",4,-1))))),-1)</x:f>
        <x:v>1</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T1</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T1</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x:f>IF(OR(C1538="Ingredient candidate",C1538="Consumed input",C1538="Contained input",C1538="Transform input"),IF(F1538="T0",0,IF(F1538="T1",1,IF(F1538="T2",2,IF(F1538="T3",3,IF(F1538="T4",4,-1))))),-1)</x:f>
        <x:v>1</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T2</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x:f>IF(OR(C1539="Ingredient candidate",C1539="Consumed input",C1539="Contained input",C1539="Transform input"),IF(F1539="T0",0,IF(F1539="T1",1,IF(F1539="T2",2,IF(F1539="T3",3,IF(F1539="T4",4,-1))))),-1)</x:f>
        <x:v>2</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T1</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x:f>IF(OR(C1540="Ingredient candidate",C1540="Consumed input",C1540="Contained input",C1540="Transform input"),IF(F1540="T0",0,IF(F1540="T1",1,IF(F1540="T2",2,IF(F1540="T3",3,IF(F1540="T4",4,-1))))),-1)</x:f>
        <x:v>1</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T1</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x:f>IF(OR(C1541="Ingredient candidate",C1541="Consumed input",C1541="Contained input",C1541="Transform input"),IF(F1541="T0",0,IF(F1541="T1",1,IF(F1541="T2",2,IF(F1541="T3",3,IF(F1541="T4",4,-1))))),-1)</x:f>
        <x:v>1</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haul vessel</x:v>
      </x:c>
      <x:c r="F1542" s="4" t="str">
        <x:f>IFERROR(INDEX('Items'!$C$6:$C$1005,MATCH(D1542,'Items'!$A$6:$A$1005,0)),"MISSING ID")</x:f>
        <x:v>T2</x:v>
      </x:c>
      <x:c r="G1542" s="4" t="str">
        <x:f>IFERROR(INDEX('Items'!$D$6:$D$1005,MATCH(D1542,'Items'!$A$6:$A$1005,0)),"MISSING ID")</x:f>
        <x:v>Tools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T2</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x:f>IF(OR(C1552="Ingredient candidate",C1552="Consumed input",C1552="Contained input",C1552="Transform input"),IF(F1552="T0",0,IF(F1552="T1",1,IF(F1552="T2",2,IF(F1552="T3",3,IF(F1552="T4",4,-1))))),-1)</x:f>
        <x:v>2</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T0</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x:f>IF(OR(C1553="Ingredient candidate",C1553="Consumed input",C1553="Contained input",C1553="Transform input"),IF(F1553="T0",0,IF(F1553="T1",1,IF(F1553="T2",2,IF(F1553="T3",3,IF(F1553="T4",4,-1))))),-1)</x:f>
        <x:v>0</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T3</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x:f>IF(OR(C1554="Ingredient candidate",C1554="Consumed input",C1554="Contained input",C1554="Transform input"),IF(F1554="T0",0,IF(F1554="T1",1,IF(F1554="T2",2,IF(F1554="T3",3,IF(F1554="T4",4,-1))))),-1)</x:f>
        <x:v>3</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T3</x:v>
      </x:c>
      <x:c r="G1555" s="4" t="str">
        <x:f>IFERROR(INDEX('Items'!$D$6:$D$1005,MATCH(D1555,'Items'!$A$6:$A$1005,0)),"MISSING ID")</x:f>
        <x:v>Salvage</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transparent glass blanks</x:v>
      </x:c>
      <x:c r="F1558" s="4" t="str">
        <x:f>IFERROR(INDEX('Items'!$C$6:$C$1005,MATCH(D1558,'Items'!$A$6:$A$1005,0)),"MISSING ID")</x:f>
        <x:v>T2</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x:f>IF(OR(C1558="Ingredient candidate",C1558="Consumed input",C1558="Contained input",C1558="Transform input"),IF(F1558="T0",0,IF(F1558="T1",1,IF(F1558="T2",2,IF(F1558="T3",3,IF(F1558="T4",4,-1))))),-1)</x:f>
        <x:v>2</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T1</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Unfitted 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lengths</x:v>
      </x:c>
      <x:c r="F1569" s="4" t="str">
        <x:f>IFERROR(INDEX('Items'!$C$6:$C$1005,MATCH(D1569,'Items'!$A$6:$A$1005,0)),"MISSING ID")</x:f>
        <x:v>T2</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x:f>IF(OR(C1569="Ingredient candidate",C1569="Consumed input",C1569="Contained input",C1569="Transform input"),IF(F1569="T0",0,IF(F1569="T1",1,IF(F1569="T2",2,IF(F1569="T3",3,IF(F1569="T4",4,-1))))),-1)</x:f>
        <x:v>2</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T1</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Unfitted 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T0</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x:f>IF(OR(C1572="Ingredient candidate",C1572="Consumed input",C1572="Contained input",C1572="Transform input"),IF(F1572="T0",0,IF(F1572="T1",1,IF(F1572="T2",2,IF(F1572="T3",3,IF(F1572="T4",4,-1))))),-1)</x:f>
        <x:v>0</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T3</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x:f>IF(OR(C1573="Ingredient candidate",C1573="Consumed input",C1573="Contained input",C1573="Transform input"),IF(F1573="T0",0,IF(F1573="T1",1,IF(F1573="T2",2,IF(F1573="T3",3,IF(F1573="T4",4,-1))))),-1)</x:f>
        <x:v>3</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T2</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x:c r="B1575" s="4"/>
      <x:c r="C1575" s="4"/>
      <x:c r="D1575" s="4"/>
      <x:c r="E1575" s="4"/>
      <x:c r="F1575" s="4"/>
      <x:c r="G1575" s="4"/>
      <x:c r="H1575" s="4"/>
      <x:c r="I1575" s="4"/>
      <x:c r="J1575" s="4"/>
      <x:c r="K1575" s="4"/>
      <x:c r="L1575" s="4"/>
      <x:c r="M1575" s="4"/>
      <x:c r="N1575" s="4"/>
      <x:c r="O1575" s="4"/>
      <x:c r="P1575" s="4"/>
      <x:c r="Q1575" s="4"/>
    </x:row>
    <x:row r="1576" ht="64" customHeight="1">
      <x:c r="A1576" s="4"/>
      <x:c r="B1576" s="4"/>
      <x:c r="C1576" s="4"/>
      <x:c r="D1576" s="4"/>
      <x:c r="E1576" s="4"/>
      <x:c r="F1576" s="4"/>
      <x:c r="G1576" s="4"/>
      <x:c r="H1576" s="4"/>
      <x:c r="I1576" s="4"/>
      <x:c r="J1576" s="4"/>
      <x:c r="K1576" s="4"/>
      <x:c r="L1576" s="4"/>
      <x:c r="M1576" s="4"/>
      <x:c r="N1576" s="4"/>
      <x:c r="O1576" s="4"/>
      <x:c r="P1576" s="4"/>
      <x:c r="Q1576" s="4"/>
    </x:row>
    <x:row r="1577" ht="64" customHeight="1">
      <x:c r="A1577" s="4"/>
      <x:c r="B1577" s="4"/>
      <x:c r="C1577" s="4"/>
      <x:c r="D1577" s="4"/>
      <x:c r="E1577" s="4"/>
      <x:c r="F1577" s="4"/>
      <x:c r="G1577" s="4"/>
      <x:c r="H1577" s="4"/>
      <x:c r="I1577" s="4"/>
      <x:c r="J1577" s="4"/>
      <x:c r="K1577" s="4"/>
      <x:c r="L1577" s="4"/>
      <x:c r="M1577" s="4"/>
      <x:c r="N1577" s="4"/>
      <x:c r="O1577" s="4"/>
      <x:c r="P1577" s="4"/>
      <x:c r="Q1577" s="4"/>
    </x:row>
    <x:row r="1578" ht="64" customHeight="1">
      <x:c r="A1578" s="4"/>
      <x:c r="B1578" s="4"/>
      <x:c r="C1578" s="4"/>
      <x:c r="D1578" s="4"/>
      <x:c r="E1578" s="4"/>
      <x:c r="F1578" s="4"/>
      <x:c r="G1578" s="4"/>
      <x:c r="H1578" s="4"/>
      <x:c r="I1578" s="4"/>
      <x:c r="J1578" s="4"/>
      <x:c r="K1578" s="4"/>
      <x:c r="L1578" s="4"/>
      <x:c r="M1578" s="4"/>
      <x:c r="N1578" s="4"/>
      <x:c r="O1578" s="4"/>
      <x:c r="P1578" s="4"/>
      <x:c r="Q1578" s="4"/>
    </x:row>
    <x:row r="1579" ht="64" customHeight="1">
      <x:c r="A1579" s="4"/>
      <x:c r="B1579" s="4"/>
      <x:c r="C1579" s="4"/>
      <x:c r="D1579" s="4"/>
      <x:c r="E1579" s="4"/>
      <x:c r="F1579" s="4"/>
      <x:c r="G1579" s="4"/>
      <x:c r="H1579" s="4"/>
      <x:c r="I1579" s="4"/>
      <x:c r="J1579" s="4"/>
      <x:c r="K1579" s="4"/>
      <x:c r="L1579" s="4"/>
      <x:c r="M1579" s="4"/>
      <x:c r="N1579" s="4"/>
      <x:c r="O1579" s="4"/>
      <x:c r="P1579" s="4"/>
      <x:c r="Q1579" s="4"/>
    </x:row>
    <x:row r="1580" ht="64" customHeight="1">
      <x:c r="A1580" s="4"/>
      <x:c r="B1580" s="4"/>
      <x:c r="C1580" s="4"/>
      <x:c r="D1580" s="4"/>
      <x:c r="E1580" s="4"/>
      <x:c r="F1580" s="4"/>
      <x:c r="G1580" s="4"/>
      <x:c r="H1580" s="4"/>
      <x:c r="I1580" s="4"/>
      <x:c r="J1580" s="4"/>
      <x:c r="K1580" s="4"/>
      <x:c r="L1580" s="4"/>
      <x:c r="M1580" s="4"/>
      <x:c r="N1580" s="4"/>
      <x:c r="O1580" s="4"/>
      <x:c r="P1580" s="4"/>
      <x:c r="Q1580" s="4"/>
    </x:row>
    <x:row r="1581" ht="64" customHeight="1">
      <x:c r="A1581" s="4"/>
      <x:c r="B1581" s="4"/>
      <x:c r="C1581" s="4"/>
      <x:c r="D1581" s="4"/>
      <x:c r="E1581" s="4"/>
      <x:c r="F1581" s="4"/>
      <x:c r="G1581" s="4"/>
      <x:c r="H1581" s="4"/>
      <x:c r="I1581" s="4"/>
      <x:c r="J1581" s="4"/>
      <x:c r="K1581" s="4"/>
      <x:c r="L1581" s="4"/>
      <x:c r="M1581" s="4"/>
      <x:c r="N1581" s="4"/>
      <x:c r="O1581" s="4"/>
      <x:c r="P1581" s="4"/>
      <x:c r="Q1581" s="4"/>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husk-composite sheets</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T3</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x:f>IF(OR(C1583="Ingredient candidate",C1583="Consumed input",C1583="Contained input",C1583="Transform input"),IF(F1583="T0",0,IF(F1583="T1",1,IF(F1583="T2",2,IF(F1583="T3",3,IF(F1583="T4",4,-1))))),-1)</x:f>
        <x:v>3</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T0</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x:f>IF(OR(C1584="Ingredient candidate",C1584="Consumed input",C1584="Contained input",C1584="Transform input"),IF(F1584="T0",0,IF(F1584="T1",1,IF(F1584="T2",2,IF(F1584="T3",3,IF(F1584="T4",4,-1))))),-1)</x:f>
        <x:v>0</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Shell-frame field pack</x:v>
      </x:c>
      <x:c r="F1585" s="4" t="str">
        <x:f>IFERROR(INDEX('Items'!$C$6:$C$1005,MATCH(D1585,'Items'!$A$6:$A$1005,0)),"MISSING ID")</x:f>
        <x:v>T2</x:v>
      </x:c>
      <x:c r="G1585" s="4" t="str">
        <x:f>IFERROR(INDEX('Items'!$D$6:$D$1005,MATCH(D1585,'Items'!$A$6:$A$1005,0)),"MISSING ID")</x:f>
        <x:v>Tools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panel blanks</x:v>
      </x:c>
      <x:c r="F1586" s="4" t="str">
        <x:f>IFERROR(INDEX('Items'!$C$6:$C$1005,MATCH(D1586,'Items'!$A$6:$A$1005,0)),"MISSING ID")</x:f>
        <x:v>T3</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x:f>IF(OR(C1586="Ingredient candidate",C1586="Consumed input",C1586="Contained input",C1586="Transform input"),IF(F1586="T0",0,IF(F1586="T1",1,IF(F1586="T2",2,IF(F1586="T3",3,IF(F1586="T4",4,-1))))),-1)</x:f>
        <x:v>3</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T0</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x:f>IF(OR(C1587="Ingredient candidate",C1587="Consumed input",C1587="Contained input",C1587="Transform input"),IF(F1587="T0",0,IF(F1587="T1",1,IF(F1587="T2",2,IF(F1587="T3",3,IF(F1587="T4",4,-1))))),-1)</x:f>
        <x:v>0</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Fitted armor reinforcement plate</x:v>
      </x:c>
      <x:c r="F1588" s="4" t="str">
        <x:f>IFERROR(INDEX('Items'!$C$6:$C$1005,MATCH(D1588,'Items'!$A$6:$A$1005,0)),"MISSING ID")</x:f>
        <x:v>T3</x:v>
      </x:c>
      <x:c r="G1588" s="4" t="str">
        <x:f>IFERROR(INDEX('Items'!$D$6:$D$1005,MATCH(D1588,'Items'!$A$6:$A$1005,0)),"MISSING ID")</x:f>
        <x:v>Armor</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Unfitted 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T0</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blanks</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T2</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x:f>IF(OR(C1594="Ingredient candidate",C1594="Consumed input",C1594="Contained input",C1594="Transform input"),IF(F1594="T0",0,IF(F1594="T1",1,IF(F1594="T2",2,IF(F1594="T3",3,IF(F1594="T4",4,-1))))),-1)</x:f>
        <x:v>2</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T0</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x:f>IF(OR(C1595="Ingredient candidate",C1595="Consumed input",C1595="Contained input",C1595="Transform input"),IF(F1595="T0",0,IF(F1595="T1",1,IF(F1595="T2",2,IF(F1595="T3",3,IF(F1595="T4",4,-1))))),-1)</x:f>
        <x:v>0</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T4</x:v>
      </x:c>
      <x:c r="G1596" s="4" t="str">
        <x:f>IFERROR(INDEX('Items'!$D$6:$D$1005,MATCH(D1596,'Items'!$A$6:$A$1005,0)),"MISSING ID")</x:f>
        <x:v>Salvage</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blanks</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T2</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x:f>IF(OR(C1598="Ingredient candidate",C1598="Consumed input",C1598="Contained input",C1598="Transform input"),IF(F1598="T0",0,IF(F1598="T1",1,IF(F1598="T2",2,IF(F1598="T3",3,IF(F1598="T4",4,-1))))),-1)</x:f>
        <x:v>2</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T0</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x:f>IF(OR(C1599="Ingredient candidate",C1599="Consumed input",C1599="Contained input",C1599="Transform input"),IF(F1599="T0",0,IF(F1599="T1",1,IF(F1599="T2",2,IF(F1599="T3",3,IF(F1599="T4",4,-1))))),-1)</x:f>
        <x:v>0</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T4</x:v>
      </x:c>
      <x:c r="G1600" s="4" t="str">
        <x:f>IFERROR(INDEX('Items'!$D$6:$D$1005,MATCH(D1600,'Items'!$A$6:$A$1005,0)),"MISSING ID")</x:f>
        <x:v>Salvage</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x:c r="B1601" s="4"/>
      <x:c r="C1601" s="4"/>
      <x:c r="D1601" s="4"/>
      <x:c r="E1601" s="4"/>
      <x:c r="F1601" s="4"/>
      <x:c r="G1601" s="4"/>
      <x:c r="H1601" s="4"/>
      <x:c r="I1601" s="4"/>
      <x:c r="J1601" s="4"/>
      <x:c r="K1601" s="4"/>
      <x:c r="L1601" s="4"/>
      <x:c r="M1601" s="4"/>
      <x:c r="N1601" s="4"/>
      <x:c r="O1601" s="4"/>
      <x:c r="P1601" s="4"/>
      <x:c r="Q1601" s="4"/>
    </x:row>
    <x:row r="1602" ht="64" customHeight="1">
      <x:c r="A1602" s="4"/>
      <x:c r="B1602" s="4"/>
      <x:c r="C1602" s="4"/>
      <x:c r="D1602" s="4"/>
      <x:c r="E1602" s="4"/>
      <x:c r="F1602" s="4"/>
      <x:c r="G1602" s="4"/>
      <x:c r="H1602" s="4"/>
      <x:c r="I1602" s="4"/>
      <x:c r="J1602" s="4"/>
      <x:c r="K1602" s="4"/>
      <x:c r="L1602" s="4"/>
      <x:c r="M1602" s="4"/>
      <x:c r="N1602" s="4"/>
      <x:c r="O1602" s="4"/>
      <x:c r="P1602" s="4"/>
      <x:c r="Q1602" s="4"/>
    </x:row>
    <x:row r="1603" ht="64" customHeight="1">
      <x:c r="A1603" s="4"/>
      <x:c r="B1603" s="4"/>
      <x:c r="C1603" s="4"/>
      <x:c r="D1603" s="4"/>
      <x:c r="E1603" s="4"/>
      <x:c r="F1603" s="4"/>
      <x:c r="G1603" s="4"/>
      <x:c r="H1603" s="4"/>
      <x:c r="I1603" s="4"/>
      <x:c r="J1603" s="4"/>
      <x:c r="K1603" s="4"/>
      <x:c r="L1603" s="4"/>
      <x:c r="M1603" s="4"/>
      <x:c r="N1603" s="4"/>
      <x:c r="O1603" s="4"/>
      <x:c r="P1603" s="4"/>
      <x:c r="Q1603" s="4"/>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Surface-finished husk sheets</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T3</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x:f>IF(OR(C1605="Ingredient candidate",C1605="Consumed input",C1605="Contained input",C1605="Transform input"),IF(F1605="T0",0,IF(F1605="T1",1,IF(F1605="T2",2,IF(F1605="T3",3,IF(F1605="T4",4,-1))))),-1)</x:f>
        <x:v>3</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setting blanks</x:v>
      </x:c>
      <x:c r="F1606" s="4" t="str">
        <x:f>IFERROR(INDEX('Items'!$C$6:$C$1005,MATCH(D1606,'Items'!$A$6:$A$1005,0)),"MISSING ID")</x:f>
        <x:v>T3</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x:f>IF(OR(C1606="Ingredient candidate",C1606="Consumed input",C1606="Contained input",C1606="Transform input"),IF(F1606="T0",0,IF(F1606="T1",1,IF(F1606="T2",2,IF(F1606="T3",3,IF(F1606="T4",4,-1))))),-1)</x:f>
        <x:v>3</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Pleated husk-fiber dress coat</x:v>
      </x:c>
      <x:c r="F1607" s="4" t="str">
        <x:f>IFERROR(INDEX('Items'!$C$6:$C$1005,MATCH(D1607,'Items'!$A$6:$A$1005,0)),"MISSING ID")</x:f>
        <x:v>T4</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pads</x:v>
      </x:c>
      <x:c r="F1608" s="4" t="str">
        <x:f>IFERROR(INDEX('Items'!$C$6:$C$1005,MATCH(D1608,'Items'!$A$6:$A$1005,0)),"MISSING ID")</x:f>
        <x:v>T3</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x:f>IF(OR(C1608="Ingredient candidate",C1608="Consumed input",C1608="Contained input",C1608="Transform input"),IF(F1608="T0",0,IF(F1608="T1",1,IF(F1608="T2",2,IF(F1608="T3",3,IF(F1608="T4",4,-1))))),-1)</x:f>
        <x:v>3</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T3</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x:f>IF(OR(C1609="Ingredient candidate",C1609="Consumed input",C1609="Contained input",C1609="Transform input"),IF(F1609="T0",0,IF(F1609="T1",1,IF(F1609="T2",2,IF(F1609="T3",3,IF(F1609="T4",4,-1))))),-1)</x:f>
        <x:v>3</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inlay veneer sheets</x:v>
      </x:c>
      <x:c r="F1610" s="4" t="str">
        <x:f>IFERROR(INDEX('Items'!$C$6:$C$1005,MATCH(D1610,'Items'!$A$6:$A$1005,0)),"MISSING ID")</x:f>
        <x:v>T3</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x:f>IF(OR(C1610="Ingredient candidate",C1610="Consumed input",C1610="Contained input",C1610="Transform input"),IF(F1610="T0",0,IF(F1610="T1",1,IF(F1610="T2",2,IF(F1610="T3",3,IF(F1610="T4",4,-1))))),-1)</x:f>
        <x:v>3</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Layered fur dress mantle</x:v>
      </x:c>
      <x:c r="F1611" s="4" t="str">
        <x:f>IFERROR(INDEX('Items'!$C$6:$C$1005,MATCH(D1611,'Items'!$A$6:$A$1005,0)),"MISSING ID")</x:f>
        <x:v>T4</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Prepared flexible hide panels</x:v>
      </x:c>
      <x:c r="F1612" s="4" t="str">
        <x:f>IFERROR(INDEX('Items'!$C$6:$C$1005,MATCH(D1612,'Items'!$A$6:$A$1005,0)),"MISSING ID")</x:f>
        <x:v>T3</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x:f>IF(OR(C1612="Ingredient candidate",C1612="Consumed input",C1612="Contained input",C1612="Transform input"),IF(F1612="T0",0,IF(F1612="T1",1,IF(F1612="T2",2,IF(F1612="T3",3,IF(F1612="T4",4,-1))))),-1)</x:f>
        <x:v>3</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T3</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x:f>IF(OR(C1613="Ingredient candidate",C1613="Consumed input",C1613="Contained input",C1613="Transform input"),IF(F1613="T0",0,IF(F1613="T1",1,IF(F1613="T2",2,IF(F1613="T3",3,IF(F1613="T4",4,-1))))),-1)</x:f>
        <x:v>3</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inlay veneer sheets</x:v>
      </x:c>
      <x:c r="F1614" s="4" t="str">
        <x:f>IFERROR(INDEX('Items'!$C$6:$C$1005,MATCH(D1614,'Items'!$A$6:$A$1005,0)),"MISSING ID")</x:f>
        <x:v>T3</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x:f>IF(OR(C1614="Ingredient candidate",C1614="Consumed input",C1614="Contained input",C1614="Transform input"),IF(F1614="T0",0,IF(F1614="T1",1,IF(F1614="T2",2,IF(F1614="T3",3,IF(F1614="T4",4,-1))))),-1)</x:f>
        <x:v>3</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Fitted hide dress coat</x:v>
      </x:c>
      <x:c r="F1615" s="4" t="str">
        <x:f>IFERROR(INDEX('Items'!$C$6:$C$1005,MATCH(D1615,'Items'!$A$6:$A$1005,0)),"MISSING ID")</x:f>
        <x:v>T4</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garment panels</x:v>
      </x:c>
      <x:c r="F1616" s="4" t="str">
        <x:f>IFERROR(INDEX('Items'!$C$6:$C$1005,MATCH(D1616,'Items'!$A$6:$A$1005,0)),"MISSING ID")</x:f>
        <x:v>T3</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x:f>IF(OR(C1616="Ingredient candidate",C1616="Consumed input",C1616="Contained input",C1616="Transform input"),IF(F1616="T0",0,IF(F1616="T1",1,IF(F1616="T2",2,IF(F1616="T3",3,IF(F1616="T4",4,-1))))),-1)</x:f>
        <x:v>3</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T0</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x:f>IF(OR(C1617="Ingredient candidate",C1617="Consumed input",C1617="Contained input",C1617="Transform input"),IF(F1617="T0",0,IF(F1617="T1",1,IF(F1617="T2",2,IF(F1617="T3",3,IF(F1617="T4",4,-1))))),-1)</x:f>
        <x:v>0</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Everyday torso wrap</x:v>
      </x:c>
      <x:c r="F1618" s="4" t="str">
        <x:f>IFERROR(INDEX('Items'!$C$6:$C$1005,MATCH(D1618,'Items'!$A$6:$A$1005,0)),"MISSING ID")</x:f>
        <x:v>T0</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T3</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x:f>IF(OR(C1619="Ingredient candidate",C1619="Consumed input",C1619="Contained input",C1619="Transform input"),IF(F1619="T0",0,IF(F1619="T1",1,IF(F1619="T2",2,IF(F1619="T3",3,IF(F1619="T4",4,-1))))),-1)</x:f>
        <x:v>3</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Unfitted 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lengths</x:v>
      </x:c>
      <x:c r="F1621" s="4" t="str">
        <x:f>IFERROR(INDEX('Items'!$C$6:$C$1005,MATCH(D1621,'Items'!$A$6:$A$1005,0)),"MISSING ID")</x:f>
        <x:v>T2</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x:f>IF(OR(C1621="Ingredient candidate",C1621="Consumed input",C1621="Contained input",C1621="Transform input"),IF(F1621="T0",0,IF(F1621="T1",1,IF(F1621="T2",2,IF(F1621="T3",3,IF(F1621="T4",4,-1))))),-1)</x:f>
        <x:v>2</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T1</x:v>
      </x:c>
      <x:c r="G1622" s="4" t="str">
        <x:f>IFERROR(INDEX('Items'!$D$6:$D$1005,MATCH(D1622,'Items'!$A$6:$A$1005,0)),"MISSING ID")</x:f>
        <x:v>Armor</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Unfitted 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blanks</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T4</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T1</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x:f>IF(OR(C1626="Ingredient candidate",C1626="Consumed input",C1626="Contained input",C1626="Transform input"),IF(F1626="T0",0,IF(F1626="T1",1,IF(F1626="T2",2,IF(F1626="T3",3,IF(F1626="T4",4,-1))))),-1)</x:f>
        <x:v>1</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T1</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x:f>IF(OR(C1627="Ingredient candidate",C1627="Consumed input",C1627="Contained input",C1627="Transform input"),IF(F1627="T0",0,IF(F1627="T1",1,IF(F1627="T2",2,IF(F1627="T3",3,IF(F1627="T4",4,-1))))),-1)</x:f>
        <x:v>1</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T4</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x:f>IF(OR(C1628="Ingredient candidate",C1628="Consumed input",C1628="Contained input",C1628="Transform input"),IF(F1628="T0",0,IF(F1628="T1",1,IF(F1628="T2",2,IF(F1628="T3",3,IF(F1628="T4",4,-1))))),-1)</x:f>
        <x:v>4</x:v>
      </x:c>
      <x:c r="Q1628" s="4">
        <x:f>IF(AND(OR(C1628="Ingredient candidate",C1628="Consumed input",C1628="Contained input",C1628="Transform input"),P1628=-1),1,0)</x:f>
        <x:v>0</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T0</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x:f>IF(OR(C1629="Ingredient candidate",C1629="Consumed input",C1629="Contained input",C1629="Transform input"),IF(F1629="T0",0,IF(F1629="T1",1,IF(F1629="T2",2,IF(F1629="T3",3,IF(F1629="T4",4,-1))))),-1)</x:f>
        <x:v>0</x:v>
      </x:c>
      <x:c r="Q1629" s="4">
        <x:f>IF(AND(OR(C1629="Ingredient candidate",C1629="Consumed input",C1629="Contained input",C1629="Transform input"),P1629=-1),1,0)</x:f>
        <x:v>0</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T4</x:v>
      </x:c>
      <x:c r="G1630" s="4" t="str">
        <x:f>IFERROR(INDEX('Items'!$D$6:$D$1005,MATCH(D1630,'Items'!$A$6:$A$1005,0)),"MISSING ID")</x:f>
        <x:v>Salvage</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faunal hard-part blanks</x:v>
      </x:c>
      <x:c r="F1631" s="4" t="str">
        <x:f>IFERROR(INDEX('Items'!$C$6:$C$1005,MATCH(D1631,'Items'!$A$6:$A$1005,0)),"MISSING ID")</x:f>
        <x:v>T0</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x:f>IF(OR(C1631="Ingredient candidate",C1631="Consumed input",C1631="Contained input",C1631="Transform input"),IF(F1631="T0",0,IF(F1631="T1",1,IF(F1631="T2",2,IF(F1631="T3",3,IF(F1631="T4",4,-1))))),-1)</x:f>
        <x:v>0</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Worked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Ground mineral pigment stock</x:v>
      </x:c>
      <x:c r="F1633" s="4" t="str">
        <x:f>IFERROR(INDEX('Items'!$C$6:$C$1005,MATCH(D1633,'Items'!$A$6:$A$1005,0)),"MISSING ID")</x:f>
        <x:v>T0</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x:f>IF(OR(C1633="Ingredient candidate",C1633="Consumed input",C1633="Contained input",C1633="Transform input"),IF(F1633="T0",0,IF(F1633="T1",1,IF(F1633="T2",2,IF(F1633="T3",3,IF(F1633="T4",4,-1))))),-1)</x:f>
        <x:v>0</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T0</x:v>
      </x:c>
      <x:c r="G1634" s="4" t="str">
        <x:f>IFERROR(INDEX('Items'!$D$6:$D$1005,MATCH(D1634,'Items'!$A$6:$A$1005,0)),"MISSING ID")</x:f>
        <x:v>Salvage</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faunal hard-part blanks</x:v>
      </x:c>
      <x:c r="F1635" s="4" t="str">
        <x:f>IFERROR(INDEX('Items'!$C$6:$C$1005,MATCH(D1635,'Items'!$A$6:$A$1005,0)),"MISSING ID")</x:f>
        <x:v>T0</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x:f>IF(OR(C1635="Ingredient candidate",C1635="Consumed input",C1635="Contained input",C1635="Transform input"),IF(F1635="T0",0,IF(F1635="T1",1,IF(F1635="T2",2,IF(F1635="T3",3,IF(F1635="T4",4,-1))))),-1)</x:f>
        <x:v>0</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Worked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Ground mineral pigment stock</x:v>
      </x:c>
      <x:c r="F1637" s="4" t="str">
        <x:f>IFERROR(INDEX('Items'!$C$6:$C$1005,MATCH(D1637,'Items'!$A$6:$A$1005,0)),"MISSING ID")</x:f>
        <x:v>T0</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x:f>IF(OR(C1637="Ingredient candidate",C1637="Consumed input",C1637="Contained input",C1637="Transform input"),IF(F1637="T0",0,IF(F1637="T1",1,IF(F1637="T2",2,IF(F1637="T3",3,IF(F1637="T4",4,-1))))),-1)</x:f>
        <x:v>0</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T0</x:v>
      </x:c>
      <x:c r="G1638" s="4" t="str">
        <x:f>IFERROR(INDEX('Items'!$D$6:$D$1005,MATCH(D1638,'Items'!$A$6:$A$1005,0)),"MISSING ID")</x:f>
        <x:v>Salvage</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husk-composite sheets</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T0</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x:f>IF(OR(C1644="Ingredient candidate",C1644="Consumed input",C1644="Contained input",C1644="Transform input"),IF(F1644="T0",0,IF(F1644="T1",1,IF(F1644="T2",2,IF(F1644="T3",3,IF(F1644="T4",4,-1))))),-1)</x:f>
        <x:v>0</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lengths</x:v>
      </x:c>
      <x:c r="F1645" s="4" t="str">
        <x:f>IFERROR(INDEX('Items'!$C$6:$C$1005,MATCH(D1645,'Items'!$A$6:$A$1005,0)),"MISSING ID")</x:f>
        <x:v>T2</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x:f>IF(OR(C1645="Ingredient candidate",C1645="Consumed input",C1645="Contained input",C1645="Transform input"),IF(F1645="T0",0,IF(F1645="T1",1,IF(F1645="T2",2,IF(F1645="T3",3,IF(F1645="T4",4,-1))))),-1)</x:f>
        <x:v>2</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T3</x:v>
      </x:c>
      <x:c r="G1646" s="4" t="str">
        <x:f>IFERROR(INDEX('Items'!$D$6:$D$1005,MATCH(D1646,'Items'!$A$6:$A$1005,0)),"MISSING ID")</x:f>
        <x:v>Salvage</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faunal hard-part blanks</x:v>
      </x:c>
      <x:c r="F1647" s="4" t="str">
        <x:f>IFERROR(INDEX('Items'!$C$6:$C$1005,MATCH(D1647,'Items'!$A$6:$A$1005,0)),"MISSING ID")</x:f>
        <x:v>T0</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x:f>IF(OR(C1647="Ingredient candidate",C1647="Consumed input",C1647="Contained input",C1647="Transform input"),IF(F1647="T0",0,IF(F1647="T1",1,IF(F1647="T2",2,IF(F1647="T3",3,IF(F1647="T4",4,-1))))),-1)</x:f>
        <x:v>0</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Worked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Ground mineral pigment stock</x:v>
      </x:c>
      <x:c r="F1649" s="4" t="str">
        <x:f>IFERROR(INDEX('Items'!$C$6:$C$1005,MATCH(D1649,'Items'!$A$6:$A$1005,0)),"MISSING ID")</x:f>
        <x:v>T0</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x:f>IF(OR(C1649="Ingredient candidate",C1649="Consumed input",C1649="Contained input",C1649="Transform input"),IF(F1649="T0",0,IF(F1649="T1",1,IF(F1649="T2",2,IF(F1649="T3",3,IF(F1649="T4",4,-1))))),-1)</x:f>
        <x:v>0</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T0</x:v>
      </x:c>
      <x:c r="G1650" s="4" t="str">
        <x:f>IFERROR(INDEX('Items'!$D$6:$D$1005,MATCH(D1650,'Items'!$A$6:$A$1005,0)),"MISSING ID")</x:f>
        <x:v>Salvage</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faunal hard-part blanks</x:v>
      </x:c>
      <x:c r="F1651" s="4" t="str">
        <x:f>IFERROR(INDEX('Items'!$C$6:$C$1005,MATCH(D1651,'Items'!$A$6:$A$1005,0)),"MISSING ID")</x:f>
        <x:v>T0</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x:f>IF(OR(C1651="Ingredient candidate",C1651="Consumed input",C1651="Contained input",C1651="Transform input"),IF(F1651="T0",0,IF(F1651="T1",1,IF(F1651="T2",2,IF(F1651="T3",3,IF(F1651="T4",4,-1))))),-1)</x:f>
        <x:v>0</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Worked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Ground mineral pigment stock</x:v>
      </x:c>
      <x:c r="F1653" s="4" t="str">
        <x:f>IFERROR(INDEX('Items'!$C$6:$C$1005,MATCH(D1653,'Items'!$A$6:$A$1005,0)),"MISSING ID")</x:f>
        <x:v>T0</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x:f>IF(OR(C1653="Ingredient candidate",C1653="Consumed input",C1653="Contained input",C1653="Transform input"),IF(F1653="T0",0,IF(F1653="T1",1,IF(F1653="T2",2,IF(F1653="T3",3,IF(F1653="T4",4,-1))))),-1)</x:f>
        <x:v>0</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T1</x:v>
      </x:c>
      <x:c r="G1654" s="4" t="str">
        <x:f>IFERROR(INDEX('Items'!$D$6:$D$1005,MATCH(D1654,'Items'!$A$6:$A$1005,0)),"MISSING ID")</x:f>
        <x:v>Salvage</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Unfitted 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T0</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x:f>IF(OR(C1656="Ingredient candidate",C1656="Consumed input",C1656="Contained input",C1656="Transform input"),IF(F1656="T0",0,IF(F1656="T1",1,IF(F1656="T2",2,IF(F1656="T3",3,IF(F1656="T4",4,-1))))),-1)</x:f>
        <x:v>0</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T3</x:v>
      </x:c>
      <x:c r="G1657" s="4" t="str">
        <x:f>IFERROR(INDEX('Items'!$D$6:$D$1005,MATCH(D1657,'Items'!$A$6:$A$1005,0)),"MISSING ID")</x:f>
        <x:v>Salvage</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x:c r="B1658" s="4"/>
      <x:c r="C1658" s="4"/>
      <x:c r="D1658" s="4"/>
      <x:c r="E1658" s="4"/>
      <x:c r="F1658" s="4"/>
      <x:c r="G1658" s="4"/>
      <x:c r="H1658" s="4"/>
      <x:c r="I1658" s="4"/>
      <x:c r="J1658" s="4"/>
      <x:c r="K1658" s="4"/>
      <x:c r="L1658" s="4"/>
      <x:c r="M1658" s="4"/>
      <x:c r="N1658" s="4"/>
      <x:c r="O1658" s="4"/>
      <x:c r="P1658" s="4"/>
      <x:c r="Q1658" s="4"/>
    </x:row>
    <x:row r="1659" ht="64" customHeight="1">
      <x:c r="A1659" s="4"/>
      <x:c r="B1659" s="4"/>
      <x:c r="C1659" s="4"/>
      <x:c r="D1659" s="4"/>
      <x:c r="E1659" s="4"/>
      <x:c r="F1659" s="4"/>
      <x:c r="G1659" s="4"/>
      <x:c r="H1659" s="4"/>
      <x:c r="I1659" s="4"/>
      <x:c r="J1659" s="4"/>
      <x:c r="K1659" s="4"/>
      <x:c r="L1659" s="4"/>
      <x:c r="M1659" s="4"/>
      <x:c r="N1659" s="4"/>
      <x:c r="O1659" s="4"/>
      <x:c r="P1659" s="4"/>
      <x:c r="Q1659" s="4"/>
    </x:row>
    <x:row r="1660" ht="64" customHeight="1">
      <x:c r="A1660" s="4"/>
      <x:c r="B1660" s="4"/>
      <x:c r="C1660" s="4"/>
      <x:c r="D1660" s="4"/>
      <x:c r="E1660" s="4"/>
      <x:c r="F1660" s="4"/>
      <x:c r="G1660" s="4"/>
      <x:c r="H1660" s="4"/>
      <x:c r="I1660" s="4"/>
      <x:c r="J1660" s="4"/>
      <x:c r="K1660" s="4"/>
      <x:c r="L1660" s="4"/>
      <x:c r="M1660" s="4"/>
      <x:c r="N1660" s="4"/>
      <x:c r="O1660" s="4"/>
      <x:c r="P1660" s="4"/>
      <x:c r="Q1660" s="4"/>
    </x:row>
    <x:row r="1661" ht="64" customHeight="1">
      <x:c r="A1661" s="4"/>
      <x:c r="B1661" s="4"/>
      <x:c r="C1661" s="4"/>
      <x:c r="D1661" s="4"/>
      <x:c r="E1661" s="4"/>
      <x:c r="F1661" s="4"/>
      <x:c r="G1661" s="4"/>
      <x:c r="H1661" s="4"/>
      <x:c r="I1661" s="4"/>
      <x:c r="J1661" s="4"/>
      <x:c r="K1661" s="4"/>
      <x:c r="L1661" s="4"/>
      <x:c r="M1661" s="4"/>
      <x:c r="N1661" s="4"/>
      <x:c r="O1661" s="4"/>
      <x:c r="P1661" s="4"/>
      <x:c r="Q1661" s="4"/>
    </x:row>
    <x:row r="1662" ht="64" customHeight="1">
      <x:c r="A1662" s="4"/>
      <x:c r="B1662" s="4"/>
      <x:c r="C1662" s="4"/>
      <x:c r="D1662" s="4"/>
      <x:c r="E1662" s="4"/>
      <x:c r="F1662" s="4"/>
      <x:c r="G1662" s="4"/>
      <x:c r="H1662" s="4"/>
      <x:c r="I1662" s="4"/>
      <x:c r="J1662" s="4"/>
      <x:c r="K1662" s="4"/>
      <x:c r="L1662" s="4"/>
      <x:c r="M1662" s="4"/>
      <x:c r="N1662" s="4"/>
      <x:c r="O1662" s="4"/>
      <x:c r="P1662" s="4"/>
      <x:c r="Q1662" s="4"/>
    </x:row>
    <x:row r="1663" ht="64" customHeight="1">
      <x:c r="A1663" s="4"/>
      <x:c r="B1663" s="4"/>
      <x:c r="C1663" s="4"/>
      <x:c r="D1663" s="4"/>
      <x:c r="E1663" s="4"/>
      <x:c r="F1663" s="4"/>
      <x:c r="G1663" s="4"/>
      <x:c r="H1663" s="4"/>
      <x:c r="I1663" s="4"/>
      <x:c r="J1663" s="4"/>
      <x:c r="K1663" s="4"/>
      <x:c r="L1663" s="4"/>
      <x:c r="M1663" s="4"/>
      <x:c r="N1663" s="4"/>
      <x:c r="O1663" s="4"/>
      <x:c r="P1663" s="4"/>
      <x:c r="Q1663" s="4"/>
    </x:row>
    <x:row r="1664" ht="64" customHeight="1">
      <x:c r="A1664" s="4"/>
      <x:c r="B1664" s="4"/>
      <x:c r="C1664" s="4"/>
      <x:c r="D1664" s="4"/>
      <x:c r="E1664" s="4"/>
      <x:c r="F1664" s="4"/>
      <x:c r="G1664" s="4"/>
      <x:c r="H1664" s="4"/>
      <x:c r="I1664" s="4"/>
      <x:c r="J1664" s="4"/>
      <x:c r="K1664" s="4"/>
      <x:c r="L1664" s="4"/>
      <x:c r="M1664" s="4"/>
      <x:c r="N1664" s="4"/>
      <x:c r="O1664" s="4"/>
      <x:c r="P1664" s="4"/>
      <x:c r="Q1664" s="4"/>
    </x:row>
    <x:row r="1665" ht="64" customHeight="1">
      <x:c r="A1665" s="4"/>
      <x:c r="B1665" s="4"/>
      <x:c r="C1665" s="4"/>
      <x:c r="D1665" s="4"/>
      <x:c r="E1665" s="4"/>
      <x:c r="F1665" s="4"/>
      <x:c r="G1665" s="4"/>
      <x:c r="H1665" s="4"/>
      <x:c r="I1665" s="4"/>
      <x:c r="J1665" s="4"/>
      <x:c r="K1665" s="4"/>
      <x:c r="L1665" s="4"/>
      <x:c r="M1665" s="4"/>
      <x:c r="N1665" s="4"/>
      <x:c r="O1665" s="4"/>
      <x:c r="P1665" s="4"/>
      <x:c r="Q1665" s="4"/>
    </x:row>
    <x:row r="1666" ht="64" customHeight="1">
      <x:c r="A1666" s="4"/>
      <x:c r="B1666" s="4"/>
      <x:c r="C1666" s="4"/>
      <x:c r="D1666" s="4"/>
      <x:c r="E1666" s="4"/>
      <x:c r="F1666" s="4"/>
      <x:c r="G1666" s="4"/>
      <x:c r="H1666" s="4"/>
      <x:c r="I1666" s="4"/>
      <x:c r="J1666" s="4"/>
      <x:c r="K1666" s="4"/>
      <x:c r="L1666" s="4"/>
      <x:c r="M1666" s="4"/>
      <x:c r="N1666" s="4"/>
      <x:c r="O1666" s="4"/>
      <x:c r="P1666" s="4"/>
      <x:c r="Q1666" s="4"/>
    </x:row>
    <x:row r="1667" ht="64" customHeight="1">
      <x:c r="A1667" s="4"/>
      <x:c r="B1667" s="4"/>
      <x:c r="C1667" s="4"/>
      <x:c r="D1667" s="4"/>
      <x:c r="E1667" s="4"/>
      <x:c r="F1667" s="4"/>
      <x:c r="G1667" s="4"/>
      <x:c r="H1667" s="4"/>
      <x:c r="I1667" s="4"/>
      <x:c r="J1667" s="4"/>
      <x:c r="K1667" s="4"/>
      <x:c r="L1667" s="4"/>
      <x:c r="M1667" s="4"/>
      <x:c r="N1667" s="4"/>
      <x:c r="O1667" s="4"/>
      <x:c r="P1667" s="4"/>
      <x:c r="Q1667" s="4"/>
    </x:row>
    <x:row r="1668" ht="64" customHeight="1">
      <x:c r="A1668" s="4"/>
      <x:c r="B1668" s="4"/>
      <x:c r="C1668" s="4"/>
      <x:c r="D1668" s="4"/>
      <x:c r="E1668" s="4"/>
      <x:c r="F1668" s="4"/>
      <x:c r="G1668" s="4"/>
      <x:c r="H1668" s="4"/>
      <x:c r="I1668" s="4"/>
      <x:c r="J1668" s="4"/>
      <x:c r="K1668" s="4"/>
      <x:c r="L1668" s="4"/>
      <x:c r="M1668" s="4"/>
      <x:c r="N1668" s="4"/>
      <x:c r="O1668" s="4"/>
      <x:c r="P1668" s="4"/>
      <x:c r="Q1668" s="4"/>
    </x:row>
    <x:row r="1669" ht="64" customHeight="1">
      <x:c r="A1669" s="4"/>
      <x:c r="B1669" s="4"/>
      <x:c r="C1669" s="4"/>
      <x:c r="D1669" s="4"/>
      <x:c r="E1669" s="4"/>
      <x:c r="F1669" s="4"/>
      <x:c r="G1669" s="4"/>
      <x:c r="H1669" s="4"/>
      <x:c r="I1669" s="4"/>
      <x:c r="J1669" s="4"/>
      <x:c r="K1669" s="4"/>
      <x:c r="L1669" s="4"/>
      <x:c r="M1669" s="4"/>
      <x:c r="N1669" s="4"/>
      <x:c r="O1669" s="4"/>
      <x:c r="P1669" s="4"/>
      <x:c r="Q1669" s="4"/>
    </x:row>
    <x:row r="1670" ht="64" customHeight="1">
      <x:c r="A1670" s="4"/>
      <x:c r="B1670" s="4"/>
      <x:c r="C1670" s="4"/>
      <x:c r="D1670" s="4"/>
      <x:c r="E1670" s="4"/>
      <x:c r="F1670" s="4"/>
      <x:c r="G1670" s="4"/>
      <x:c r="H1670" s="4"/>
      <x:c r="I1670" s="4"/>
      <x:c r="J1670" s="4"/>
      <x:c r="K1670" s="4"/>
      <x:c r="L1670" s="4"/>
      <x:c r="M1670" s="4"/>
      <x:c r="N1670" s="4"/>
      <x:c r="O1670" s="4"/>
      <x:c r="P1670" s="4"/>
      <x:c r="Q1670" s="4"/>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Unfitted 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T1</x:v>
      </x:c>
      <x:c r="G1672" s="4" t="str">
        <x:f>IFERROR(INDEX('Items'!$D$6:$D$1005,MATCH(D1672,'Items'!$A$6:$A$1005,0)),"MISSING ID")</x:f>
        <x:v>Salvage</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faunal hard-part blanks</x:v>
      </x:c>
      <x:c r="F1673" s="4" t="str">
        <x:f>IFERROR(INDEX('Items'!$C$6:$C$1005,MATCH(D1673,'Items'!$A$6:$A$1005,0)),"MISSING ID")</x:f>
        <x:v>T0</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x:f>IF(OR(C1673="Ingredient candidate",C1673="Consumed input",C1673="Contained input",C1673="Transform input"),IF(F1673="T0",0,IF(F1673="T1",1,IF(F1673="T2",2,IF(F1673="T3",3,IF(F1673="T4",4,-1))))),-1)</x:f>
        <x:v>0</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Worked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Ground mineral pigment stock</x:v>
      </x:c>
      <x:c r="F1675" s="4" t="str">
        <x:f>IFERROR(INDEX('Items'!$C$6:$C$1005,MATCH(D1675,'Items'!$A$6:$A$1005,0)),"MISSING ID")</x:f>
        <x:v>T0</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x:f>IF(OR(C1675="Ingredient candidate",C1675="Consumed input",C1675="Contained input",C1675="Transform input"),IF(F1675="T0",0,IF(F1675="T1",1,IF(F1675="T2",2,IF(F1675="T3",3,IF(F1675="T4",4,-1))))),-1)</x:f>
        <x:v>0</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T0</x:v>
      </x:c>
      <x:c r="G1676" s="4" t="str">
        <x:f>IFERROR(INDEX('Items'!$D$6:$D$1005,MATCH(D1676,'Items'!$A$6:$A$1005,0)),"MISSING ID")</x:f>
        <x:v>Salvage</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faunal hard-part blanks</x:v>
      </x:c>
      <x:c r="F1677" s="4" t="str">
        <x:f>IFERROR(INDEX('Items'!$C$6:$C$1005,MATCH(D1677,'Items'!$A$6:$A$1005,0)),"MISSING ID")</x:f>
        <x:v>T0</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x:f>IF(OR(C1677="Ingredient candidate",C1677="Consumed input",C1677="Contained input",C1677="Transform input"),IF(F1677="T0",0,IF(F1677="T1",1,IF(F1677="T2",2,IF(F1677="T3",3,IF(F1677="T4",4,-1))))),-1)</x:f>
        <x:v>0</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Worked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Ground mineral pigment stock</x:v>
      </x:c>
      <x:c r="F1679" s="4" t="str">
        <x:f>IFERROR(INDEX('Items'!$C$6:$C$1005,MATCH(D1679,'Items'!$A$6:$A$1005,0)),"MISSING ID")</x:f>
        <x:v>T0</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x:f>IF(OR(C1679="Ingredient candidate",C1679="Consumed input",C1679="Contained input",C1679="Transform input"),IF(F1679="T0",0,IF(F1679="T1",1,IF(F1679="T2",2,IF(F1679="T3",3,IF(F1679="T4",4,-1))))),-1)</x:f>
        <x:v>0</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T1</x:v>
      </x:c>
      <x:c r="G1680" s="4" t="str">
        <x:f>IFERROR(INDEX('Items'!$D$6:$D$1005,MATCH(D1680,'Items'!$A$6:$A$1005,0)),"MISSING ID")</x:f>
        <x:v>Salvage</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faunal hard-part blanks</x:v>
      </x:c>
      <x:c r="F1681" s="4" t="str">
        <x:f>IFERROR(INDEX('Items'!$C$6:$C$1005,MATCH(D1681,'Items'!$A$6:$A$1005,0)),"MISSING ID")</x:f>
        <x:v>T0</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x:f>IF(OR(C1681="Ingredient candidate",C1681="Consumed input",C1681="Contained input",C1681="Transform input"),IF(F1681="T0",0,IF(F1681="T1",1,IF(F1681="T2",2,IF(F1681="T3",3,IF(F1681="T4",4,-1))))),-1)</x:f>
        <x:v>0</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Worked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Ground mineral pigment stock</x:v>
      </x:c>
      <x:c r="F1683" s="4" t="str">
        <x:f>IFERROR(INDEX('Items'!$C$6:$C$1005,MATCH(D1683,'Items'!$A$6:$A$1005,0)),"MISSING ID")</x:f>
        <x:v>T0</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x:f>IF(OR(C1683="Ingredient candidate",C1683="Consumed input",C1683="Contained input",C1683="Transform input"),IF(F1683="T0",0,IF(F1683="T1",1,IF(F1683="T2",2,IF(F1683="T3",3,IF(F1683="T4",4,-1))))),-1)</x:f>
        <x:v>0</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T0</x:v>
      </x:c>
      <x:c r="G1684" s="4" t="str">
        <x:f>IFERROR(INDEX('Items'!$D$6:$D$1005,MATCH(D1684,'Items'!$A$6:$A$1005,0)),"MISSING ID")</x:f>
        <x:v>Salvage</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gemstone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T0</x:v>
      </x:c>
      <x:c r="G1688" s="4" t="str">
        <x:f>IFERROR(INDEX('Items'!$D$6:$D$1005,MATCH(D1688,'Items'!$A$6:$A$1005,0)),"MISSING ID")</x:f>
        <x:v>Salvage</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Surface-finished husk sheets</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blanks</x:v>
      </x:c>
      <x:c r="F1690" s="4" t="str">
        <x:f>IFERROR(INDEX('Items'!$C$6:$C$1005,MATCH(D1690,'Items'!$A$6:$A$1005,0)),"MISSING ID")</x:f>
        <x:v>T0</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x:f>IF(OR(C1690="Ingredient candidate",C1690="Consumed input",C1690="Contained input",C1690="Transform input"),IF(F1690="T0",0,IF(F1690="T1",1,IF(F1690="T2",2,IF(F1690="T3",3,IF(F1690="T4",4,-1))))),-1)</x:f>
        <x:v>0</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T0</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x:f>IF(OR(C1691="Ingredient candidate",C1691="Consumed input",C1691="Contained input",C1691="Transform input"),IF(F1691="T0",0,IF(F1691="T1",1,IF(F1691="T2",2,IF(F1691="T3",3,IF(F1691="T4",4,-1))))),-1)</x:f>
        <x:v>0</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T1</x:v>
      </x:c>
      <x:c r="G1692" s="4" t="str">
        <x:f>IFERROR(INDEX('Items'!$D$6:$D$1005,MATCH(D1692,'Items'!$A$6:$A$1005,0)),"MISSING ID")</x:f>
        <x:v>Salvage</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faunal hard-part blanks</x:v>
      </x:c>
      <x:c r="F1693" s="4" t="str">
        <x:f>IFERROR(INDEX('Items'!$C$6:$C$1005,MATCH(D1693,'Items'!$A$6:$A$1005,0)),"MISSING ID")</x:f>
        <x:v>T0</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x:f>IF(OR(C1693="Ingredient candidate",C1693="Consumed input",C1693="Contained input",C1693="Transform input"),IF(F1693="T0",0,IF(F1693="T1",1,IF(F1693="T2",2,IF(F1693="T3",3,IF(F1693="T4",4,-1))))),-1)</x:f>
        <x:v>0</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T0</x:v>
      </x:c>
      <x:c r="G1694" s="4" t="str">
        <x:f>IFERROR(INDEX('Items'!$D$6:$D$1005,MATCH(D1694,'Items'!$A$6:$A$1005,0)),"MISSING ID")</x:f>
        <x:v>Salvage</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faunal hard-part blanks</x:v>
      </x:c>
      <x:c r="F1695" s="4" t="str">
        <x:f>IFERROR(INDEX('Items'!$C$6:$C$1005,MATCH(D1695,'Items'!$A$6:$A$1005,0)),"MISSING ID")</x:f>
        <x:v>T0</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x:f>IF(OR(C1695="Ingredient candidate",C1695="Consumed input",C1695="Contained input",C1695="Transform input"),IF(F1695="T0",0,IF(F1695="T1",1,IF(F1695="T2",2,IF(F1695="T3",3,IF(F1695="T4",4,-1))))),-1)</x:f>
        <x:v>0</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T0</x:v>
      </x:c>
      <x:c r="G1696" s="4" t="str">
        <x:f>IFERROR(INDEX('Items'!$D$6:$D$1005,MATCH(D1696,'Items'!$A$6:$A$1005,0)),"MISSING ID")</x:f>
        <x:v>Salvage</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T0</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x:f>IF(OR(C1697="Ingredient candidate",C1697="Consumed input",C1697="Contained input",C1697="Transform input"),IF(F1697="T0",0,IF(F1697="T1",1,IF(F1697="T2",2,IF(F1697="T3",3,IF(F1697="T4",4,-1))))),-1)</x:f>
        <x:v>0</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T0</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x:f>IF(OR(C1698="Ingredient candidate",C1698="Consumed input",C1698="Contained input",C1698="Transform input"),IF(F1698="T0",0,IF(F1698="T1",1,IF(F1698="T2",2,IF(F1698="T3",3,IF(F1698="T4",4,-1))))),-1)</x:f>
        <x:v>0</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T0</x:v>
      </x:c>
      <x:c r="G1699" s="4" t="str">
        <x:f>IFERROR(INDEX('Items'!$D$6:$D$1005,MATCH(D1699,'Items'!$A$6:$A$1005,0)),"MISSING ID")</x:f>
        <x:v>Salvage</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faunal hard-part blanks</x:v>
      </x:c>
      <x:c r="F1700" s="4" t="str">
        <x:f>IFERROR(INDEX('Items'!$C$6:$C$1005,MATCH(D1700,'Items'!$A$6:$A$1005,0)),"MISSING ID")</x:f>
        <x:v>T0</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x:f>IF(OR(C1700="Ingredient candidate",C1700="Consumed input",C1700="Contained input",C1700="Transform input"),IF(F1700="T0",0,IF(F1700="T1",1,IF(F1700="T2",2,IF(F1700="T3",3,IF(F1700="T4",4,-1))))),-1)</x:f>
        <x:v>0</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T0</x:v>
      </x:c>
      <x:c r="G1701" s="4" t="str">
        <x:f>IFERROR(INDEX('Items'!$D$6:$D$1005,MATCH(D1701,'Items'!$A$6:$A$1005,0)),"MISSING ID")</x:f>
        <x:v>Salvage</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x:c r="B1702" s="4"/>
      <x:c r="C1702" s="4"/>
      <x:c r="D1702" s="4"/>
      <x:c r="E1702" s="4"/>
      <x:c r="F1702" s="4"/>
      <x:c r="G1702" s="4"/>
      <x:c r="H1702" s="4"/>
      <x:c r="I1702" s="4"/>
      <x:c r="J1702" s="4"/>
      <x:c r="K1702" s="4"/>
      <x:c r="L1702" s="4"/>
      <x:c r="M1702" s="4"/>
      <x:c r="N1702" s="4"/>
      <x:c r="O1702" s="4"/>
      <x:c r="P1702" s="4"/>
      <x:c r="Q1702" s="4"/>
    </x:row>
    <x:row r="1703" ht="64" customHeight="1">
      <x:c r="A1703" s="4"/>
      <x:c r="B1703" s="4"/>
      <x:c r="C1703" s="4"/>
      <x:c r="D1703" s="4"/>
      <x:c r="E1703" s="4"/>
      <x:c r="F1703" s="4"/>
      <x:c r="G1703" s="4"/>
      <x:c r="H1703" s="4"/>
      <x:c r="I1703" s="4"/>
      <x:c r="J1703" s="4"/>
      <x:c r="K1703" s="4"/>
      <x:c r="L1703" s="4"/>
      <x:c r="M1703" s="4"/>
      <x:c r="N1703" s="4"/>
      <x:c r="O1703" s="4"/>
      <x:c r="P1703" s="4"/>
      <x:c r="Q1703" s="4"/>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Unfitted 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T0</x:v>
      </x:c>
      <x:c r="G1705" s="4" t="str">
        <x:f>IFERROR(INDEX('Items'!$D$6:$D$1005,MATCH(D1705,'Items'!$A$6:$A$1005,0)),"MISSING ID")</x:f>
        <x:v>Salvage</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Blended ceramic forming feed</x:v>
      </x:c>
      <x:c r="F1706" s="4" t="str">
        <x:f>IFERROR(INDEX('Items'!$C$6:$C$1005,MATCH(D1706,'Items'!$A$6:$A$1005,0)),"MISSING ID")</x:f>
        <x:v>T0</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x:f>IF(OR(C1706="Ingredient candidate",C1706="Consumed input",C1706="Contained input",C1706="Transform input"),IF(F1706="T0",0,IF(F1706="T1",1,IF(F1706="T2",2,IF(F1706="T3",3,IF(F1706="T4",4,-1))))),-1)</x:f>
        <x:v>0</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Ground mineral pigment stock</x:v>
      </x:c>
      <x:c r="F1707" s="4" t="str">
        <x:f>IFERROR(INDEX('Items'!$C$6:$C$1005,MATCH(D1707,'Items'!$A$6:$A$1005,0)),"MISSING ID")</x:f>
        <x:v>T0</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x:f>IF(OR(C1707="Ingredient candidate",C1707="Consumed input",C1707="Contained input",C1707="Transform input"),IF(F1707="T0",0,IF(F1707="T1",1,IF(F1707="T2",2,IF(F1707="T3",3,IF(F1707="T4",4,-1))))),-1)</x:f>
        <x:v>0</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T0</x:v>
      </x:c>
      <x:c r="G1708" s="4" t="str">
        <x:f>IFERROR(INDEX('Items'!$D$6:$D$1005,MATCH(D1708,'Items'!$A$6:$A$1005,0)),"MISSING ID")</x:f>
        <x:v>Salvage</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Blended ceramic forming feed</x:v>
      </x:c>
      <x:c r="F1709" s="4" t="str">
        <x:f>IFERROR(INDEX('Items'!$C$6:$C$1005,MATCH(D1709,'Items'!$A$6:$A$1005,0)),"MISSING ID")</x:f>
        <x:v>T0</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x:f>IF(OR(C1709="Ingredient candidate",C1709="Consumed input",C1709="Contained input",C1709="Transform input"),IF(F1709="T0",0,IF(F1709="T1",1,IF(F1709="T2",2,IF(F1709="T3",3,IF(F1709="T4",4,-1))))),-1)</x:f>
        <x:v>0</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Ground mineral pigment stock</x:v>
      </x:c>
      <x:c r="F1710" s="4" t="str">
        <x:f>IFERROR(INDEX('Items'!$C$6:$C$1005,MATCH(D1710,'Items'!$A$6:$A$1005,0)),"MISSING ID")</x:f>
        <x:v>T0</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x:f>IF(OR(C1710="Ingredient candidate",C1710="Consumed input",C1710="Contained input",C1710="Transform input"),IF(F1710="T0",0,IF(F1710="T1",1,IF(F1710="T2",2,IF(F1710="T3",3,IF(F1710="T4",4,-1))))),-1)</x:f>
        <x:v>0</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T0</x:v>
      </x:c>
      <x:c r="G1711" s="4" t="str">
        <x:f>IFERROR(INDEX('Items'!$D$6:$D$1005,MATCH(D1711,'Items'!$A$6:$A$1005,0)),"MISSING ID")</x:f>
        <x:v>Salvage</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T1</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x:f>IF(OR(C1712="Ingredient candidate",C1712="Consumed input",C1712="Contained input",C1712="Transform input"),IF(F1712="T0",0,IF(F1712="T1",1,IF(F1712="T2",2,IF(F1712="T3",3,IF(F1712="T4",4,-1))))),-1)</x:f>
        <x:v>1</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T0</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x:f>IF(OR(C1713="Ingredient candidate",C1713="Consumed input",C1713="Contained input",C1713="Transform input"),IF(F1713="T0",0,IF(F1713="T1",1,IF(F1713="T2",2,IF(F1713="T3",3,IF(F1713="T4",4,-1))))),-1)</x:f>
        <x:v>0</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T1</x:v>
      </x:c>
      <x:c r="G1714" s="4" t="str">
        <x:f>IFERROR(INDEX('Items'!$D$6:$D$1005,MATCH(D1714,'Items'!$A$6:$A$1005,0)),"MISSING ID")</x:f>
        <x:v>Salvage</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Blended ceramic forming feed</x:v>
      </x:c>
      <x:c r="F1715" s="4" t="str">
        <x:f>IFERROR(INDEX('Items'!$C$6:$C$1005,MATCH(D1715,'Items'!$A$6:$A$1005,0)),"MISSING ID")</x:f>
        <x:v>T0</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x:f>IF(OR(C1715="Ingredient candidate",C1715="Consumed input",C1715="Contained input",C1715="Transform input"),IF(F1715="T0",0,IF(F1715="T1",1,IF(F1715="T2",2,IF(F1715="T3",3,IF(F1715="T4",4,-1))))),-1)</x:f>
        <x:v>0</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Ground mineral pigment stock</x:v>
      </x:c>
      <x:c r="F1716" s="4" t="str">
        <x:f>IFERROR(INDEX('Items'!$C$6:$C$1005,MATCH(D1716,'Items'!$A$6:$A$1005,0)),"MISSING ID")</x:f>
        <x:v>T0</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x:f>IF(OR(C1716="Ingredient candidate",C1716="Consumed input",C1716="Contained input",C1716="Transform input"),IF(F1716="T0",0,IF(F1716="T1",1,IF(F1716="T2",2,IF(F1716="T3",3,IF(F1716="T4",4,-1))))),-1)</x:f>
        <x:v>0</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T3</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Blended ceramic forming feed</x:v>
      </x:c>
      <x:c r="F1718" s="4" t="str">
        <x:f>IFERROR(INDEX('Items'!$C$6:$C$1005,MATCH(D1718,'Items'!$A$6:$A$1005,0)),"MISSING ID")</x:f>
        <x:v>T0</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x:f>IF(OR(C1718="Ingredient candidate",C1718="Consumed input",C1718="Contained input",C1718="Transform input"),IF(F1718="T0",0,IF(F1718="T1",1,IF(F1718="T2",2,IF(F1718="T3",3,IF(F1718="T4",4,-1))))),-1)</x:f>
        <x:v>0</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Ground mineral pigment stock</x:v>
      </x:c>
      <x:c r="F1719" s="4" t="str">
        <x:f>IFERROR(INDEX('Items'!$C$6:$C$1005,MATCH(D1719,'Items'!$A$6:$A$1005,0)),"MISSING ID")</x:f>
        <x:v>T0</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x:f>IF(OR(C1719="Ingredient candidate",C1719="Consumed input",C1719="Contained input",C1719="Transform input"),IF(F1719="T0",0,IF(F1719="T1",1,IF(F1719="T2",2,IF(F1719="T3",3,IF(F1719="T4",4,-1))))),-1)</x:f>
        <x:v>0</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T2</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Blended ceramic forming feed</x:v>
      </x:c>
      <x:c r="F1721" s="4" t="str">
        <x:f>IFERROR(INDEX('Items'!$C$6:$C$1005,MATCH(D1721,'Items'!$A$6:$A$1005,0)),"MISSING ID")</x:f>
        <x:v>T0</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x:f>IF(OR(C1721="Ingredient candidate",C1721="Consumed input",C1721="Contained input",C1721="Transform input"),IF(F1721="T0",0,IF(F1721="T1",1,IF(F1721="T2",2,IF(F1721="T3",3,IF(F1721="T4",4,-1))))),-1)</x:f>
        <x:v>0</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Ground mineral pigment stock</x:v>
      </x:c>
      <x:c r="F1722" s="4" t="str">
        <x:f>IFERROR(INDEX('Items'!$C$6:$C$1005,MATCH(D1722,'Items'!$A$6:$A$1005,0)),"MISSING ID")</x:f>
        <x:v>T0</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x:f>IF(OR(C1722="Ingredient candidate",C1722="Consumed input",C1722="Contained input",C1722="Transform input"),IF(F1722="T0",0,IF(F1722="T1",1,IF(F1722="T2",2,IF(F1722="T3",3,IF(F1722="T4",4,-1))))),-1)</x:f>
        <x:v>0</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T1</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Blended ceramic forming feed</x:v>
      </x:c>
      <x:c r="F1724" s="4" t="str">
        <x:f>IFERROR(INDEX('Items'!$C$6:$C$1005,MATCH(D1724,'Items'!$A$6:$A$1005,0)),"MISSING ID")</x:f>
        <x:v>T0</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x:f>IF(OR(C1724="Ingredient candidate",C1724="Consumed input",C1724="Contained input",C1724="Transform input"),IF(F1724="T0",0,IF(F1724="T1",1,IF(F1724="T2",2,IF(F1724="T3",3,IF(F1724="T4",4,-1))))),-1)</x:f>
        <x:v>0</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Ground mineral pigment stock</x:v>
      </x:c>
      <x:c r="F1725" s="4" t="str">
        <x:f>IFERROR(INDEX('Items'!$C$6:$C$1005,MATCH(D1725,'Items'!$A$6:$A$1005,0)),"MISSING ID")</x:f>
        <x:v>T0</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x:f>IF(OR(C1725="Ingredient candidate",C1725="Consumed input",C1725="Contained input",C1725="Transform input"),IF(F1725="T0",0,IF(F1725="T1",1,IF(F1725="T2",2,IF(F1725="T3",3,IF(F1725="T4",4,-1))))),-1)</x:f>
        <x:v>0</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T2</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Blended ceramic forming feed</x:v>
      </x:c>
      <x:c r="F1727" s="4" t="str">
        <x:f>IFERROR(INDEX('Items'!$C$6:$C$1005,MATCH(D1727,'Items'!$A$6:$A$1005,0)),"MISSING ID")</x:f>
        <x:v>T0</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x:f>IF(OR(C1727="Ingredient candidate",C1727="Consumed input",C1727="Contained input",C1727="Transform input"),IF(F1727="T0",0,IF(F1727="T1",1,IF(F1727="T2",2,IF(F1727="T3",3,IF(F1727="T4",4,-1))))),-1)</x:f>
        <x:v>0</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Ground mineral pigment stock</x:v>
      </x:c>
      <x:c r="F1728" s="4" t="str">
        <x:f>IFERROR(INDEX('Items'!$C$6:$C$1005,MATCH(D1728,'Items'!$A$6:$A$1005,0)),"MISSING ID")</x:f>
        <x:v>T0</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x:f>IF(OR(C1728="Ingredient candidate",C1728="Consumed input",C1728="Contained input",C1728="Transform input"),IF(F1728="T0",0,IF(F1728="T1",1,IF(F1728="T2",2,IF(F1728="T3",3,IF(F1728="T4",4,-1))))),-1)</x:f>
        <x:v>0</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T0</x:v>
      </x:c>
      <x:c r="G1729" s="4" t="str">
        <x:f>IFERROR(INDEX('Items'!$D$6:$D$1005,MATCH(D1729,'Items'!$A$6:$A$1005,0)),"MISSING ID")</x:f>
        <x:v>Salvage</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Blended ceramic forming feed</x:v>
      </x:c>
      <x:c r="F1730" s="4" t="str">
        <x:f>IFERROR(INDEX('Items'!$C$6:$C$1005,MATCH(D1730,'Items'!$A$6:$A$1005,0)),"MISSING ID")</x:f>
        <x:v>T0</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x:f>IF(OR(C1730="Ingredient candidate",C1730="Consumed input",C1730="Contained input",C1730="Transform input"),IF(F1730="T0",0,IF(F1730="T1",1,IF(F1730="T2",2,IF(F1730="T3",3,IF(F1730="T4",4,-1))))),-1)</x:f>
        <x:v>0</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Ground mineral pigment stock</x:v>
      </x:c>
      <x:c r="F1731" s="4" t="str">
        <x:f>IFERROR(INDEX('Items'!$C$6:$C$1005,MATCH(D1731,'Items'!$A$6:$A$1005,0)),"MISSING ID")</x:f>
        <x:v>T0</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x:f>IF(OR(C1731="Ingredient candidate",C1731="Consumed input",C1731="Contained input",C1731="Transform input"),IF(F1731="T0",0,IF(F1731="T1",1,IF(F1731="T2",2,IF(F1731="T3",3,IF(F1731="T4",4,-1))))),-1)</x:f>
        <x:v>0</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T1</x:v>
      </x:c>
      <x:c r="G1732" s="4" t="str">
        <x:f>IFERROR(INDEX('Items'!$D$6:$D$1005,MATCH(D1732,'Items'!$A$6:$A$1005,0)),"MISSING ID")</x:f>
        <x:v>Salvage</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Blended ceramic forming feed</x:v>
      </x:c>
      <x:c r="F1733" s="4" t="str">
        <x:f>IFERROR(INDEX('Items'!$C$6:$C$1005,MATCH(D1733,'Items'!$A$6:$A$1005,0)),"MISSING ID")</x:f>
        <x:v>T0</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x:f>IF(OR(C1733="Ingredient candidate",C1733="Consumed input",C1733="Contained input",C1733="Transform input"),IF(F1733="T0",0,IF(F1733="T1",1,IF(F1733="T2",2,IF(F1733="T3",3,IF(F1733="T4",4,-1))))),-1)</x:f>
        <x:v>0</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Ground mineral pigment stock</x:v>
      </x:c>
      <x:c r="F1734" s="4" t="str">
        <x:f>IFERROR(INDEX('Items'!$C$6:$C$1005,MATCH(D1734,'Items'!$A$6:$A$1005,0)),"MISSING ID")</x:f>
        <x:v>T0</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x:f>IF(OR(C1734="Ingredient candidate",C1734="Consumed input",C1734="Contained input",C1734="Transform input"),IF(F1734="T0",0,IF(F1734="T1",1,IF(F1734="T2",2,IF(F1734="T3",3,IF(F1734="T4",4,-1))))),-1)</x:f>
        <x:v>0</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T1</x:v>
      </x:c>
      <x:c r="G1735" s="4" t="str">
        <x:f>IFERROR(INDEX('Items'!$D$6:$D$1005,MATCH(D1735,'Items'!$A$6:$A$1005,0)),"MISSING ID")</x:f>
        <x:v>Salvage</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Ceramic-faced shell laminate panels</x:v>
      </x:c>
      <x:c r="F1736" s="4" t="str">
        <x:f>IFERROR(INDEX('Items'!$C$6:$C$1005,MATCH(D1736,'Items'!$A$6:$A$1005,0)),"MISSING ID")</x:f>
        <x:v>T2</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x:f>IF(OR(C1736="Ingredient candidate",C1736="Consumed input",C1736="Contained input",C1736="Transform input"),IF(F1736="T0",0,IF(F1736="T1",1,IF(F1736="T2",2,IF(F1736="T3",3,IF(F1736="T4",4,-1))))),-1)</x:f>
        <x:v>2</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T0</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x:f>IF(OR(C1737="Ingredient candidate",C1737="Consumed input",C1737="Contained input",C1737="Transform input"),IF(F1737="T0",0,IF(F1737="T1",1,IF(F1737="T2",2,IF(F1737="T3",3,IF(F1737="T4",4,-1))))),-1)</x:f>
        <x:v>0</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T3</x:v>
      </x:c>
      <x:c r="G1738" s="4" t="str">
        <x:f>IFERROR(INDEX('Items'!$D$6:$D$1005,MATCH(D1738,'Items'!$A$6:$A$1005,0)),"MISSING ID")</x:f>
        <x:v>Armor</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Fired refractory ceramic blanks</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sharpening grit</x:v>
      </x:c>
      <x:c r="F1740" s="4" t="str">
        <x:f>IFERROR(INDEX('Items'!$C$6:$C$1005,MATCH(D1740,'Items'!$A$6:$A$1005,0)),"MISSING ID")</x:f>
        <x:v>T0</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x:f>IF(OR(C1740="Ingredient candidate",C1740="Consumed input",C1740="Contained input",C1740="Transform input"),IF(F1740="T0",0,IF(F1740="T1",1,IF(F1740="T2",2,IF(F1740="T3",3,IF(F1740="T4",4,-1))))),-1)</x:f>
        <x:v>0</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T1</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T1</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x:f>IF(OR(C1742="Ingredient candidate",C1742="Consumed input",C1742="Contained input",C1742="Transform input"),IF(F1742="T0",0,IF(F1742="T1",1,IF(F1742="T2",2,IF(F1742="T3",3,IF(F1742="T4",4,-1))))),-1)</x:f>
        <x:v>1</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Unfitted 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T1</x:v>
      </x:c>
      <x:c r="G1744" s="4" t="str">
        <x:f>IFERROR(INDEX('Items'!$D$6:$D$1005,MATCH(D1744,'Items'!$A$6:$A$1005,0)),"MISSING ID")</x:f>
        <x:v>Salvage</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Blended ceramic forming feed</x:v>
      </x:c>
      <x:c r="F1745" s="4" t="str">
        <x:f>IFERROR(INDEX('Items'!$C$6:$C$1005,MATCH(D1745,'Items'!$A$6:$A$1005,0)),"MISSING ID")</x:f>
        <x:v>T0</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x:f>IF(OR(C1745="Ingredient candidate",C1745="Consumed input",C1745="Contained input",C1745="Transform input"),IF(F1745="T0",0,IF(F1745="T1",1,IF(F1745="T2",2,IF(F1745="T3",3,IF(F1745="T4",4,-1))))),-1)</x:f>
        <x:v>0</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Ground mineral pigment stock</x:v>
      </x:c>
      <x:c r="F1746" s="4" t="str">
        <x:f>IFERROR(INDEX('Items'!$C$6:$C$1005,MATCH(D1746,'Items'!$A$6:$A$1005,0)),"MISSING ID")</x:f>
        <x:v>T0</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x:f>IF(OR(C1746="Ingredient candidate",C1746="Consumed input",C1746="Contained input",C1746="Transform input"),IF(F1746="T0",0,IF(F1746="T1",1,IF(F1746="T2",2,IF(F1746="T3",3,IF(F1746="T4",4,-1))))),-1)</x:f>
        <x:v>0</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T2</x:v>
      </x:c>
      <x:c r="G1747" s="4" t="str">
        <x:f>IFERROR(INDEX('Items'!$D$6:$D$1005,MATCH(D1747,'Items'!$A$6:$A$1005,0)),"MISSING ID")</x:f>
        <x:v>Salvage</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T2</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x:f>IF(OR(C1750="Ingredient candidate",C1750="Consumed input",C1750="Contained input",C1750="Transform input"),IF(F1750="T0",0,IF(F1750="T1",1,IF(F1750="T2",2,IF(F1750="T3",3,IF(F1750="T4",4,-1))))),-1)</x:f>
        <x:v>2</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T0</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x:f>IF(OR(C1751="Ingredient candidate",C1751="Consumed input",C1751="Contained input",C1751="Transform input"),IF(F1751="T0",0,IF(F1751="T1",1,IF(F1751="T2",2,IF(F1751="T3",3,IF(F1751="T4",4,-1))))),-1)</x:f>
        <x:v>0</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T0</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x:f>IF(OR(C1752="Ingredient candidate",C1752="Consumed input",C1752="Contained input",C1752="Transform input"),IF(F1752="T0",0,IF(F1752="T1",1,IF(F1752="T2",2,IF(F1752="T3",3,IF(F1752="T4",4,-1))))),-1)</x:f>
        <x:v>0</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T3</x:v>
      </x:c>
      <x:c r="G1753" s="4" t="str">
        <x:f>IFERROR(INDEX('Items'!$D$6:$D$1005,MATCH(D1753,'Items'!$A$6:$A$1005,0)),"MISSING ID")</x:f>
        <x:v>Salvage</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Unfitted 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T1</x:v>
      </x:c>
      <x:c r="G1755" s="4" t="str">
        <x:f>IFERROR(INDEX('Items'!$D$6:$D$1005,MATCH(D1755,'Items'!$A$6:$A$1005,0)),"MISSING ID")</x:f>
        <x:v>Salvage</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Consolidated iron bar stock</x:v>
      </x:c>
      <x:c r="F1756" s="4" t="str">
        <x:f>IFERROR(INDEX('Items'!$C$6:$C$1005,MATCH(D1756,'Items'!$A$6:$A$1005,0)),"MISSING ID")</x:f>
        <x:v>T1</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x:f>IF(OR(C1756="Ingredient candidate",C1756="Consumed input",C1756="Contained input",C1756="Transform input"),IF(F1756="T0",0,IF(F1756="T1",1,IF(F1756="T2",2,IF(F1756="T3",3,IF(F1756="T4",4,-1))))),-1)</x:f>
        <x:v>1</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T1</x:v>
      </x:c>
      <x:c r="G1757" s="4" t="str">
        <x:f>IFERROR(INDEX('Items'!$D$6:$D$1005,MATCH(D1757,'Items'!$A$6:$A$1005,0)),"MISSING ID")</x:f>
        <x:v>Salvage</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Unfitted 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T0</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x:f>IF(OR(C1759="Ingredient candidate",C1759="Consumed input",C1759="Contained input",C1759="Transform input"),IF(F1759="T0",0,IF(F1759="T1",1,IF(F1759="T2",2,IF(F1759="T3",3,IF(F1759="T4",4,-1))))),-1)</x:f>
        <x:v>0</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T1</x:v>
      </x:c>
      <x:c r="G1760" s="4" t="str">
        <x:f>IFERROR(INDEX('Items'!$D$6:$D$1005,MATCH(D1760,'Items'!$A$6:$A$1005,0)),"MISSING ID")</x:f>
        <x:v>Salvage</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T2</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x:f>IF(OR(C1766="Ingredient candidate",C1766="Consumed input",C1766="Contained input",C1766="Transform input"),IF(F1766="T0",0,IF(F1766="T1",1,IF(F1766="T2",2,IF(F1766="T3",3,IF(F1766="T4",4,-1))))),-1)</x:f>
        <x:v>2</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T2</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x:f>IF(OR(C1767="Ingredient candidate",C1767="Consumed input",C1767="Contained input",C1767="Transform input"),IF(F1767="T0",0,IF(F1767="T1",1,IF(F1767="T2",2,IF(F1767="T3",3,IF(F1767="T4",4,-1))))),-1)</x:f>
        <x:v>2</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T0</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x:f>IF(OR(C1768="Ingredient candidate",C1768="Consumed input",C1768="Contained input",C1768="Transform input"),IF(F1768="T0",0,IF(F1768="T1",1,IF(F1768="T2",2,IF(F1768="T3",3,IF(F1768="T4",4,-1))))),-1)</x:f>
        <x:v>0</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T3</x:v>
      </x:c>
      <x:c r="G1769" s="4" t="str">
        <x:f>IFERROR(INDEX('Items'!$D$6:$D$1005,MATCH(D1769,'Items'!$A$6:$A$1005,0)),"MISSING ID")</x:f>
        <x:v>Salvage</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Salvage</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T3</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x:f>IF(OR(C1771="Ingredient candidate",C1771="Consumed input",C1771="Contained input",C1771="Transform input"),IF(F1771="T0",0,IF(F1771="T1",1,IF(F1771="T2",2,IF(F1771="T3",3,IF(F1771="T4",4,-1))))),-1)</x:f>
        <x:v>3</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Salvage</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T4</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Salvage</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panel blanks</x:v>
      </x:c>
      <x:c r="F1776" s="4" t="str">
        <x:f>IFERROR(INDEX('Items'!$C$6:$C$1005,MATCH(D1776,'Items'!$A$6:$A$1005,0)),"MISSING ID")</x:f>
        <x:v>T3</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x:f>IF(OR(C1776="Ingredient candidate",C1776="Consumed input",C1776="Contained input",C1776="Transform input"),IF(F1776="T0",0,IF(F1776="T1",1,IF(F1776="T2",2,IF(F1776="T3",3,IF(F1776="T4",4,-1))))),-1)</x:f>
        <x:v>3</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T0</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x:f>IF(OR(C1777="Ingredient candidate",C1777="Consumed input",C1777="Contained input",C1777="Transform input"),IF(F1777="T0",0,IF(F1777="T1",1,IF(F1777="T2",2,IF(F1777="T3",3,IF(F1777="T4",4,-1))))),-1)</x:f>
        <x:v>0</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T0</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x:f>IF(OR(C1778="Ingredient candidate",C1778="Consumed input",C1778="Contained input",C1778="Transform input"),IF(F1778="T0",0,IF(F1778="T1",1,IF(F1778="T2",2,IF(F1778="T3",3,IF(F1778="T4",4,-1))))),-1)</x:f>
        <x:v>0</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T4</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T3</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x:f>IF(OR(C1781="Ingredient candidate",C1781="Consumed input",C1781="Contained input",C1781="Transform input"),IF(F1781="T0",0,IF(F1781="T1",1,IF(F1781="T2",2,IF(F1781="T3",3,IF(F1781="T4",4,-1))))),-1)</x:f>
        <x:v>3</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T0</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x:f>IF(OR(C1782="Ingredient candidate",C1782="Consumed input",C1782="Contained input",C1782="Transform input"),IF(F1782="T0",0,IF(F1782="T1",1,IF(F1782="T2",2,IF(F1782="T3",3,IF(F1782="T4",4,-1))))),-1)</x:f>
        <x:v>0</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T1</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T1</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x:f>IF(OR(C1784="Ingredient candidate",C1784="Consumed input",C1784="Contained input",C1784="Transform input"),IF(F1784="T0",0,IF(F1784="T1",1,IF(F1784="T2",2,IF(F1784="T3",3,IF(F1784="T4",4,-1))))),-1)</x:f>
        <x:v>1</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T0</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x:f>IF(OR(C1785="Ingredient candidate",C1785="Consumed input",C1785="Contained input",C1785="Transform input"),IF(F1785="T0",0,IF(F1785="T1",1,IF(F1785="T2",2,IF(F1785="T3",3,IF(F1785="T4",4,-1))))),-1)</x:f>
        <x:v>0</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T1</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x:f>IF(OR(C1786="Ingredient candidate",C1786="Consumed input",C1786="Contained input",C1786="Transform input"),IF(F1786="T0",0,IF(F1786="T1",1,IF(F1786="T2",2,IF(F1786="T3",3,IF(F1786="T4",4,-1))))),-1)</x:f>
        <x:v>1</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T2</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Unfitted 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T0</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x:f>IF(OR(C1789="Ingredient candidate",C1789="Consumed input",C1789="Contained input",C1789="Transform input"),IF(F1789="T0",0,IF(F1789="T1",1,IF(F1789="T2",2,IF(F1789="T3",3,IF(F1789="T4",4,-1))))),-1)</x:f>
        <x:v>0</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lengths</x:v>
      </x:c>
      <x:c r="F1790" s="4" t="str">
        <x:f>IFERROR(INDEX('Items'!$C$6:$C$1005,MATCH(D1790,'Items'!$A$6:$A$1005,0)),"MISSING ID")</x:f>
        <x:v>T2</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x:f>IF(OR(C1790="Ingredient candidate",C1790="Consumed input",C1790="Contained input",C1790="Transform input"),IF(F1790="T0",0,IF(F1790="T1",1,IF(F1790="T2",2,IF(F1790="T3",3,IF(F1790="T4",4,-1))))),-1)</x:f>
        <x:v>2</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T1</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Ceramic-faced shell laminate panels</x:v>
      </x:c>
      <x:c r="F1792" s="4" t="str">
        <x:f>IFERROR(INDEX('Items'!$C$6:$C$1005,MATCH(D1792,'Items'!$A$6:$A$1005,0)),"MISSING ID")</x:f>
        <x:v>T2</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x:f>IF(OR(C1792="Ingredient candidate",C1792="Consumed input",C1792="Contained input",C1792="Transform input"),IF(F1792="T0",0,IF(F1792="T1",1,IF(F1792="T2",2,IF(F1792="T3",3,IF(F1792="T4",4,-1))))),-1)</x:f>
        <x:v>2</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T0</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x:f>IF(OR(C1793="Ingredient candidate",C1793="Consumed input",C1793="Contained input",C1793="Transform input"),IF(F1793="T0",0,IF(F1793="T1",1,IF(F1793="T2",2,IF(F1793="T3",3,IF(F1793="T4",4,-1))))),-1)</x:f>
        <x:v>0</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T0</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Unfitted 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T0</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x:f>IF(OR(C1796="Ingredient candidate",C1796="Consumed input",C1796="Contained input",C1796="Transform input"),IF(F1796="T0",0,IF(F1796="T1",1,IF(F1796="T2",2,IF(F1796="T3",3,IF(F1796="T4",4,-1))))),-1)</x:f>
        <x:v>0</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lengths</x:v>
      </x:c>
      <x:c r="F1797" s="4" t="str">
        <x:f>IFERROR(INDEX('Items'!$C$6:$C$1005,MATCH(D1797,'Items'!$A$6:$A$1005,0)),"MISSING ID")</x:f>
        <x:v>T2</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x:f>IF(OR(C1797="Ingredient candidate",C1797="Consumed input",C1797="Contained input",C1797="Transform input"),IF(F1797="T0",0,IF(F1797="T1",1,IF(F1797="T2",2,IF(F1797="T3",3,IF(F1797="T4",4,-1))))),-1)</x:f>
        <x:v>2</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T1</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Ceramic-faced shell laminate panels</x:v>
      </x:c>
      <x:c r="F1803" s="4" t="str">
        <x:f>IFERROR(INDEX('Items'!$C$6:$C$1005,MATCH(D1803,'Items'!$A$6:$A$1005,0)),"MISSING ID")</x:f>
        <x:v>T2</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x:f>IF(OR(C1803="Ingredient candidate",C1803="Consumed input",C1803="Contained input",C1803="Transform input"),IF(F1803="T0",0,IF(F1803="T1",1,IF(F1803="T2",2,IF(F1803="T3",3,IF(F1803="T4",4,-1))))),-1)</x:f>
        <x:v>2</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T0</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x:f>IF(OR(C1804="Ingredient candidate",C1804="Consumed input",C1804="Contained input",C1804="Transform input"),IF(F1804="T0",0,IF(F1804="T1",1,IF(F1804="T2",2,IF(F1804="T3",3,IF(F1804="T4",4,-1))))),-1)</x:f>
        <x:v>0</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T2</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T1</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x:f>IF(OR(C1817="Ingredient candidate",C1817="Consumed input",C1817="Contained input",C1817="Transform input"),IF(F1817="T0",0,IF(F1817="T1",1,IF(F1817="T2",2,IF(F1817="T3",3,IF(F1817="T4",4,-1))))),-1)</x:f>
        <x:v>1</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T1</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x:f>IF(OR(C1818="Ingredient candidate",C1818="Consumed input",C1818="Contained input",C1818="Transform input"),IF(F1818="T0",0,IF(F1818="T1",1,IF(F1818="T2",2,IF(F1818="T3",3,IF(F1818="T4",4,-1))))),-1)</x:f>
        <x:v>1</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T2</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lengths</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T0</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x:f>IF(OR(C1821="Ingredient candidate",C1821="Consumed input",C1821="Contained input",C1821="Transform input"),IF(F1821="T0",0,IF(F1821="T1",1,IF(F1821="T2",2,IF(F1821="T3",3,IF(F1821="T4",4,-1))))),-1)</x:f>
        <x:v>0</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T0</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x:f>IF(OR(C1822="Ingredient candidate",C1822="Consumed input",C1822="Contained input",C1822="Transform input"),IF(F1822="T0",0,IF(F1822="T1",1,IF(F1822="T2",2,IF(F1822="T3",3,IF(F1822="T4",4,-1))))),-1)</x:f>
        <x:v>0</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T3</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Unfitted 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T0</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x:f>IF(OR(C1825="Ingredient candidate",C1825="Consumed input",C1825="Contained input",C1825="Transform input"),IF(F1825="T0",0,IF(F1825="T1",1,IF(F1825="T2",2,IF(F1825="T3",3,IF(F1825="T4",4,-1))))),-1)</x:f>
        <x:v>0</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T0</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Unfitted 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T2</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x:f>IF(OR(C1828="Ingredient candidate",C1828="Consumed input",C1828="Contained input",C1828="Transform input"),IF(F1828="T0",0,IF(F1828="T1",1,IF(F1828="T2",2,IF(F1828="T3",3,IF(F1828="T4",4,-1))))),-1)</x:f>
        <x:v>2</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T4</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Unfitted 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T0</x:v>
      </x:c>
      <x:c r="G1831" s="4" t="str">
        <x:f>IFERROR(INDEX('Items'!$D$6:$D$1005,MATCH(D1831,'Items'!$A$6:$A$1005,0)),"MISSING ID")</x:f>
        <x:v>Crafting components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T4</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Unfitted 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T0</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x:f>IF(OR(C1838="Ingredient candidate",C1838="Consumed input",C1838="Contained input",C1838="Transform input"),IF(F1838="T0",0,IF(F1838="T1",1,IF(F1838="T2",2,IF(F1838="T3",3,IF(F1838="T4",4,-1))))),-1)</x:f>
        <x:v>0</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lengths</x:v>
      </x:c>
      <x:c r="F1839" s="4" t="str">
        <x:f>IFERROR(INDEX('Items'!$C$6:$C$1005,MATCH(D1839,'Items'!$A$6:$A$1005,0)),"MISSING ID")</x:f>
        <x:v>T2</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x:f>IF(OR(C1839="Ingredient candidate",C1839="Consumed input",C1839="Contained input",C1839="Transform input"),IF(F1839="T0",0,IF(F1839="T1",1,IF(F1839="T2",2,IF(F1839="T3",3,IF(F1839="T4",4,-1))))),-1)</x:f>
        <x:v>2</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T0</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Unfitted 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T0</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x:f>IF(OR(C1842="Ingredient candidate",C1842="Consumed input",C1842="Contained input",C1842="Transform input"),IF(F1842="T0",0,IF(F1842="T1",1,IF(F1842="T2",2,IF(F1842="T3",3,IF(F1842="T4",4,-1))))),-1)</x:f>
        <x:v>0</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lengths</x:v>
      </x:c>
      <x:c r="F1843" s="4" t="str">
        <x:f>IFERROR(INDEX('Items'!$C$6:$C$1005,MATCH(D1843,'Items'!$A$6:$A$1005,0)),"MISSING ID")</x:f>
        <x:v>T2</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x:f>IF(OR(C1843="Ingredient candidate",C1843="Consumed input",C1843="Contained input",C1843="Transform input"),IF(F1843="T0",0,IF(F1843="T1",1,IF(F1843="T2",2,IF(F1843="T3",3,IF(F1843="T4",4,-1))))),-1)</x:f>
        <x:v>2</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T1</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Unfitted 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T0</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x:f>IF(OR(C1846="Ingredient candidate",C1846="Consumed input",C1846="Contained input",C1846="Transform input"),IF(F1846="T0",0,IF(F1846="T1",1,IF(F1846="T2",2,IF(F1846="T3",3,IF(F1846="T4",4,-1))))),-1)</x:f>
        <x:v>0</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lengths</x:v>
      </x:c>
      <x:c r="F1847" s="4" t="str">
        <x:f>IFERROR(INDEX('Items'!$C$6:$C$1005,MATCH(D1847,'Items'!$A$6:$A$1005,0)),"MISSING ID")</x:f>
        <x:v>T2</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x:f>IF(OR(C1847="Ingredient candidate",C1847="Consumed input",C1847="Contained input",C1847="Transform input"),IF(F1847="T0",0,IF(F1847="T1",1,IF(F1847="T2",2,IF(F1847="T3",3,IF(F1847="T4",4,-1))))),-1)</x:f>
        <x:v>2</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T1</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Unfitted 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T0</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x:f>IF(OR(C1850="Ingredient candidate",C1850="Consumed input",C1850="Contained input",C1850="Transform input"),IF(F1850="T0",0,IF(F1850="T1",1,IF(F1850="T2",2,IF(F1850="T3",3,IF(F1850="T4",4,-1))))),-1)</x:f>
        <x:v>0</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lengths</x:v>
      </x:c>
      <x:c r="F1851" s="4" t="str">
        <x:f>IFERROR(INDEX('Items'!$C$6:$C$1005,MATCH(D1851,'Items'!$A$6:$A$1005,0)),"MISSING ID")</x:f>
        <x:v>T2</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x:f>IF(OR(C1851="Ingredient candidate",C1851="Consumed input",C1851="Contained input",C1851="Transform input"),IF(F1851="T0",0,IF(F1851="T1",1,IF(F1851="T2",2,IF(F1851="T3",3,IF(F1851="T4",4,-1))))),-1)</x:f>
        <x:v>2</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T0</x:v>
      </x:c>
      <x:c r="G1852" s="4" t="str">
        <x:f>IFERROR(INDEX('Items'!$D$6:$D$1005,MATCH(D1852,'Items'!$A$6:$A$1005,0)),"MISSING ID")</x:f>
        <x:v>Salvage</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husk-composite sheets</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T3</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x:f>IF(OR(C1854="Ingredient candidate",C1854="Consumed input",C1854="Contained input",C1854="Transform input"),IF(F1854="T0",0,IF(F1854="T1",1,IF(F1854="T2",2,IF(F1854="T3",3,IF(F1854="T4",4,-1))))),-1)</x:f>
        <x:v>3</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T2</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T1</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x:f>IF(OR(C1858="Ingredient candidate",C1858="Consumed input",C1858="Contained input",C1858="Transform input"),IF(F1858="T0",0,IF(F1858="T1",1,IF(F1858="T2",2,IF(F1858="T3",3,IF(F1858="T4",4,-1))))),-1)</x:f>
        <x:v>1</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T0</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x:f>IF(OR(C1859="Ingredient candidate",C1859="Consumed input",C1859="Contained input",C1859="Transform input"),IF(F1859="T0",0,IF(F1859="T1",1,IF(F1859="T2",2,IF(F1859="T3",3,IF(F1859="T4",4,-1))))),-1)</x:f>
        <x:v>0</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Concentrated Phagia drink</x:v>
      </x:c>
      <x:c r="F1860" s="4" t="str">
        <x:f>IFERROR(INDEX('Items'!$C$6:$C$1005,MATCH(D1860,'Items'!$A$6:$A$1005,0)),"MISSING ID")</x:f>
        <x:v>T1</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T0</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x:f>IF(OR(C1861="Ingredient candidate",C1861="Consumed input",C1861="Contained input",C1861="Transform input"),IF(F1861="T0",0,IF(F1861="T1",1,IF(F1861="T2",2,IF(F1861="T3",3,IF(F1861="T4",4,-1))))),-1)</x:f>
        <x:v>0</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T0</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x:f>IF(OR(C1862="Ingredient candidate",C1862="Consumed input",C1862="Contained input",C1862="Transform input"),IF(F1862="T0",0,IF(F1862="T1",1,IF(F1862="T2",2,IF(F1862="T3",3,IF(F1862="T4",4,-1))))),-1)</x:f>
        <x:v>0</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T0</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T0</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x:f>IF(OR(C1864="Ingredient candidate",C1864="Consumed input",C1864="Contained input",C1864="Transform input"),IF(F1864="T0",0,IF(F1864="T1",1,IF(F1864="T2",2,IF(F1864="T3",3,IF(F1864="T4",4,-1))))),-1)</x:f>
        <x:v>0</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T0</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x:f>IF(OR(C1865="Ingredient candidate",C1865="Consumed input",C1865="Contained input",C1865="Transform input"),IF(F1865="T0",0,IF(F1865="T1",1,IF(F1865="T2",2,IF(F1865="T3",3,IF(F1865="T4",4,-1))))),-1)</x:f>
        <x:v>0</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T1</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T0</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x:f>IF(OR(C1867="Ingredient candidate",C1867="Consumed input",C1867="Contained input",C1867="Transform input"),IF(F1867="T0",0,IF(F1867="T1",1,IF(F1867="T2",2,IF(F1867="T3",3,IF(F1867="T4",4,-1))))),-1)</x:f>
        <x:v>0</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T0</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x:f>IF(OR(C1868="Ingredient candidate",C1868="Consumed input",C1868="Contained input",C1868="Transform input"),IF(F1868="T0",0,IF(F1868="T1",1,IF(F1868="T2",2,IF(F1868="T3",3,IF(F1868="T4",4,-1))))),-1)</x:f>
        <x:v>0</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T0</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T0</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x:f>IF(OR(C1873="Ingredient candidate",C1873="Consumed input",C1873="Contained input",C1873="Transform input"),IF(F1873="T0",0,IF(F1873="T1",1,IF(F1873="T2",2,IF(F1873="T3",3,IF(F1873="T4",4,-1))))),-1)</x:f>
        <x:v>0</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T2</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T0</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x:f>IF(OR(C1876="Ingredient candidate",C1876="Consumed input",C1876="Contained input",C1876="Transform input"),IF(F1876="T0",0,IF(F1876="T1",1,IF(F1876="T2",2,IF(F1876="T3",3,IF(F1876="T4",4,-1))))),-1)</x:f>
        <x:v>0</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T3</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T0</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x:f>IF(OR(C1879="Ingredient candidate",C1879="Consumed input",C1879="Contained input",C1879="Transform input"),IF(F1879="T0",0,IF(F1879="T1",1,IF(F1879="T2",2,IF(F1879="T3",3,IF(F1879="T4",4,-1))))),-1)</x:f>
        <x:v>0</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T2</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T1</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x:f>IF(OR(C1882="Ingredient candidate",C1882="Consumed input",C1882="Contained input",C1882="Transform input"),IF(F1882="T0",0,IF(F1882="T1",1,IF(F1882="T2",2,IF(F1882="T3",3,IF(F1882="T4",4,-1))))),-1)</x:f>
        <x:v>1</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T1</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x:f>IF(OR(C1883="Ingredient candidate",C1883="Consumed input",C1883="Contained input",C1883="Transform input"),IF(F1883="T0",0,IF(F1883="T1",1,IF(F1883="T2",2,IF(F1883="T3",3,IF(F1883="T4",4,-1))))),-1)</x:f>
        <x:v>1</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ceramic glaze powder</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T1</x:v>
      </x:c>
      <x:c r="G1885" s="4" t="str">
        <x:f>IFERROR(INDEX('Items'!$D$6:$D$1005,MATCH(D1885,'Items'!$A$6:$A$1005,0)),"MISSING ID")</x:f>
        <x:v>Salvage</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husk-composite sheets</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T0</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x:f>IF(OR(C1887="Ingredient candidate",C1887="Consumed input",C1887="Contained input",C1887="Transform input"),IF(F1887="T0",0,IF(F1887="T1",1,IF(F1887="T2",2,IF(F1887="T3",3,IF(F1887="T4",4,-1))))),-1)</x:f>
        <x:v>0</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T1</x:v>
      </x:c>
      <x:c r="G1888" s="4" t="str">
        <x:f>IFERROR(INDEX('Items'!$D$6:$D$1005,MATCH(D1888,'Items'!$A$6:$A$1005,0)),"MISSING ID")</x:f>
        <x:v>Salvage</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T3</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x:f>IF(OR(C1893="Ingredient candidate",C1893="Consumed input",C1893="Contained input",C1893="Transform input"),IF(F1893="T0",0,IF(F1893="T1",1,IF(F1893="T2",2,IF(F1893="T3",3,IF(F1893="T4",4,-1))))),-1)</x:f>
        <x:v>3</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T3</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x:f>IF(OR(C1894="Ingredient candidate",C1894="Consumed input",C1894="Contained input",C1894="Transform input"),IF(F1894="T0",0,IF(F1894="T1",1,IF(F1894="T2",2,IF(F1894="T3",3,IF(F1894="T4",4,-1))))),-1)</x:f>
        <x:v>3</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T4</x:v>
      </x:c>
      <x:c r="G1895" s="4" t="str">
        <x:f>IFERROR(INDEX('Items'!$D$6:$D$1005,MATCH(D1895,'Items'!$A$6:$A$1005,0)),"MISSING ID")</x:f>
        <x:v>Salvage</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x:f>IF(OR(C1895="Ingredient candidate",C1895="Consumed input",C1895="Contained input",C1895="Transform input"),IF(F1895="T0",0,IF(F1895="T1",1,IF(F1895="T2",2,IF(F1895="T3",3,IF(F1895="T4",4,-1))))),-1)</x:f>
        <x:v>4</x:v>
      </x:c>
      <x:c r="Q1895" s="4">
        <x:f>IF(AND(OR(C1895="Ingredient candidate",C1895="Consumed input",C1895="Contained input",C1895="Transform input"),P1895=-1),1,0)</x:f>
        <x:v>0</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T4</x:v>
      </x:c>
      <x:c r="G1896" s="4" t="str">
        <x:f>IFERROR(INDEX('Items'!$D$6:$D$1005,MATCH(D1896,'Items'!$A$6:$A$1005,0)),"MISSING ID")</x:f>
        <x:v>Salvage</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x:f>IF(OR(C1896="Ingredient candidate",C1896="Consumed input",C1896="Contained input",C1896="Transform input"),IF(F1896="T0",0,IF(F1896="T1",1,IF(F1896="T2",2,IF(F1896="T3",3,IF(F1896="T4",4,-1))))),-1)</x:f>
        <x:v>4</x:v>
      </x:c>
      <x:c r="Q1896" s="4">
        <x:f>IF(AND(OR(C1896="Ingredient candidate",C1896="Consumed input",C1896="Contained input",C1896="Transform input"),P1896=-1),1,0)</x:f>
        <x:v>0</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T2</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x:f>IF(OR(C1897="Ingredient candidate",C1897="Consumed input",C1897="Contained input",C1897="Transform input"),IF(F1897="T0",0,IF(F1897="T1",1,IF(F1897="T2",2,IF(F1897="T3",3,IF(F1897="T4",4,-1))))),-1)</x:f>
        <x:v>2</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T2</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x:f>IF(OR(C1898="Ingredient candidate",C1898="Consumed input",C1898="Contained input",C1898="Transform input"),IF(F1898="T0",0,IF(F1898="T1",1,IF(F1898="T2",2,IF(F1898="T3",3,IF(F1898="T4",4,-1))))),-1)</x:f>
        <x:v>2</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T3</x:v>
      </x:c>
      <x:c r="G1899" s="4" t="str">
        <x:f>IFERROR(INDEX('Items'!$D$6:$D$1005,MATCH(D1899,'Items'!$A$6:$A$1005,0)),"MISSING ID")</x:f>
        <x:v>Crafting components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x:f>IF(OR(C1899="Ingredient candidate",C1899="Consumed input",C1899="Contained input",C1899="Transform input"),IF(F1899="T0",0,IF(F1899="T1",1,IF(F1899="T2",2,IF(F1899="T3",3,IF(F1899="T4",4,-1))))),-1)</x:f>
        <x:v>3</x:v>
      </x:c>
      <x:c r="Q1899" s="4">
        <x:f>IF(AND(OR(C1899="Ingredient candidate",C1899="Consumed input",C1899="Contained input",C1899="Transform input"),P1899=-1),1,0)</x:f>
        <x:v>0</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T3</x:v>
      </x:c>
      <x:c r="G1900" s="4" t="str">
        <x:f>IFERROR(INDEX('Items'!$D$6:$D$1005,MATCH(D1900,'Items'!$A$6:$A$1005,0)),"MISSING ID")</x:f>
        <x:v>Tools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x:c r="B1901" s="4"/>
      <x:c r="C1901" s="4"/>
      <x:c r="D1901" s="4"/>
      <x:c r="E1901" s="4"/>
      <x:c r="F1901" s="4"/>
      <x:c r="G1901" s="4"/>
      <x:c r="H1901" s="4"/>
      <x:c r="I1901" s="4"/>
      <x:c r="J1901" s="4"/>
      <x:c r="K1901" s="4"/>
      <x:c r="L1901" s="4"/>
      <x:c r="M1901" s="4"/>
      <x:c r="N1901" s="4"/>
      <x:c r="O1901" s="4"/>
      <x:c r="P1901" s="4"/>
      <x:c r="Q1901" s="4"/>
    </x:row>
    <x:row r="1902" ht="64" customHeight="1">
      <x:c r="A1902" s="4"/>
      <x:c r="B1902" s="4"/>
      <x:c r="C1902" s="4"/>
      <x:c r="D1902" s="4"/>
      <x:c r="E1902" s="4"/>
      <x:c r="F1902" s="4"/>
      <x:c r="G1902" s="4"/>
      <x:c r="H1902" s="4"/>
      <x:c r="I1902" s="4"/>
      <x:c r="J1902" s="4"/>
      <x:c r="K1902" s="4"/>
      <x:c r="L1902" s="4"/>
      <x:c r="M1902" s="4"/>
      <x:c r="N1902" s="4"/>
      <x:c r="O1902" s="4"/>
      <x:c r="P1902" s="4"/>
      <x:c r="Q1902" s="4"/>
    </x:row>
    <x:row r="1903" ht="64" customHeight="1">
      <x:c r="A1903" s="4"/>
      <x:c r="B1903" s="4"/>
      <x:c r="C1903" s="4"/>
      <x:c r="D1903" s="4"/>
      <x:c r="E1903" s="4"/>
      <x:c r="F1903" s="4"/>
      <x:c r="G1903" s="4"/>
      <x:c r="H1903" s="4"/>
      <x:c r="I1903" s="4"/>
      <x:c r="J1903" s="4"/>
      <x:c r="K1903" s="4"/>
      <x:c r="L1903" s="4"/>
      <x:c r="M1903" s="4"/>
      <x:c r="N1903" s="4"/>
      <x:c r="O1903" s="4"/>
      <x:c r="P1903" s="4"/>
      <x:c r="Q1903" s="4"/>
    </x:row>
    <x:row r="1904" ht="64" customHeight="1">
      <x:c r="A1904" s="4"/>
      <x:c r="B1904" s="4"/>
      <x:c r="C1904" s="4"/>
      <x:c r="D1904" s="4"/>
      <x:c r="E1904" s="4"/>
      <x:c r="F1904" s="4"/>
      <x:c r="G1904" s="4"/>
      <x:c r="H1904" s="4"/>
      <x:c r="I1904" s="4"/>
      <x:c r="J1904" s="4"/>
      <x:c r="K1904" s="4"/>
      <x:c r="L1904" s="4"/>
      <x:c r="M1904" s="4"/>
      <x:c r="N1904" s="4"/>
      <x:c r="O1904" s="4"/>
      <x:c r="P1904" s="4"/>
      <x:c r="Q1904" s="4"/>
    </x:row>
    <x:row r="1905" ht="64" customHeight="1">
      <x:c r="A1905" s="4"/>
      <x:c r="B1905" s="4"/>
      <x:c r="C1905" s="4"/>
      <x:c r="D1905" s="4"/>
      <x:c r="E1905" s="4"/>
      <x:c r="F1905" s="4"/>
      <x:c r="G1905" s="4"/>
      <x:c r="H1905" s="4"/>
      <x:c r="I1905" s="4"/>
      <x:c r="J1905" s="4"/>
      <x:c r="K1905" s="4"/>
      <x:c r="L1905" s="4"/>
      <x:c r="M1905" s="4"/>
      <x:c r="N1905" s="4"/>
      <x:c r="O1905" s="4"/>
      <x:c r="P1905" s="4"/>
      <x:c r="Q1905" s="4"/>
    </x:row>
    <x:row r="1906" ht="64" customHeight="1">
      <x:c r="A1906" s="4"/>
      <x:c r="B1906" s="4"/>
      <x:c r="C1906" s="4"/>
      <x:c r="D1906" s="4"/>
      <x:c r="E1906" s="4"/>
      <x:c r="F1906" s="4"/>
      <x:c r="G1906" s="4"/>
      <x:c r="H1906" s="4"/>
      <x:c r="I1906" s="4"/>
      <x:c r="J1906" s="4"/>
      <x:c r="K1906" s="4"/>
      <x:c r="L1906" s="4"/>
      <x:c r="M1906" s="4"/>
      <x:c r="N1906" s="4"/>
      <x:c r="O1906" s="4"/>
      <x:c r="P1906" s="4"/>
      <x:c r="Q1906" s="4"/>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T2</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x:f>IF(OR(C1907="Ingredient candidate",C1907="Consumed input",C1907="Contained input",C1907="Transform input"),IF(F1907="T0",0,IF(F1907="T1",1,IF(F1907="T2",2,IF(F1907="T3",3,IF(F1907="T4",4,-1))))),-1)</x:f>
        <x:v>2</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T3</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x:f>IF(OR(C1908="Ingredient candidate",C1908="Consumed input",C1908="Contained input",C1908="Transform input"),IF(F1908="T0",0,IF(F1908="T1",1,IF(F1908="T2",2,IF(F1908="T3",3,IF(F1908="T4",4,-1))))),-1)</x:f>
        <x:v>3</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T2</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x:f>IF(OR(C1909="Ingredient candidate",C1909="Consumed input",C1909="Contained input",C1909="Transform input"),IF(F1909="T0",0,IF(F1909="T1",1,IF(F1909="T2",2,IF(F1909="T3",3,IF(F1909="T4",4,-1))))),-1)</x:f>
        <x:v>2</x:v>
      </x:c>
      <x:c r="Q1909" s="4">
        <x:f>IF(AND(OR(C1909="Ingredient candidate",C1909="Consumed input",C1909="Contained input",C1909="Transform input"),P1909=-1),1,0)</x:f>
        <x:v>0</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T2</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x:f>IF(OR(C1910="Ingredient candidate",C1910="Consumed input",C1910="Contained input",C1910="Transform input"),IF(F1910="T0",0,IF(F1910="T1",1,IF(F1910="T2",2,IF(F1910="T3",3,IF(F1910="T4",4,-1))))),-1)</x:f>
        <x:v>2</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T3</x:v>
      </x:c>
      <x:c r="G1911" s="4" t="str">
        <x:f>IFERROR(INDEX('Items'!$D$6:$D$1005,MATCH(D1911,'Items'!$A$6:$A$1005,0)),"MISSING ID")</x:f>
        <x:v>Crafting components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x:f>IF(OR(C1911="Ingredient candidate",C1911="Consumed input",C1911="Contained input",C1911="Transform input"),IF(F1911="T0",0,IF(F1911="T1",1,IF(F1911="T2",2,IF(F1911="T3",3,IF(F1911="T4",4,-1))))),-1)</x:f>
        <x:v>3</x:v>
      </x:c>
      <x:c r="Q1911" s="4">
        <x:f>IF(AND(OR(C1911="Ingredient candidate",C1911="Consumed input",C1911="Contained input",C1911="Transform input"),P1911=-1),1,0)</x:f>
        <x:v>0</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T4</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T2</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x:f>IF(OR(C1913="Ingredient candidate",C1913="Consumed input",C1913="Contained input",C1913="Transform input"),IF(F1913="T0",0,IF(F1913="T1",1,IF(F1913="T2",2,IF(F1913="T3",3,IF(F1913="T4",4,-1))))),-1)</x:f>
        <x:v>2</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T3</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x:f>IF(OR(C1914="Ingredient candidate",C1914="Consumed input",C1914="Contained input",C1914="Transform input"),IF(F1914="T0",0,IF(F1914="T1",1,IF(F1914="T2",2,IF(F1914="T3",3,IF(F1914="T4",4,-1))))),-1)</x:f>
        <x:v>3</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T2</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x:f>IF(OR(C1915="Ingredient candidate",C1915="Consumed input",C1915="Contained input",C1915="Transform input"),IF(F1915="T0",0,IF(F1915="T1",1,IF(F1915="T2",2,IF(F1915="T3",3,IF(F1915="T4",4,-1))))),-1)</x:f>
        <x:v>2</x:v>
      </x:c>
      <x:c r="Q1915" s="4">
        <x:f>IF(AND(OR(C1915="Ingredient candidate",C1915="Consumed input",C1915="Contained input",C1915="Transform input"),P1915=-1),1,0)</x:f>
        <x:v>0</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T2</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x:f>IF(OR(C1916="Ingredient candidate",C1916="Consumed input",C1916="Contained input",C1916="Transform input"),IF(F1916="T0",0,IF(F1916="T1",1,IF(F1916="T2",2,IF(F1916="T3",3,IF(F1916="T4",4,-1))))),-1)</x:f>
        <x:v>2</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T3</x:v>
      </x:c>
      <x:c r="G1917" s="4" t="str">
        <x:f>IFERROR(INDEX('Items'!$D$6:$D$1005,MATCH(D1917,'Items'!$A$6:$A$1005,0)),"MISSING ID")</x:f>
        <x:v>Crafting components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x:f>IF(OR(C1917="Ingredient candidate",C1917="Consumed input",C1917="Contained input",C1917="Transform input"),IF(F1917="T0",0,IF(F1917="T1",1,IF(F1917="T2",2,IF(F1917="T3",3,IF(F1917="T4",4,-1))))),-1)</x:f>
        <x:v>3</x:v>
      </x:c>
      <x:c r="Q1917" s="4">
        <x:f>IF(AND(OR(C1917="Ingredient candidate",C1917="Consumed input",C1917="Contained input",C1917="Transform input"),P1917=-1),1,0)</x:f>
        <x:v>0</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T4</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T2</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x:f>IF(OR(C1919="Ingredient candidate",C1919="Consumed input",C1919="Contained input",C1919="Transform input"),IF(F1919="T0",0,IF(F1919="T1",1,IF(F1919="T2",2,IF(F1919="T3",3,IF(F1919="T4",4,-1))))),-1)</x:f>
        <x:v>2</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T3</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x:f>IF(OR(C1920="Ingredient candidate",C1920="Consumed input",C1920="Contained input",C1920="Transform input"),IF(F1920="T0",0,IF(F1920="T1",1,IF(F1920="T2",2,IF(F1920="T3",3,IF(F1920="T4",4,-1))))),-1)</x:f>
        <x:v>3</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T2</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x:f>IF(OR(C1921="Ingredient candidate",C1921="Consumed input",C1921="Contained input",C1921="Transform input"),IF(F1921="T0",0,IF(F1921="T1",1,IF(F1921="T2",2,IF(F1921="T3",3,IF(F1921="T4",4,-1))))),-1)</x:f>
        <x:v>2</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T3</x:v>
      </x:c>
      <x:c r="G1922" s="4" t="str">
        <x:f>IFERROR(INDEX('Items'!$D$6:$D$1005,MATCH(D1922,'Items'!$A$6:$A$1005,0)),"MISSING ID")</x:f>
        <x:v>Crafting components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x:f>IF(OR(C1922="Ingredient candidate",C1922="Consumed input",C1922="Contained input",C1922="Transform input"),IF(F1922="T0",0,IF(F1922="T1",1,IF(F1922="T2",2,IF(F1922="T3",3,IF(F1922="T4",4,-1))))),-1)</x:f>
        <x:v>3</x:v>
      </x:c>
      <x:c r="Q1922" s="4">
        <x:f>IF(AND(OR(C1922="Ingredient candidate",C1922="Consumed input",C1922="Contained input",C1922="Transform input"),P1922=-1),1,0)</x:f>
        <x:v>0</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T3</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x:f>IF(OR(C1923="Ingredient candidate",C1923="Consumed input",C1923="Contained input",C1923="Transform input"),IF(F1923="T0",0,IF(F1923="T1",1,IF(F1923="T2",2,IF(F1923="T3",3,IF(F1923="T4",4,-1))))),-1)</x:f>
        <x:v>3</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T4</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T2</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x:f>IF(OR(C1925="Ingredient candidate",C1925="Consumed input",C1925="Contained input",C1925="Transform input"),IF(F1925="T0",0,IF(F1925="T1",1,IF(F1925="T2",2,IF(F1925="T3",3,IF(F1925="T4",4,-1))))),-1)</x:f>
        <x:v>2</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T3</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x:f>IF(OR(C1926="Ingredient candidate",C1926="Consumed input",C1926="Contained input",C1926="Transform input"),IF(F1926="T0",0,IF(F1926="T1",1,IF(F1926="T2",2,IF(F1926="T3",3,IF(F1926="T4",4,-1))))),-1)</x:f>
        <x:v>3</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T2</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x:f>IF(OR(C1927="Ingredient candidate",C1927="Consumed input",C1927="Contained input",C1927="Transform input"),IF(F1927="T0",0,IF(F1927="T1",1,IF(F1927="T2",2,IF(F1927="T3",3,IF(F1927="T4",4,-1))))),-1)</x:f>
        <x:v>2</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T3</x:v>
      </x:c>
      <x:c r="G1928" s="4" t="str">
        <x:f>IFERROR(INDEX('Items'!$D$6:$D$1005,MATCH(D1928,'Items'!$A$6:$A$1005,0)),"MISSING ID")</x:f>
        <x:v>Crafting components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x:f>IF(OR(C1928="Ingredient candidate",C1928="Consumed input",C1928="Contained input",C1928="Transform input"),IF(F1928="T0",0,IF(F1928="T1",1,IF(F1928="T2",2,IF(F1928="T3",3,IF(F1928="T4",4,-1))))),-1)</x:f>
        <x:v>3</x:v>
      </x:c>
      <x:c r="Q1928" s="4">
        <x:f>IF(AND(OR(C1928="Ingredient candidate",C1928="Consumed input",C1928="Contained input",C1928="Transform input"),P1928=-1),1,0)</x:f>
        <x:v>0</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T3</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x:f>IF(OR(C1929="Ingredient candidate",C1929="Consumed input",C1929="Contained input",C1929="Transform input"),IF(F1929="T0",0,IF(F1929="T1",1,IF(F1929="T2",2,IF(F1929="T3",3,IF(F1929="T4",4,-1))))),-1)</x:f>
        <x:v>3</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T4</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T2</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x:f>IF(OR(C1931="Ingredient candidate",C1931="Consumed input",C1931="Contained input",C1931="Transform input"),IF(F1931="T0",0,IF(F1931="T1",1,IF(F1931="T2",2,IF(F1931="T3",3,IF(F1931="T4",4,-1))))),-1)</x:f>
        <x:v>2</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T3</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x:f>IF(OR(C1932="Ingredient candidate",C1932="Consumed input",C1932="Contained input",C1932="Transform input"),IF(F1932="T0",0,IF(F1932="T1",1,IF(F1932="T2",2,IF(F1932="T3",3,IF(F1932="T4",4,-1))))),-1)</x:f>
        <x:v>3</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T3</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x:f>IF(OR(C1933="Ingredient candidate",C1933="Consumed input",C1933="Contained input",C1933="Transform input"),IF(F1933="T0",0,IF(F1933="T1",1,IF(F1933="T2",2,IF(F1933="T3",3,IF(F1933="T4",4,-1))))),-1)</x:f>
        <x:v>3</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T2</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x:f>IF(OR(C1934="Ingredient candidate",C1934="Consumed input",C1934="Contained input",C1934="Transform input"),IF(F1934="T0",0,IF(F1934="T1",1,IF(F1934="T2",2,IF(F1934="T3",3,IF(F1934="T4",4,-1))))),-1)</x:f>
        <x:v>2</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T3</x:v>
      </x:c>
      <x:c r="G1935" s="4" t="str">
        <x:f>IFERROR(INDEX('Items'!$D$6:$D$1005,MATCH(D1935,'Items'!$A$6:$A$1005,0)),"MISSING ID")</x:f>
        <x:v>Ammunition</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x:f>IF(OR(C1935="Ingredient candidate",C1935="Consumed input",C1935="Contained input",C1935="Transform input"),IF(F1935="T0",0,IF(F1935="T1",1,IF(F1935="T2",2,IF(F1935="T3",3,IF(F1935="T4",4,-1))))),-1)</x:f>
        <x:v>3</x:v>
      </x:c>
      <x:c r="Q1935" s="4">
        <x:f>IF(AND(OR(C1935="Ingredient candidate",C1935="Consumed input",C1935="Contained input",C1935="Transform input"),P1935=-1),1,0)</x:f>
        <x:v>0</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T4</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Composite insulation blanks</x:v>
      </x:c>
      <x:c r="F1937" s="4" t="str">
        <x:f>IFERROR(INDEX('Items'!$C$6:$C$1005,MATCH(D1937,'Items'!$A$6:$A$1005,0)),"MISSING ID")</x:f>
        <x:v>T2</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x:f>IF(OR(C1937="Ingredient candidate",C1937="Consumed input",C1937="Contained input",C1937="Transform input"),IF(F1937="T0",0,IF(F1937="T1",1,IF(F1937="T2",2,IF(F1937="T3",3,IF(F1937="T4",4,-1))))),-1)</x:f>
        <x:v>2</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husk-composite sheets</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T3</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x:f>IF(OR(C1939="Ingredient candidate",C1939="Consumed input",C1939="Contained input",C1939="Transform input"),IF(F1939="T0",0,IF(F1939="T1",1,IF(F1939="T2",2,IF(F1939="T3",3,IF(F1939="T4",4,-1))))),-1)</x:f>
        <x:v>3</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T0</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x:f>IF(OR(C1940="Ingredient candidate",C1940="Consumed input",C1940="Contained input",C1940="Transform input"),IF(F1940="T0",0,IF(F1940="T1",1,IF(F1940="T2",2,IF(F1940="T3",3,IF(F1940="T4",4,-1))))),-1)</x:f>
        <x:v>0</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jacket</x:v>
      </x:c>
      <x:c r="F1941" s="4" t="str">
        <x:f>IFERROR(INDEX('Items'!$C$6:$C$1005,MATCH(D1941,'Items'!$A$6:$A$1005,0)),"MISSING ID")</x:f>
        <x:v>T2</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Composite insulation blanks</x:v>
      </x:c>
      <x:c r="F1942" s="4" t="str">
        <x:f>IFERROR(INDEX('Items'!$C$6:$C$1005,MATCH(D1942,'Items'!$A$6:$A$1005,0)),"MISSING ID")</x:f>
        <x:v>T2</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x:f>IF(OR(C1942="Ingredient candidate",C1942="Consumed input",C1942="Contained input",C1942="Transform input"),IF(F1942="T0",0,IF(F1942="T1",1,IF(F1942="T2",2,IF(F1942="T3",3,IF(F1942="T4",4,-1))))),-1)</x:f>
        <x:v>2</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Prepared flexible hide panels</x:v>
      </x:c>
      <x:c r="F1943" s="4" t="str">
        <x:f>IFERROR(INDEX('Items'!$C$6:$C$1005,MATCH(D1943,'Items'!$A$6:$A$1005,0)),"MISSING ID")</x:f>
        <x:v>T3</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x:f>IF(OR(C1943="Ingredient candidate",C1943="Consumed input",C1943="Contained input",C1943="Transform input"),IF(F1943="T0",0,IF(F1943="T1",1,IF(F1943="T2",2,IF(F1943="T3",3,IF(F1943="T4",4,-1))))),-1)</x:f>
        <x:v>3</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Ceramic-faced shell laminate panels</x:v>
      </x:c>
      <x:c r="F1944" s="4" t="str">
        <x:f>IFERROR(INDEX('Items'!$C$6:$C$1005,MATCH(D1944,'Items'!$A$6:$A$1005,0)),"MISSING ID")</x:f>
        <x:v>T2</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x:f>IF(OR(C1944="Ingredient candidate",C1944="Consumed input",C1944="Contained input",C1944="Transform input"),IF(F1944="T0",0,IF(F1944="T1",1,IF(F1944="T2",2,IF(F1944="T3",3,IF(F1944="T4",4,-1))))),-1)</x:f>
        <x:v>2</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T2</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Unfitted 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T0</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x:f>IF(OR(C1950="Ingredient candidate",C1950="Consumed input",C1950="Contained input",C1950="Transform input"),IF(F1950="T0",0,IF(F1950="T1",1,IF(F1950="T2",2,IF(F1950="T3",3,IF(F1950="T4",4,-1))))),-1)</x:f>
        <x:v>0</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T2</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Unfitted 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T0</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x:f>IF(OR(C1953="Ingredient candidate",C1953="Consumed input",C1953="Contained input",C1953="Transform input"),IF(F1953="T0",0,IF(F1953="T1",1,IF(F1953="T2",2,IF(F1953="T3",3,IF(F1953="T4",4,-1))))),-1)</x:f>
        <x:v>0</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T3</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Unfitted 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T2</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Unfitted 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T2</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Unfitted 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T2</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Unfitted 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T4</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Unfitted 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T0</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x:f>IF(OR(C1964="Ingredient candidate",C1964="Consumed input",C1964="Contained input",C1964="Transform input"),IF(F1964="T0",0,IF(F1964="T1",1,IF(F1964="T2",2,IF(F1964="T3",3,IF(F1964="T4",4,-1))))),-1)</x:f>
        <x:v>0</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T3</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T2</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x:f>IF(OR(C1985="Ingredient candidate",C1985="Consumed input",C1985="Contained input",C1985="Transform input"),IF(F1985="T0",0,IF(F1985="T1",1,IF(F1985="T2",2,IF(F1985="T3",3,IF(F1985="T4",4,-1))))),-1)</x:f>
        <x:v>2</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T2</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x:f>IF(OR(C1986="Ingredient candidate",C1986="Consumed input",C1986="Contained input",C1986="Transform input"),IF(F1986="T0",0,IF(F1986="T1",1,IF(F1986="T2",2,IF(F1986="T3",3,IF(F1986="T4",4,-1))))),-1)</x:f>
        <x:v>2</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T2</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x:f>IF(OR(C1987="Ingredient candidate",C1987="Consumed input",C1987="Contained input",C1987="Transform input"),IF(F1987="T0",0,IF(F1987="T1",1,IF(F1987="T2",2,IF(F1987="T3",3,IF(F1987="T4",4,-1))))),-1)</x:f>
        <x:v>2</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T0</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x:f>IF(OR(C1988="Ingredient candidate",C1988="Consumed input",C1988="Contained input",C1988="Transform input"),IF(F1988="T0",0,IF(F1988="T1",1,IF(F1988="T2",2,IF(F1988="T3",3,IF(F1988="T4",4,-1))))),-1)</x:f>
        <x:v>0</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T0</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x:f>IF(OR(C1991="Ingredient candidate",C1991="Consumed input",C1991="Contained input",C1991="Transform input"),IF(F1991="T0",0,IF(F1991="T1",1,IF(F1991="T2",2,IF(F1991="T3",3,IF(F1991="T4",4,-1))))),-1)</x:f>
        <x:v>0</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T3</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x:f>IF(OR(C1992="Ingredient candidate",C1992="Consumed input",C1992="Contained input",C1992="Transform input"),IF(F1992="T0",0,IF(F1992="T1",1,IF(F1992="T2",2,IF(F1992="T3",3,IF(F1992="T4",4,-1))))),-1)</x:f>
        <x:v>3</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T0</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x:f>IF(OR(C1993="Ingredient candidate",C1993="Consumed input",C1993="Contained input",C1993="Transform input"),IF(F1993="T0",0,IF(F1993="T1",1,IF(F1993="T2",2,IF(F1993="T3",3,IF(F1993="T4",4,-1))))),-1)</x:f>
        <x:v>0</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T3</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x:f>IF(OR(C1994="Ingredient candidate",C1994="Consumed input",C1994="Contained input",C1994="Transform input"),IF(F1994="T0",0,IF(F1994="T1",1,IF(F1994="T2",2,IF(F1994="T3",3,IF(F1994="T4",4,-1))))),-1)</x:f>
        <x:v>3</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T2</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x:f>IF(OR(C1995="Ingredient candidate",C1995="Consumed input",C1995="Contained input",C1995="Transform input"),IF(F1995="T0",0,IF(F1995="T1",1,IF(F1995="T2",2,IF(F1995="T3",3,IF(F1995="T4",4,-1))))),-1)</x:f>
        <x:v>2</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T0</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x:f>IF(OR(C1996="Ingredient candidate",C1996="Consumed input",C1996="Contained input",C1996="Transform input"),IF(F1996="T0",0,IF(F1996="T1",1,IF(F1996="T2",2,IF(F1996="T3",3,IF(F1996="T4",4,-1))))),-1)</x:f>
        <x:v>0</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T1</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x:f>IF(OR(C1997="Ingredient candidate",C1997="Consumed input",C1997="Contained input",C1997="Transform input"),IF(F1997="T0",0,IF(F1997="T1",1,IF(F1997="T2",2,IF(F1997="T3",3,IF(F1997="T4",4,-1))))),-1)</x:f>
        <x:v>1</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x:c r="B1999" s="4"/>
      <x:c r="C1999" s="4"/>
      <x:c r="D1999" s="4"/>
      <x:c r="E1999" s="4"/>
      <x:c r="F1999" s="4"/>
      <x:c r="G1999" s="4"/>
      <x:c r="H1999" s="4"/>
      <x:c r="I1999" s="4"/>
      <x:c r="K1999" s="4"/>
      <x:c r="L1999" s="4"/>
      <x:c r="M1999" s="4"/>
      <x:c r="N1999" s="4"/>
      <x:c r="O1999" s="4"/>
      <x:c r="P1999" s="4"/>
      <x:c r="Q1999" s="4"/>
    </x:row>
    <x:row r="2000" ht="64" customHeight="1">
      <x:c r="A2000" s="4"/>
      <x:c r="B2000" s="4"/>
      <x:c r="C2000" s="4"/>
      <x:c r="D2000" s="4"/>
      <x:c r="E2000" s="4"/>
      <x:c r="F2000" s="4"/>
      <x:c r="G2000" s="4"/>
      <x:c r="H2000" s="4"/>
      <x:c r="I2000" s="4"/>
      <x:c r="K2000" s="4"/>
      <x:c r="L2000" s="4"/>
      <x:c r="M2000" s="4"/>
      <x:c r="N2000" s="4"/>
      <x:c r="O2000" s="4"/>
      <x:c r="P2000" s="4"/>
      <x:c r="Q2000" s="4"/>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T3</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x:f>IF(OR(C2001="Ingredient candidate",C2001="Consumed input",C2001="Contained input",C2001="Transform input"),IF(F2001="T0",0,IF(F2001="T1",1,IF(F2001="T2",2,IF(F2001="T3",3,IF(F2001="T4",4,-1))))),-1)</x:f>
        <x:v>3</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T3</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x:f>IF(OR(C2002="Ingredient candidate",C2002="Consumed input",C2002="Contained input",C2002="Transform input"),IF(F2002="T0",0,IF(F2002="T1",1,IF(F2002="T2",2,IF(F2002="T3",3,IF(F2002="T4",4,-1))))),-1)</x:f>
        <x:v>3</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T3</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x:f>IF(OR(C2003="Ingredient candidate",C2003="Consumed input",C2003="Contained input",C2003="Transform input"),IF(F2003="T0",0,IF(F2003="T1",1,IF(F2003="T2",2,IF(F2003="T3",3,IF(F2003="T4",4,-1))))),-1)</x:f>
        <x:v>3</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T3</x:v>
      </x:c>
      <x:c r="G2004" s="4" t="str">
        <x:f>IFERROR(INDEX('Items'!$D$6:$D$1005,MATCH(D2004,'Items'!$A$6:$A$1005,0)),"MISSING ID")</x:f>
        <x:v>Crafting components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x:f>IF(OR(C2004="Ingredient candidate",C2004="Consumed input",C2004="Contained input",C2004="Transform input"),IF(F2004="T0",0,IF(F2004="T1",1,IF(F2004="T2",2,IF(F2004="T3",3,IF(F2004="T4",4,-1))))),-1)</x:f>
        <x:v>3</x:v>
      </x:c>
      <x:c r="Q2004" s="4">
        <x:f>IF(AND(OR(C2004="Ingredient candidate",C2004="Consumed input",C2004="Contained input",C2004="Transform input"),P2004=-1),1,0)</x:f>
        <x:v>0</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T2</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x:f>IF(OR(C2005="Ingredient candidate",C2005="Consumed input",C2005="Contained input",C2005="Transform input"),IF(F2005="T0",0,IF(F2005="T1",1,IF(F2005="T2",2,IF(F2005="T3",3,IF(F2005="T4",4,-1))))),-1)</x:f>
        <x:v>2</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T2</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x:f>IF(OR(C2006="Ingredient candidate",C2006="Consumed input",C2006="Contained input",C2006="Transform input"),IF(F2006="T0",0,IF(F2006="T1",1,IF(F2006="T2",2,IF(F2006="T3",3,IF(F2006="T4",4,-1))))),-1)</x:f>
        <x:v>2</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T3</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x:f>IF(OR(C2007="Ingredient candidate",C2007="Consumed input",C2007="Contained input",C2007="Transform input"),IF(F2007="T0",0,IF(F2007="T1",1,IF(F2007="T2",2,IF(F2007="T3",3,IF(F2007="T4",4,-1))))),-1)</x:f>
        <x:v>3</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T3</x:v>
      </x:c>
      <x:c r="G2008" s="4" t="str">
        <x:f>IFERROR(INDEX('Items'!$D$6:$D$1005,MATCH(D2008,'Items'!$A$6:$A$1005,0)),"MISSING ID")</x:f>
        <x:v>Crafting components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x:f>IF(OR(C2008="Ingredient candidate",C2008="Consumed input",C2008="Contained input",C2008="Transform input"),IF(F2008="T0",0,IF(F2008="T1",1,IF(F2008="T2",2,IF(F2008="T3",3,IF(F2008="T4",4,-1))))),-1)</x:f>
        <x:v>3</x:v>
      </x:c>
      <x:c r="Q2008" s="4">
        <x:f>IF(AND(OR(C2008="Ingredient candidate",C2008="Consumed input",C2008="Contained input",C2008="Transform input"),P2008=-1),1,0)</x:f>
        <x:v>0</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T3</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x:f>IF(OR(C2009="Ingredient candidate",C2009="Consumed input",C2009="Contained input",C2009="Transform input"),IF(F2009="T0",0,IF(F2009="T1",1,IF(F2009="T2",2,IF(F2009="T3",3,IF(F2009="T4",4,-1))))),-1)</x:f>
        <x:v>3</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T2</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x:f>IF(OR(C2010="Ingredient candidate",C2010="Consumed input",C2010="Contained input",C2010="Transform input"),IF(F2010="T0",0,IF(F2010="T1",1,IF(F2010="T2",2,IF(F2010="T3",3,IF(F2010="T4",4,-1))))),-1)</x:f>
        <x:v>2</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T2</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x:f>IF(OR(C2011="Ingredient candidate",C2011="Consumed input",C2011="Contained input",C2011="Transform input"),IF(F2011="T0",0,IF(F2011="T1",1,IF(F2011="T2",2,IF(F2011="T3",3,IF(F2011="T4",4,-1))))),-1)</x:f>
        <x:v>2</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T3</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x:f>IF(OR(C2012="Ingredient candidate",C2012="Consumed input",C2012="Contained input",C2012="Transform input"),IF(F2012="T0",0,IF(F2012="T1",1,IF(F2012="T2",2,IF(F2012="T3",3,IF(F2012="T4",4,-1))))),-1)</x:f>
        <x:v>3</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T3</x:v>
      </x:c>
      <x:c r="G2013" s="4" t="str">
        <x:f>IFERROR(INDEX('Items'!$D$6:$D$1005,MATCH(D2013,'Items'!$A$6:$A$1005,0)),"MISSING ID")</x:f>
        <x:v>Crafting components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x:f>IF(OR(C2013="Ingredient candidate",C2013="Consumed input",C2013="Contained input",C2013="Transform input"),IF(F2013="T0",0,IF(F2013="T1",1,IF(F2013="T2",2,IF(F2013="T3",3,IF(F2013="T4",4,-1))))),-1)</x:f>
        <x:v>3</x:v>
      </x:c>
      <x:c r="Q2013" s="4">
        <x:f>IF(AND(OR(C2013="Ingredient candidate",C2013="Consumed input",C2013="Contained input",C2013="Transform input"),P2013=-1),1,0)</x:f>
        <x:v>0</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T3</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x:f>IF(OR(C2014="Ingredient candidate",C2014="Consumed input",C2014="Contained input",C2014="Transform input"),IF(F2014="T0",0,IF(F2014="T1",1,IF(F2014="T2",2,IF(F2014="T3",3,IF(F2014="T4",4,-1))))),-1)</x:f>
        <x:v>3</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T0</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x:f>IF(OR(C2015="Ingredient candidate",C2015="Consumed input",C2015="Contained input",C2015="Transform input"),IF(F2015="T0",0,IF(F2015="T1",1,IF(F2015="T2",2,IF(F2015="T3",3,IF(F2015="T4",4,-1))))),-1)</x:f>
        <x:v>0</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T0</x:v>
      </x:c>
      <x:c r="G2016" s="4" t="str">
        <x:f>IFERROR(INDEX('Items'!$D$6:$D$1005,MATCH(D2016,'Items'!$A$6:$A$1005,0)),"MISSING ID")</x:f>
        <x:v>Crafting components</x:v>
      </x:c>
      <x:c r="H2016" s="4" t="str">
        <x:f>IFERROR(INDEX('Items'!$X$6:$X$1005,MATCH(D2016,'Items'!$A$6:$A$1005,0)),"MISSING ID")</x:f>
        <x:v>Processed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x:f>IF(OR(C2016="Ingredient candidate",C2016="Consumed input",C2016="Contained input",C2016="Transform input"),IF(F2016="T0",0,IF(F2016="T1",1,IF(F2016="T2",2,IF(F2016="T3",3,IF(F2016="T4",4,-1))))),-1)</x:f>
        <x:v>0</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T0</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x:f>IF(OR(C2017="Ingredient candidate",C2017="Consumed input",C2017="Contained input",C2017="Transform input"),IF(F2017="T0",0,IF(F2017="T1",1,IF(F2017="T2",2,IF(F2017="T3",3,IF(F2017="T4",4,-1))))),-1)</x:f>
        <x:v>0</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T2</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x:f>IF(OR(C2018="Ingredient candidate",C2018="Consumed input",C2018="Contained input",C2018="Transform input"),IF(F2018="T0",0,IF(F2018="T1",1,IF(F2018="T2",2,IF(F2018="T3",3,IF(F2018="T4",4,-1))))),-1)</x:f>
        <x:v>2</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T0</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x:f>IF(OR(C2019="Ingredient candidate",C2019="Consumed input",C2019="Contained input",C2019="Transform input"),IF(F2019="T0",0,IF(F2019="T1",1,IF(F2019="T2",2,IF(F2019="T3",3,IF(F2019="T4",4,-1))))),-1)</x:f>
        <x:v>0</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T2</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x:f>IF(OR(C2020="Ingredient candidate",C2020="Consumed input",C2020="Contained input",C2020="Transform input"),IF(F2020="T0",0,IF(F2020="T1",1,IF(F2020="T2",2,IF(F2020="T3",3,IF(F2020="T4",4,-1))))),-1)</x:f>
        <x:v>2</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T0</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x:f>IF(OR(C2021="Ingredient candidate",C2021="Consumed input",C2021="Contained input",C2021="Transform input"),IF(F2021="T0",0,IF(F2021="T1",1,IF(F2021="T2",2,IF(F2021="T3",3,IF(F2021="T4",4,-1))))),-1)</x:f>
        <x:v>0</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T1</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x:f>IF(OR(C2022="Ingredient candidate",C2022="Consumed input",C2022="Contained input",C2022="Transform input"),IF(F2022="T0",0,IF(F2022="T1",1,IF(F2022="T2",2,IF(F2022="T3",3,IF(F2022="T4",4,-1))))),-1)</x:f>
        <x:v>1</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T2</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x:f>IF(OR(C2023="Ingredient candidate",C2023="Consumed input",C2023="Contained input",C2023="Transform input"),IF(F2023="T0",0,IF(F2023="T1",1,IF(F2023="T2",2,IF(F2023="T3",3,IF(F2023="T4",4,-1))))),-1)</x:f>
        <x:v>2</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T0</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x:f>IF(OR(C2024="Ingredient candidate",C2024="Consumed input",C2024="Contained input",C2024="Transform input"),IF(F2024="T0",0,IF(F2024="T1",1,IF(F2024="T2",2,IF(F2024="T3",3,IF(F2024="T4",4,-1))))),-1)</x:f>
        <x:v>0</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T1</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x:f>IF(OR(C2025="Ingredient candidate",C2025="Consumed input",C2025="Contained input",C2025="Transform input"),IF(F2025="T0",0,IF(F2025="T1",1,IF(F2025="T2",2,IF(F2025="T3",3,IF(F2025="T4",4,-1))))),-1)</x:f>
        <x:v>1</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T2</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x:f>IF(OR(C2026="Ingredient candidate",C2026="Consumed input",C2026="Contained input",C2026="Transform input"),IF(F2026="T0",0,IF(F2026="T1",1,IF(F2026="T2",2,IF(F2026="T3",3,IF(F2026="T4",4,-1))))),-1)</x:f>
        <x:v>2</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T1</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x:f>IF(OR(C2027="Ingredient candidate",C2027="Consumed input",C2027="Contained input",C2027="Transform input"),IF(F2027="T0",0,IF(F2027="T1",1,IF(F2027="T2",2,IF(F2027="T3",3,IF(F2027="T4",4,-1))))),-1)</x:f>
        <x:v>1</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T0</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x:f>IF(OR(C2028="Ingredient candidate",C2028="Consumed input",C2028="Contained input",C2028="Transform input"),IF(F2028="T0",0,IF(F2028="T1",1,IF(F2028="T2",2,IF(F2028="T3",3,IF(F2028="T4",4,-1))))),-1)</x:f>
        <x:v>0</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T0</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x:f>IF(OR(C2029="Ingredient candidate",C2029="Consumed input",C2029="Contained input",C2029="Transform input"),IF(F2029="T0",0,IF(F2029="T1",1,IF(F2029="T2",2,IF(F2029="T3",3,IF(F2029="T4",4,-1))))),-1)</x:f>
        <x:v>0</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seal-sheet stock</x:v>
      </x:c>
      <x:c r="F2034" s="4" t="str">
        <x:f>IFERROR(INDEX('Items'!$C$6:$C$1005,MATCH(D2034,'Items'!$A$6:$A$1005,0)),"MISSING ID")</x:f>
        <x:v>T2</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x:f>IF(OR(C2034="Ingredient candidate",C2034="Consumed input",C2034="Contained input",C2034="Transform input"),IF(F2034="T0",0,IF(F2034="T1",1,IF(F2034="T2",2,IF(F2034="T3",3,IF(F2034="T4",4,-1))))),-1)</x:f>
        <x:v>2</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T1</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x:f>IF(OR(C2035="Ingredient candidate",C2035="Consumed input",C2035="Contained input",C2035="Transform input"),IF(F2035="T0",0,IF(F2035="T1",1,IF(F2035="T2",2,IF(F2035="T3",3,IF(F2035="T4",4,-1))))),-1)</x:f>
        <x:v>1</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T0</x:v>
      </x:c>
      <x:c r="G2036" s="4" t="str">
        <x:f>IFERROR(INDEX('Items'!$D$6:$D$1005,MATCH(D2036,'Items'!$A$6:$A$1005,0)),"MISSING ID")</x:f>
        <x:v>Crafting components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x:f>IF(OR(C2036="Ingredient candidate",C2036="Consumed input",C2036="Contained input",C2036="Transform input"),IF(F2036="T0",0,IF(F2036="T1",1,IF(F2036="T2",2,IF(F2036="T3",3,IF(F2036="T4",4,-1))))),-1)</x:f>
        <x:v>0</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Bonded graphite electrode blanks</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T3</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x:f>IF(OR(C2038="Ingredient candidate",C2038="Consumed input",C2038="Contained input",C2038="Transform input"),IF(F2038="T0",0,IF(F2038="T1",1,IF(F2038="T2",2,IF(F2038="T3",3,IF(F2038="T4",4,-1))))),-1)</x:f>
        <x:v>3</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T1</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x:f>IF(OR(C2039="Ingredient candidate",C2039="Consumed input",C2039="Contained input",C2039="Transform input"),IF(F2039="T0",0,IF(F2039="T1",1,IF(F2039="T2",2,IF(F2039="T3",3,IF(F2039="T4",4,-1))))),-1)</x:f>
        <x:v>1</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T0</x:v>
      </x:c>
      <x:c r="G2040" s="4" t="str">
        <x:f>IFERROR(INDEX('Items'!$D$6:$D$1005,MATCH(D2040,'Items'!$A$6:$A$1005,0)),"MISSING ID")</x:f>
        <x:v>Crafting components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x:f>IF(OR(C2040="Ingredient candidate",C2040="Consumed input",C2040="Contained input",C2040="Transform input"),IF(F2040="T0",0,IF(F2040="T1",1,IF(F2040="T2",2,IF(F2040="T3",3,IF(F2040="T4",4,-1))))),-1)</x:f>
        <x:v>0</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Bonded graphite electrode blanks</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T1</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x:f>IF(OR(C2042="Ingredient candidate",C2042="Consumed input",C2042="Contained input",C2042="Transform input"),IF(F2042="T0",0,IF(F2042="T1",1,IF(F2042="T2",2,IF(F2042="T3",3,IF(F2042="T4",4,-1))))),-1)</x:f>
        <x:v>1</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T0</x:v>
      </x:c>
      <x:c r="G2043" s="4" t="str">
        <x:f>IFERROR(INDEX('Items'!$D$6:$D$1005,MATCH(D2043,'Items'!$A$6:$A$1005,0)),"MISSING ID")</x:f>
        <x:v>Crafting components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x:f>IF(OR(C2043="Ingredient candidate",C2043="Consumed input",C2043="Contained input",C2043="Transform input"),IF(F2043="T0",0,IF(F2043="T1",1,IF(F2043="T2",2,IF(F2043="T3",3,IF(F2043="T4",4,-1))))),-1)</x:f>
        <x:v>0</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Bonded graphite electrode blanks</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T2</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x:f>IF(OR(C2045="Ingredient candidate",C2045="Consumed input",C2045="Contained input",C2045="Transform input"),IF(F2045="T0",0,IF(F2045="T1",1,IF(F2045="T2",2,IF(F2045="T3",3,IF(F2045="T4",4,-1))))),-1)</x:f>
        <x:v>2</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T3</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x:f>IF(OR(C2046="Ingredient candidate",C2046="Consumed input",C2046="Contained input",C2046="Transform input"),IF(F2046="T0",0,IF(F2046="T1",1,IF(F2046="T2",2,IF(F2046="T3",3,IF(F2046="T4",4,-1))))),-1)</x:f>
        <x:v>3</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T2</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x:f>IF(OR(C2047="Ingredient candidate",C2047="Consumed input",C2047="Contained input",C2047="Transform input"),IF(F2047="T0",0,IF(F2047="T1",1,IF(F2047="T2",2,IF(F2047="T3",3,IF(F2047="T4",4,-1))))),-1)</x:f>
        <x:v>2</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T3</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x:f>IF(OR(C2048="Ingredient candidate",C2048="Consumed input",C2048="Contained input",C2048="Transform input"),IF(F2048="T0",0,IF(F2048="T1",1,IF(F2048="T2",2,IF(F2048="T3",3,IF(F2048="T4",4,-1))))),-1)</x:f>
        <x:v>3</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T3</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x:f>IF(OR(C2049="Ingredient candidate",C2049="Consumed input",C2049="Contained input",C2049="Transform input"),IF(F2049="T0",0,IF(F2049="T1",1,IF(F2049="T2",2,IF(F2049="T3",3,IF(F2049="T4",4,-1))))),-1)</x:f>
        <x:v>3</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T3</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x:f>IF(OR(C2050="Ingredient candidate",C2050="Consumed input",C2050="Contained input",C2050="Transform input"),IF(F2050="T0",0,IF(F2050="T1",1,IF(F2050="T2",2,IF(F2050="T3",3,IF(F2050="T4",4,-1))))),-1)</x:f>
        <x:v>3</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T2</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x:f>IF(OR(C2051="Ingredient candidate",C2051="Consumed input",C2051="Contained input",C2051="Transform input"),IF(F2051="T0",0,IF(F2051="T1",1,IF(F2051="T2",2,IF(F2051="T3",3,IF(F2051="T4",4,-1))))),-1)</x:f>
        <x:v>2</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T3</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x:f>IF(OR(C2052="Ingredient candidate",C2052="Consumed input",C2052="Contained input",C2052="Transform input"),IF(F2052="T0",0,IF(F2052="T1",1,IF(F2052="T2",2,IF(F2052="T3",3,IF(F2052="T4",4,-1))))),-1)</x:f>
        <x:v>3</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T3</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x:f>IF(OR(C2053="Ingredient candidate",C2053="Consumed input",C2053="Contained input",C2053="Transform input"),IF(F2053="T0",0,IF(F2053="T1",1,IF(F2053="T2",2,IF(F2053="T3",3,IF(F2053="T4",4,-1))))),-1)</x:f>
        <x:v>3</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T1</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x:f>IF(OR(C2054="Ingredient candidate",C2054="Consumed input",C2054="Contained input",C2054="Transform input"),IF(F2054="T0",0,IF(F2054="T1",1,IF(F2054="T2",2,IF(F2054="T3",3,IF(F2054="T4",4,-1))))),-1)</x:f>
        <x:v>1</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T1</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x:f>IF(OR(C2055="Ingredient candidate",C2055="Consumed input",C2055="Contained input",C2055="Transform input"),IF(F2055="T0",0,IF(F2055="T1",1,IF(F2055="T2",2,IF(F2055="T3",3,IF(F2055="T4",4,-1))))),-1)</x:f>
        <x:v>1</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T1</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x:f>IF(OR(C2057="Ingredient candidate",C2057="Consumed input",C2057="Contained input",C2057="Transform input"),IF(F2057="T0",0,IF(F2057="T1",1,IF(F2057="T2",2,IF(F2057="T3",3,IF(F2057="T4",4,-1))))),-1)</x:f>
        <x:v>1</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x:c r="B2059" s="4"/>
      <x:c r="C2059" s="4"/>
      <x:c r="D2059" s="4"/>
      <x:c r="E2059" s="4"/>
      <x:c r="F2059" s="4"/>
      <x:c r="G2059" s="4"/>
      <x:c r="H2059" s="4"/>
      <x:c r="I2059" s="4"/>
      <x:c r="J2059" s="4"/>
      <x:c r="K2059" s="4"/>
      <x:c r="L2059" s="4"/>
      <x:c r="M2059" s="4"/>
      <x:c r="N2059" s="4"/>
      <x:c r="O2059" s="4"/>
      <x:c r="P2059" s="4"/>
      <x:c r="Q2059" s="4"/>
    </x:row>
    <x:row r="2060" ht="64" customHeight="1">
      <x:c r="A2060" s="4"/>
      <x:c r="B2060" s="4"/>
      <x:c r="C2060" s="4"/>
      <x:c r="D2060" s="4"/>
      <x:c r="E2060" s="4"/>
      <x:c r="F2060" s="4"/>
      <x:c r="G2060" s="4"/>
      <x:c r="H2060" s="4"/>
      <x:c r="I2060" s="4"/>
      <x:c r="J2060" s="4"/>
      <x:c r="K2060" s="4"/>
      <x:c r="L2060" s="4"/>
      <x:c r="M2060" s="4"/>
      <x:c r="N2060" s="4"/>
      <x:c r="O2060" s="4"/>
      <x:c r="P2060" s="4"/>
      <x:c r="Q2060" s="4"/>
    </x:row>
    <x:row r="2061" ht="64" customHeight="1">
      <x:c r="A2061" s="4"/>
      <x:c r="B2061" s="4"/>
      <x:c r="C2061" s="4"/>
      <x:c r="D2061" s="4"/>
      <x:c r="E2061" s="4"/>
      <x:c r="F2061" s="4"/>
      <x:c r="G2061" s="4"/>
      <x:c r="H2061" s="4"/>
      <x:c r="I2061" s="4"/>
      <x:c r="J2061" s="4"/>
      <x:c r="K2061" s="4"/>
      <x:c r="L2061" s="4"/>
      <x:c r="M2061" s="4"/>
      <x:c r="N2061" s="4"/>
      <x:c r="O2061" s="4"/>
      <x:c r="P2061" s="4"/>
      <x:c r="Q2061" s="4"/>
    </x:row>
    <x:row r="2062" ht="64" customHeight="1">
      <x:c r="A2062" s="4"/>
      <x:c r="B2062" s="4"/>
      <x:c r="C2062" s="4"/>
      <x:c r="D2062" s="4"/>
      <x:c r="E2062" s="4"/>
      <x:c r="F2062" s="4"/>
      <x:c r="G2062" s="4"/>
      <x:c r="H2062" s="4"/>
      <x:c r="I2062" s="4"/>
      <x:c r="J2062" s="4"/>
      <x:c r="K2062" s="4"/>
      <x:c r="L2062" s="4"/>
      <x:c r="M2062" s="4"/>
      <x:c r="N2062" s="4"/>
      <x:c r="O2062" s="4"/>
      <x:c r="P2062" s="4"/>
      <x:c r="Q2062" s="4"/>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T3</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x:f>IF(OR(C2063="Ingredient candidate",C2063="Consumed input",C2063="Contained input",C2063="Transform input"),IF(F2063="T0",0,IF(F2063="T1",1,IF(F2063="T2",2,IF(F2063="T3",3,IF(F2063="T4",4,-1))))),-1)</x:f>
        <x:v>3</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T0</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x:f>IF(OR(C2064="Ingredient candidate",C2064="Consumed input",C2064="Contained input",C2064="Transform input"),IF(F2064="T0",0,IF(F2064="T1",1,IF(F2064="T2",2,IF(F2064="T3",3,IF(F2064="T4",4,-1))))),-1)</x:f>
        <x:v>0</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T1</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x:f>IF(OR(C2070="Ingredient candidate",C2070="Consumed input",C2070="Contained input",C2070="Transform input"),IF(F2070="T0",0,IF(F2070="T1",1,IF(F2070="T2",2,IF(F2070="T3",3,IF(F2070="T4",4,-1))))),-1)</x:f>
        <x:v>1</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T3</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x:f>IF(OR(C2071="Ingredient candidate",C2071="Consumed input",C2071="Contained input",C2071="Transform input"),IF(F2071="T0",0,IF(F2071="T1",1,IF(F2071="T2",2,IF(F2071="T3",3,IF(F2071="T4",4,-1))))),-1)</x:f>
        <x:v>3</x:v>
      </x:c>
      <x:c r="Q2071" s="4" t="n">
        <x:f>IF(AND(OR(C2071="Ingredient candidate",C2071="Consumed input",C2071="Contained input",C2071="Transform input"),P2071=-1),1,0)</x:f>
        <x:v>0</x:v>
      </x:c>
    </x:row>
    <x:row r="2072" ht="64" customHeight="1">
      <x:c r="A2072" s="4"/>
      <x:c r="B2072" s="4"/>
      <x:c r="C2072" s="4"/>
      <x:c r="D2072" s="4"/>
      <x:c r="E2072" s="4"/>
      <x:c r="F2072" s="4"/>
      <x:c r="G2072" s="4"/>
      <x:c r="H2072" s="4"/>
      <x:c r="I2072" s="4"/>
      <x:c r="J2072" s="4"/>
      <x:c r="K2072" s="4"/>
      <x:c r="L2072" s="4"/>
      <x:c r="M2072" s="4"/>
      <x:c r="N2072" s="4"/>
      <x:c r="O2072" s="4"/>
      <x:c r="P2072" s="4"/>
      <x:c r="Q2072" s="4"/>
    </x:row>
    <x:row r="2073" ht="64" customHeight="1">
      <x:c r="A2073" s="4"/>
      <x:c r="B2073" s="4"/>
      <x:c r="C2073" s="4"/>
      <x:c r="D2073" s="4"/>
      <x:c r="E2073" s="4"/>
      <x:c r="F2073" s="4"/>
      <x:c r="G2073" s="4"/>
      <x:c r="H2073" s="4"/>
      <x:c r="I2073" s="4"/>
      <x:c r="J2073" s="4"/>
      <x:c r="K2073" s="4"/>
      <x:c r="L2073" s="4"/>
      <x:c r="M2073" s="4"/>
      <x:c r="N2073" s="4"/>
      <x:c r="O2073" s="4"/>
      <x:c r="P2073" s="4"/>
      <x:c r="Q2073" s="4"/>
    </x:row>
    <x:row r="2074" ht="64" customHeight="1">
      <x:c r="A2074" s="4"/>
      <x:c r="B2074" s="4"/>
      <x:c r="C2074" s="4"/>
      <x:c r="D2074" s="4"/>
      <x:c r="E2074" s="4"/>
      <x:c r="F2074" s="4"/>
      <x:c r="G2074" s="4"/>
      <x:c r="H2074" s="4"/>
      <x:c r="I2074" s="4"/>
      <x:c r="J2074" s="4"/>
      <x:c r="K2074" s="4"/>
      <x:c r="L2074" s="4"/>
      <x:c r="M2074" s="4"/>
      <x:c r="N2074" s="4"/>
      <x:c r="O2074" s="4"/>
      <x:c r="P2074" s="4"/>
      <x:c r="Q2074" s="4"/>
    </x:row>
    <x:row r="2075" ht="64" customHeight="1">
      <x:c r="A2075" s="4"/>
      <x:c r="B2075" s="4"/>
      <x:c r="C2075" s="4"/>
      <x:c r="D2075" s="4"/>
      <x:c r="E2075" s="4"/>
      <x:c r="F2075" s="4"/>
      <x:c r="G2075" s="4"/>
      <x:c r="H2075" s="4"/>
      <x:c r="I2075" s="4"/>
      <x:c r="J2075" s="4"/>
      <x:c r="K2075" s="4"/>
      <x:c r="L2075" s="4"/>
      <x:c r="M2075" s="4"/>
      <x:c r="N2075" s="4"/>
      <x:c r="O2075" s="4"/>
      <x:c r="P2075" s="4"/>
      <x:c r="Q2075" s="4"/>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T1</x:v>
      </x:c>
      <x:c r="G2076" s="4" t="str">
        <x:f>IFERROR(INDEX('Items'!$D$6:$D$1005,MATCH(D2076,'Items'!$A$6:$A$1005,0)),"MISSING ID")</x:f>
        <x:v>Salvage</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x:f>IF(OR(C2076="Ingredient candidate",C2076="Consumed input",C2076="Contained input",C2076="Transform input"),IF(F2076="T0",0,IF(F2076="T1",1,IF(F2076="T2",2,IF(F2076="T3",3,IF(F2076="T4",4,-1))))),-1)</x:f>
        <x:v>1</x:v>
      </x:c>
      <x:c r="Q2076" s="4">
        <x:f>IF(AND(OR(C2076="Ingredient candidate",C2076="Consumed input",C2076="Contained input",C2076="Transform input"),P2076=-1),1,0)</x:f>
        <x:v>0</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T1</x:v>
      </x:c>
      <x:c r="G2077" s="4" t="str">
        <x:f>IFERROR(INDEX('Items'!$D$6:$D$1005,MATCH(D2077,'Items'!$A$6:$A$1005,0)),"MISSING ID")</x:f>
        <x:v>Salvage</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x:f>IF(OR(C2077="Ingredient candidate",C2077="Consumed input",C2077="Contained input",C2077="Transform input"),IF(F2077="T0",0,IF(F2077="T1",1,IF(F2077="T2",2,IF(F2077="T3",3,IF(F2077="T4",4,-1))))),-1)</x:f>
        <x:v>1</x:v>
      </x:c>
      <x:c r="Q2077" s="4">
        <x:f>IF(AND(OR(C2077="Ingredient candidate",C2077="Consumed input",C2077="Contained input",C2077="Transform input"),P2077=-1),1,0)</x:f>
        <x:v>0</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T2</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x:f>IF(OR(C2078="Ingredient candidate",C2078="Consumed input",C2078="Contained input",C2078="Transform input"),IF(F2078="T0",0,IF(F2078="T1",1,IF(F2078="T2",2,IF(F2078="T3",3,IF(F2078="T4",4,-1))))),-1)</x:f>
        <x:v>2</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T3</x:v>
      </x:c>
      <x:c r="G2079" s="4" t="str">
        <x:f>IFERROR(INDEX('Items'!$D$6:$D$1005,MATCH(D2079,'Items'!$A$6:$A$1005,0)),"MISSING ID")</x:f>
        <x:v>Salvage</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x:f>IF(OR(C2079="Ingredient candidate",C2079="Consumed input",C2079="Contained input",C2079="Transform input"),IF(F2079="T0",0,IF(F2079="T1",1,IF(F2079="T2",2,IF(F2079="T3",3,IF(F2079="T4",4,-1))))),-1)</x:f>
        <x:v>3</x:v>
      </x:c>
      <x:c r="Q2079" s="4">
        <x:f>IF(AND(OR(C2079="Ingredient candidate",C2079="Consumed input",C2079="Contained input",C2079="Transform input"),P2079=-1),1,0)</x:f>
        <x:v>0</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T3</x:v>
      </x:c>
      <x:c r="G2080" s="4" t="str">
        <x:f>IFERROR(INDEX('Items'!$D$6:$D$1005,MATCH(D2080,'Items'!$A$6:$A$1005,0)),"MISSING ID")</x:f>
        <x:v>Crafting components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x:f>IF(OR(C2080="Ingredient candidate",C2080="Consumed input",C2080="Contained input",C2080="Transform input"),IF(F2080="T0",0,IF(F2080="T1",1,IF(F2080="T2",2,IF(F2080="T3",3,IF(F2080="T4",4,-1))))),-1)</x:f>
        <x:v>3</x:v>
      </x:c>
      <x:c r="Q2080" s="4">
        <x:f>IF(AND(OR(C2080="Ingredient candidate",C2080="Consumed input",C2080="Contained input",C2080="Transform input"),P2080=-1),1,0)</x:f>
        <x:v>0</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T4</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T2</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T4</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T3</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T3</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T2</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T3</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T3</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T3</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x:c r="B2092" s="4"/>
      <x:c r="C2092" s="4"/>
      <x:c r="D2092" s="4"/>
      <x:c r="E2092" s="4"/>
      <x:c r="F2092" s="4"/>
      <x:c r="G2092" s="4"/>
      <x:c r="H2092" s="4"/>
      <x:c r="I2092" s="4"/>
      <x:c r="J2092" s="4"/>
      <x:c r="K2092" s="4"/>
      <x:c r="L2092" s="4"/>
      <x:c r="M2092" s="4"/>
      <x:c r="N2092" s="4"/>
      <x:c r="O2092" s="4"/>
      <x:c r="P2092" s="4"/>
      <x:c r="Q2092" s="4"/>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T0</x:v>
      </x:c>
      <x:c r="G2095" s="4" t="str">
        <x:f>IFERROR(INDEX('Items'!$D$6:$D$1005,MATCH(D2095,'Items'!$A$6:$A$1005,0)),"MISSING ID")</x:f>
        <x:v>Salvage</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T4</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'Items'!$A$6:$A$1005</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[removed item];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T1</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T2</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T2</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T1</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x:c r="B11" s="4"/>
      <x:c r="C11" s="4"/>
      <x:c r="D11" s="4"/>
      <x:c r="E11" s="4"/>
      <x:c r="F11" s="4"/>
      <x:c r="G11" s="4"/>
      <x:c r="H11" s="4"/>
      <x:c r="I11" s="4"/>
      <x:c r="J11" s="4"/>
      <x:c r="K11" s="4"/>
      <x:c r="L11" s="4"/>
      <x:c r="M11" s="4"/>
    </x:row>
    <x:row r="12" ht="85" customHeight="1">
      <x:c r="A12" s="4"/>
      <x:c r="B12" s="4"/>
      <x:c r="C12" s="4"/>
      <x:c r="D12" s="4"/>
      <x:c r="E12" s="4"/>
      <x:c r="F12" s="4"/>
      <x:c r="G12" s="4"/>
      <x:c r="H12" s="4"/>
      <x:c r="I12" s="4"/>
      <x:c r="J12" s="4"/>
      <x:c r="K12" s="4"/>
      <x:c r="L12" s="4"/>
      <x:c r="M12" s="4"/>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T1</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T1</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T1</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T1</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T1</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T3</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T1</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T1</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x:c r="B28" s="4"/>
      <x:c r="C28" s="4"/>
      <x:c r="D28" s="4"/>
      <x:c r="E28" s="4"/>
      <x:c r="F28" s="4"/>
      <x:c r="G28" s="4"/>
      <x:c r="H28" s="4"/>
      <x:c r="I28" s="4"/>
      <x:c r="J28" s="4"/>
      <x:c r="K28" s="4"/>
      <x:c r="L28" s="4"/>
      <x:c r="M28" s="4"/>
    </x:row>
    <x:row r="29" ht="85" customHeight="1">
      <x:c r="A29" s="4"/>
      <x:c r="B29" s="4"/>
      <x:c r="C29" s="4"/>
      <x:c r="D29" s="4"/>
      <x:c r="E29" s="4"/>
      <x:c r="F29" s="4"/>
      <x:c r="G29" s="4"/>
      <x:c r="H29" s="4"/>
      <x:c r="I29" s="4"/>
      <x:c r="J29" s="4"/>
      <x:c r="K29" s="4"/>
      <x:c r="L29" s="4"/>
      <x:c r="M29" s="4"/>
    </x:row>
    <x:row r="30" ht="85" customHeight="1">
      <x:c r="A30" s="4"/>
      <x:c r="B30" s="4"/>
      <x:c r="C30" s="4"/>
      <x:c r="D30" s="4"/>
      <x:c r="E30" s="4"/>
      <x:c r="F30" s="4"/>
      <x:c r="G30" s="4"/>
      <x:c r="H30" s="4"/>
      <x:c r="I30" s="4"/>
      <x:c r="J30" s="4"/>
      <x:c r="K30" s="4"/>
      <x:c r="L30" s="4"/>
      <x:c r="M30" s="4"/>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T1</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T1</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T1</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T1</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T1</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T2</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T2</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T1</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x:c r="B46" s="4"/>
      <x:c r="C46" s="4"/>
      <x:c r="D46" s="4"/>
      <x:c r="E46" s="4"/>
      <x:c r="F46" s="4"/>
      <x:c r="G46" s="4"/>
      <x:c r="H46" s="4"/>
      <x:c r="I46" s="4"/>
      <x:c r="J46" s="4"/>
      <x:c r="K46" s="4"/>
      <x:c r="L46" s="4"/>
      <x:c r="M46" s="4"/>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T0</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T4</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T2</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T1</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x:c r="B61" s="4"/>
      <x:c r="C61" s="4"/>
      <x:c r="D61" s="4"/>
      <x:c r="E61" s="4"/>
      <x:c r="F61" s="4"/>
      <x:c r="G61" s="4"/>
      <x:c r="H61" s="4"/>
      <x:c r="I61" s="4"/>
      <x:c r="J61" s="4"/>
      <x:c r="K61" s="4"/>
      <x:c r="L61" s="4"/>
      <x:c r="M61" s="4"/>
    </x:row>
    <x:row r="62" ht="85" customHeight="1">
      <x:c r="A62" s="4"/>
      <x:c r="B62" s="4"/>
      <x:c r="C62" s="4"/>
      <x:c r="D62" s="4"/>
      <x:c r="E62" s="4"/>
      <x:c r="F62" s="4"/>
      <x:c r="G62" s="4"/>
      <x:c r="H62" s="4"/>
      <x:c r="I62" s="4"/>
      <x:c r="J62" s="4"/>
      <x:c r="K62" s="4"/>
      <x:c r="L62" s="4"/>
      <x:c r="M62" s="4"/>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T2</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T3</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T1</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T1</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x:c r="B68" s="4"/>
      <x:c r="C68" s="4"/>
      <x:c r="D68" s="4"/>
      <x:c r="E68" s="4"/>
      <x:c r="F68" s="4"/>
      <x:c r="G68" s="4"/>
      <x:c r="H68" s="4"/>
      <x:c r="I68" s="4"/>
      <x:c r="J68" s="4"/>
      <x:c r="K68" s="4"/>
      <x:c r="L68" s="4"/>
      <x:c r="M68" s="4"/>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x:c r="B71" s="4"/>
      <x:c r="C71" s="4"/>
      <x:c r="D71" s="4"/>
      <x:c r="E71" s="4"/>
      <x:c r="F71" s="4"/>
      <x:c r="G71" s="4"/>
      <x:c r="H71" s="4"/>
      <x:c r="I71" s="4"/>
      <x:c r="J71" s="4"/>
      <x:c r="K71" s="4"/>
      <x:c r="L71" s="4"/>
      <x:c r="M71" s="4"/>
    </x:row>
    <x:row r="72" ht="85" customHeight="1">
      <x:c r="A72" s="4"/>
      <x:c r="B72" s="4"/>
      <x:c r="C72" s="4"/>
      <x:c r="D72" s="4"/>
      <x:c r="E72" s="4"/>
      <x:c r="F72" s="4"/>
      <x:c r="G72" s="4"/>
      <x:c r="H72" s="4"/>
      <x:c r="I72" s="4"/>
      <x:c r="J72" s="4"/>
      <x:c r="K72" s="4"/>
      <x:c r="L72" s="4"/>
      <x:c r="M72" s="4"/>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x:c r="B74" s="4"/>
      <x:c r="C74" s="4"/>
      <x:c r="D74" s="4"/>
      <x:c r="E74" s="4"/>
      <x:c r="F74" s="4"/>
      <x:c r="G74" s="4"/>
      <x:c r="H74" s="4"/>
      <x:c r="I74" s="4"/>
      <x:c r="J74" s="4"/>
      <x:c r="K74" s="4"/>
      <x:c r="L74" s="4"/>
      <x:c r="M74" s="4"/>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T0</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x:c r="B78" s="4"/>
      <x:c r="C78" s="4"/>
      <x:c r="D78" s="4"/>
      <x:c r="E78" s="4"/>
      <x:c r="F78" s="4"/>
      <x:c r="G78" s="4"/>
      <x:c r="H78" s="4"/>
      <x:c r="I78" s="4"/>
      <x:c r="J78" s="4"/>
      <x:c r="K78" s="4"/>
      <x:c r="L78" s="4"/>
      <x:c r="M78" s="4"/>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T2</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x:c r="B80" s="4"/>
      <x:c r="C80" s="4"/>
      <x:c r="D80" s="4"/>
      <x:c r="E80" s="4"/>
      <x:c r="F80" s="4"/>
      <x:c r="G80" s="4"/>
      <x:c r="H80" s="4"/>
      <x:c r="I80" s="4"/>
      <x:c r="J80" s="4"/>
      <x:c r="K80" s="4"/>
      <x:c r="L80" s="4"/>
      <x:c r="M80" s="4"/>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T1</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T1</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T2</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T2</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T2</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T3</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T3</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T0</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T0</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T0</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T0</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T0</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T2</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T2</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T3</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x:c r="B110" s="4"/>
      <x:c r="C110" s="4"/>
      <x:c r="D110" s="4"/>
      <x:c r="E110" s="4"/>
      <x:c r="F110" s="4"/>
      <x:c r="G110" s="4"/>
      <x:c r="H110" s="4"/>
      <x:c r="I110" s="4"/>
      <x:c r="J110" s="4"/>
      <x:c r="K110" s="4"/>
      <x:c r="L110" s="4"/>
      <x:c r="M110" s="4"/>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T2</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T2</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T3</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T3</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T3</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T3</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T3</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T3</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T2</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T2</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T2</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T2</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T2</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T2</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T2</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T2</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T2</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T0</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T0</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T1</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T2</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T3</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T0</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T2</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T1</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T1</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T1</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T1</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T1</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T1</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T3</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T2</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T2</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T2</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T2</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T0</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T0</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T1</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T1</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T3</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T2</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T2</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T1</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T3</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T0</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T1</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T1</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x:c r="B249" s="4"/>
      <x:c r="C249" s="4"/>
      <x:c r="D249" s="4"/>
      <x:c r="E249" s="4"/>
      <x:c r="F249" s="4"/>
      <x:c r="G249" s="4"/>
      <x:c r="H249" s="4"/>
      <x:c r="I249" s="4"/>
      <x:c r="J249" s="4"/>
      <x:c r="K249" s="4"/>
      <x:c r="L249" s="4"/>
      <x:c r="M249" s="4"/>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x:c r="B257" s="4"/>
      <x:c r="C257" s="4"/>
      <x:c r="D257" s="4"/>
      <x:c r="E257" s="4"/>
      <x:c r="F257" s="4"/>
      <x:c r="G257" s="4"/>
      <x:c r="H257" s="4"/>
      <x:c r="I257" s="4"/>
      <x:c r="J257" s="4"/>
      <x:c r="K257" s="4"/>
      <x:c r="L257" s="4"/>
      <x:c r="M257" s="4"/>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T0</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T0</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T2</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x:c r="B262" s="4"/>
      <x:c r="C262" s="4"/>
      <x:c r="D262" s="4"/>
      <x:c r="E262" s="4"/>
      <x:c r="F262" s="4"/>
      <x:c r="G262" s="4"/>
      <x:c r="H262" s="4"/>
      <x:c r="I262" s="4"/>
      <x:c r="J262" s="4"/>
      <x:c r="K262" s="4"/>
      <x:c r="L262" s="4"/>
      <x:c r="M262" s="4"/>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T2</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T2</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x:c r="B265" s="4"/>
      <x:c r="C265" s="4"/>
      <x:c r="D265" s="4"/>
      <x:c r="E265" s="4"/>
      <x:c r="F265" s="4"/>
      <x:c r="G265" s="4"/>
      <x:c r="H265" s="4"/>
      <x:c r="I265" s="4"/>
      <x:c r="J265" s="4"/>
      <x:c r="K265" s="4"/>
      <x:c r="L265" s="4"/>
      <x:c r="M265" s="4"/>
    </x:row>
    <x:row r="266" ht="90" customHeight="1">
      <x:c r="A266" s="4"/>
      <x:c r="B266" s="4"/>
      <x:c r="C266" s="4"/>
      <x:c r="D266" s="4"/>
      <x:c r="E266" s="4"/>
      <x:c r="F266" s="4"/>
      <x:c r="G266" s="4"/>
      <x:c r="H266" s="4"/>
      <x:c r="I266" s="4"/>
      <x:c r="J266" s="4"/>
      <x:c r="K266" s="4"/>
      <x:c r="L266" s="4"/>
      <x:c r="M266" s="4"/>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T2</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T1</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T0</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T2</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T0</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x:c r="B272" s="4"/>
      <x:c r="C272" s="4"/>
      <x:c r="D272" s="4"/>
      <x:c r="E272" s="4"/>
      <x:c r="F272" s="4"/>
      <x:c r="G272" s="4"/>
      <x:c r="H272" s="4"/>
      <x:c r="I272" s="4"/>
      <x:c r="J272" s="4"/>
      <x:c r="K272" s="4"/>
      <x:c r="L272" s="4"/>
      <x:c r="M272" s="4"/>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T0</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T0</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T1</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T2</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T2</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T3</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x:c r="B285" s="4"/>
      <x:c r="C285" s="4"/>
      <x:c r="D285" s="4"/>
      <x:c r="E285" s="4"/>
      <x:c r="F285" s="4"/>
      <x:c r="G285" s="4"/>
      <x:c r="H285" s="4"/>
      <x:c r="I285" s="4"/>
      <x:c r="J285" s="4"/>
      <x:c r="K285" s="4"/>
      <x:c r="L285" s="4"/>
      <x:c r="M285" s="4"/>
    </x:row>
    <x:row r="286" ht="90" customHeight="1">
      <x:c r="A286" s="4"/>
      <x:c r="B286" s="4"/>
      <x:c r="C286" s="4"/>
      <x:c r="D286" s="4"/>
      <x:c r="E286" s="4"/>
      <x:c r="F286" s="4"/>
      <x:c r="G286" s="4"/>
      <x:c r="H286" s="4"/>
      <x:c r="I286" s="4"/>
      <x:c r="J286" s="4"/>
      <x:c r="K286" s="4"/>
      <x:c r="L286" s="4"/>
      <x:c r="M286" s="4"/>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x:c r="B292" s="4"/>
      <x:c r="C292" s="4"/>
      <x:c r="D292" s="4"/>
      <x:c r="E292" s="4"/>
      <x:c r="F292" s="4"/>
      <x:c r="G292" s="4"/>
      <x:c r="H292" s="4"/>
      <x:c r="I292" s="4"/>
      <x:c r="J292" s="4"/>
      <x:c r="K292" s="4"/>
      <x:c r="L292" s="4"/>
      <x:c r="M292" s="4"/>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x:c r="B302" s="4"/>
      <x:c r="C302" s="4"/>
      <x:c r="D302" s="4"/>
      <x:c r="E302" s="4"/>
      <x:c r="F302" s="4"/>
      <x:c r="G302" s="4"/>
      <x:c r="H302" s="4"/>
      <x:c r="I302" s="4"/>
      <x:c r="J302" s="4"/>
      <x:c r="K302" s="4"/>
      <x:c r="L302" s="4"/>
      <x:c r="M302" s="4"/>
    </x:row>
    <x:row r="303" ht="90" customHeight="1">
      <x:c r="A303" s="4"/>
      <x:c r="B303" s="4"/>
      <x:c r="C303" s="4"/>
      <x:c r="D303" s="4"/>
      <x:c r="E303" s="4"/>
      <x:c r="F303" s="4"/>
      <x:c r="G303" s="4"/>
      <x:c r="H303" s="4"/>
      <x:c r="I303" s="4"/>
      <x:c r="J303" s="4"/>
      <x:c r="K303" s="4"/>
      <x:c r="L303" s="4"/>
      <x:c r="M303" s="4"/>
    </x:row>
    <x:row r="304" ht="90" customHeight="1">
      <x:c r="A304" s="4"/>
      <x:c r="B304" s="4"/>
      <x:c r="C304" s="4"/>
      <x:c r="D304" s="4"/>
      <x:c r="E304" s="4"/>
      <x:c r="F304" s="4"/>
      <x:c r="G304" s="4"/>
      <x:c r="H304" s="4"/>
      <x:c r="I304" s="4"/>
      <x:c r="J304" s="4"/>
      <x:c r="K304" s="4"/>
      <x:c r="L304" s="4"/>
      <x:c r="M304" s="4"/>
    </x:row>
    <x:row r="305" ht="90" customHeight="1">
      <x:c r="A305" s="4"/>
      <x:c r="B305" s="4"/>
      <x:c r="C305" s="4"/>
      <x:c r="D305" s="4"/>
      <x:c r="E305" s="4"/>
      <x:c r="F305" s="4"/>
      <x:c r="G305" s="4"/>
      <x:c r="H305" s="4"/>
      <x:c r="I305" s="4"/>
      <x:c r="J305" s="4"/>
      <x:c r="K305" s="4"/>
      <x:c r="L305" s="4"/>
      <x:c r="M305" s="4"/>
    </x:row>
    <x:row r="306" ht="90" customHeight="1">
      <x:c r="A306" s="4"/>
      <x:c r="B306" s="4"/>
      <x:c r="C306" s="4"/>
      <x:c r="D306" s="4"/>
      <x:c r="E306" s="4"/>
      <x:c r="F306" s="4"/>
      <x:c r="G306" s="4"/>
      <x:c r="H306" s="4"/>
      <x:c r="I306" s="4"/>
      <x:c r="J306" s="4"/>
      <x:c r="K306" s="4"/>
      <x:c r="L306" s="4"/>
      <x:c r="M306" s="4"/>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x:c r="B311" s="4"/>
      <x:c r="C311" s="4"/>
      <x:c r="D311" s="4"/>
      <x:c r="E311" s="4"/>
      <x:c r="F311" s="4"/>
      <x:c r="G311" s="4"/>
      <x:c r="H311" s="4"/>
      <x:c r="I311" s="4"/>
      <x:c r="J311" s="4"/>
      <x:c r="K311" s="4"/>
      <x:c r="L311" s="4"/>
      <x:c r="M311" s="4"/>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T2</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T2</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T2</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T2</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T2</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T1</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T1</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T2</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T1</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T2</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T2</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T2</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T2</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T2</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T1</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T2</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x:c r="B344" s="4"/>
      <x:c r="C344" s="4"/>
      <x:c r="D344" s="4"/>
      <x:c r="E344" s="4"/>
      <x:c r="F344" s="4"/>
      <x:c r="G344" s="4"/>
      <x:c r="H344" s="4"/>
      <x:c r="I344" s="4"/>
      <x:c r="J344" s="4"/>
      <x:c r="K344" s="4"/>
      <x:c r="L344" s="4"/>
      <x:c r="M344" s="4"/>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T3</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T3</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T3</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T3</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x:c r="B350" s="4"/>
      <x:c r="C350" s="4"/>
      <x:c r="D350" s="4"/>
      <x:c r="E350" s="4"/>
      <x:c r="F350" s="4"/>
      <x:c r="G350" s="4"/>
      <x:c r="H350" s="4"/>
      <x:c r="I350" s="4"/>
      <x:c r="J350" s="4"/>
      <x:c r="K350" s="4"/>
      <x:c r="L350" s="4"/>
      <x:c r="M350" s="4"/>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T3</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T3</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T3</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x:c r="B354" s="4"/>
      <x:c r="C354" s="4"/>
      <x:c r="D354" s="4"/>
      <x:c r="E354" s="4"/>
      <x:c r="F354" s="4"/>
      <x:c r="G354" s="4"/>
      <x:c r="H354" s="4"/>
      <x:c r="I354" s="4"/>
      <x:c r="J354" s="4"/>
      <x:c r="K354" s="4"/>
      <x:c r="L354" s="4"/>
      <x:c r="M354" s="4"/>
    </x:row>
    <x:row r="355" ht="90" customHeight="1">
      <x:c r="A355" s="4"/>
      <x:c r="B355" s="4"/>
      <x:c r="C355" s="4"/>
      <x:c r="D355" s="4"/>
      <x:c r="E355" s="4"/>
      <x:c r="F355" s="4"/>
      <x:c r="G355" s="4"/>
      <x:c r="H355" s="4"/>
      <x:c r="I355" s="4"/>
      <x:c r="J355" s="4"/>
      <x:c r="K355" s="4"/>
      <x:c r="L355" s="4"/>
      <x:c r="M355" s="4"/>
    </x:row>
    <x:row r="356" ht="90" customHeight="1">
      <x:c r="A356" s="4"/>
      <x:c r="B356" s="4"/>
      <x:c r="C356" s="4"/>
      <x:c r="D356" s="4"/>
      <x:c r="E356" s="4"/>
      <x:c r="F356" s="4"/>
      <x:c r="G356" s="4"/>
      <x:c r="H356" s="4"/>
      <x:c r="I356" s="4"/>
      <x:c r="J356" s="4"/>
      <x:c r="K356" s="4"/>
      <x:c r="L356" s="4"/>
      <x:c r="M356" s="4"/>
    </x:row>
    <x:row r="357" ht="90" customHeight="1">
      <x:c r="A357" s="4"/>
      <x:c r="B357" s="4"/>
      <x:c r="C357" s="4"/>
      <x:c r="D357" s="4"/>
      <x:c r="E357" s="4"/>
      <x:c r="F357" s="4"/>
      <x:c r="G357" s="4"/>
      <x:c r="H357" s="4"/>
      <x:c r="I357" s="4"/>
      <x:c r="J357" s="4"/>
      <x:c r="K357" s="4"/>
      <x:c r="L357" s="4"/>
      <x:c r="M357" s="4"/>
    </x:row>
    <x:row r="358" ht="90" customHeight="1">
      <x:c r="A358" s="4"/>
      <x:c r="B358" s="4"/>
      <x:c r="C358" s="4"/>
      <x:c r="D358" s="4"/>
      <x:c r="E358" s="4"/>
      <x:c r="F358" s="4"/>
      <x:c r="G358" s="4"/>
      <x:c r="H358" s="4"/>
      <x:c r="I358" s="4"/>
      <x:c r="J358" s="4"/>
      <x:c r="K358" s="4"/>
      <x:c r="L358" s="4"/>
      <x:c r="M358" s="4"/>
    </x:row>
    <x:row r="359" ht="90" customHeight="1">
      <x:c r="A359" s="4"/>
      <x:c r="B359" s="4"/>
      <x:c r="C359" s="4"/>
      <x:c r="D359" s="4"/>
      <x:c r="E359" s="4"/>
      <x:c r="F359" s="4"/>
      <x:c r="G359" s="4"/>
      <x:c r="H359" s="4"/>
      <x:c r="I359" s="4"/>
      <x:c r="J359" s="4"/>
      <x:c r="K359" s="4"/>
      <x:c r="L359" s="4"/>
      <x:c r="M359" s="4"/>
    </x:row>
    <x:row r="360" ht="90" customHeight="1">
      <x:c r="A360" s="4"/>
      <x:c r="B360" s="4"/>
      <x:c r="C360" s="4"/>
      <x:c r="D360" s="4"/>
      <x:c r="E360" s="4"/>
      <x:c r="F360" s="4"/>
      <x:c r="G360" s="4"/>
      <x:c r="H360" s="4"/>
      <x:c r="I360" s="4"/>
      <x:c r="J360" s="4"/>
      <x:c r="K360" s="4"/>
      <x:c r="L360" s="4"/>
      <x:c r="M360" s="4"/>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T0</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T0</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T1</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T0</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x:c r="B367" s="4"/>
      <x:c r="C367" s="4"/>
      <x:c r="D367" s="4"/>
      <x:c r="E367" s="4"/>
      <x:c r="F367" s="4"/>
      <x:c r="G367" s="4"/>
      <x:c r="H367" s="4"/>
      <x:c r="I367" s="4"/>
      <x:c r="J367" s="4"/>
      <x:c r="K367" s="4"/>
      <x:c r="L367" s="4"/>
      <x:c r="M367" s="4"/>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T0</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T0</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T0</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T0</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T0</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T3</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T0</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T0</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x:c r="B390" s="4"/>
      <x:c r="C390" s="4"/>
      <x:c r="D390" s="4"/>
      <x:c r="E390" s="4"/>
      <x:c r="F390" s="4"/>
      <x:c r="G390" s="4"/>
      <x:c r="H390" s="4"/>
      <x:c r="I390" s="4"/>
      <x:c r="J390" s="4"/>
      <x:c r="K390" s="4"/>
      <x:c r="L390" s="4"/>
      <x:c r="M390" s="4"/>
    </x:row>
    <x:row r="391" ht="90" customHeight="1">
      <x:c r="A391" s="4"/>
      <x:c r="B391" s="4"/>
      <x:c r="C391" s="4"/>
      <x:c r="D391" s="4"/>
      <x:c r="E391" s="4"/>
      <x:c r="F391" s="4"/>
      <x:c r="G391" s="4"/>
      <x:c r="H391" s="4"/>
      <x:c r="I391" s="4"/>
      <x:c r="J391" s="4"/>
      <x:c r="K391" s="4"/>
      <x:c r="L391" s="4"/>
      <x:c r="M391" s="4"/>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T2</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T3</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T2</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T1</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T3</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T3</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T3</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T3</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T3</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T3</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T3</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T4</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x:c r="B407" s="4"/>
      <x:c r="C407" s="4"/>
      <x:c r="D407" s="4"/>
      <x:c r="E407" s="4"/>
      <x:c r="F407" s="4"/>
      <x:c r="G407" s="4"/>
      <x:c r="H407" s="4"/>
      <x:c r="I407" s="4"/>
      <x:c r="J407" s="4"/>
      <x:c r="K407" s="4"/>
      <x:c r="L407" s="4"/>
      <x:c r="M407" s="4"/>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x:c r="B411" s="4"/>
      <x:c r="C411" s="4"/>
      <x:c r="D411" s="4"/>
      <x:c r="E411" s="4"/>
      <x:c r="F411" s="4"/>
      <x:c r="G411" s="4"/>
      <x:c r="H411" s="4"/>
      <x:c r="I411" s="4"/>
      <x:c r="J411" s="4"/>
      <x:c r="K411" s="4"/>
      <x:c r="L411" s="4"/>
      <x:c r="M411" s="4"/>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x:c r="B428" s="4"/>
      <x:c r="C428" s="4"/>
      <x:c r="D428" s="4"/>
      <x:c r="E428" s="4"/>
      <x:c r="F428" s="4"/>
      <x:c r="G428" s="4"/>
      <x:c r="H428" s="4"/>
      <x:c r="I428" s="4"/>
      <x:c r="J428" s="4"/>
      <x:c r="K428" s="4"/>
      <x:c r="L428" s="4"/>
      <x:c r="M428" s="4"/>
    </x:row>
    <x:row r="429" ht="90" customHeight="1">
      <x:c r="A429" s="4"/>
      <x:c r="B429" s="4"/>
      <x:c r="C429" s="4"/>
      <x:c r="D429" s="4"/>
      <x:c r="E429" s="4"/>
      <x:c r="F429" s="4"/>
      <x:c r="G429" s="4"/>
      <x:c r="H429" s="4"/>
      <x:c r="I429" s="4"/>
      <x:c r="J429" s="4"/>
      <x:c r="K429" s="4"/>
      <x:c r="L429" s="4"/>
      <x:c r="M429" s="4"/>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T1</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T1</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T2</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x:c r="B447" s="4"/>
      <x:c r="C447" s="4"/>
      <x:c r="D447" s="4"/>
      <x:c r="E447" s="4"/>
      <x:c r="F447" s="4"/>
      <x:c r="G447" s="4"/>
      <x:c r="H447" s="4"/>
      <x:c r="I447" s="4"/>
      <x:c r="J447" s="4"/>
      <x:c r="K447" s="4"/>
      <x:c r="L447" s="4"/>
      <x:c r="M447" s="4"/>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T2</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T2</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x:c r="B454" s="4"/>
      <x:c r="C454" s="4"/>
      <x:c r="D454" s="4"/>
      <x:c r="E454" s="4"/>
      <x:c r="F454" s="4"/>
      <x:c r="G454" s="4"/>
      <x:c r="H454" s="4"/>
      <x:c r="I454" s="4"/>
      <x:c r="J454" s="4"/>
      <x:c r="K454" s="4"/>
      <x:c r="L454" s="4"/>
      <x:c r="M454" s="4"/>
    </x:row>
    <x:row r="455" ht="90" customHeight="1">
      <x:c r="A455" s="4"/>
      <x:c r="B455" s="4"/>
      <x:c r="C455" s="4"/>
      <x:c r="D455" s="4"/>
      <x:c r="E455" s="4"/>
      <x:c r="F455" s="4"/>
      <x:c r="G455" s="4"/>
      <x:c r="H455" s="4"/>
      <x:c r="I455" s="4"/>
      <x:c r="J455" s="4"/>
      <x:c r="K455" s="4"/>
      <x:c r="L455" s="4"/>
      <x:c r="M455" s="4"/>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T2</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T2</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T0</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T1</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T1</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T3</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T3</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x:c r="B464" s="4"/>
      <x:c r="C464" s="4"/>
      <x:c r="D464" s="4"/>
      <x:c r="E464" s="4"/>
      <x:c r="F464" s="4"/>
      <x:c r="G464" s="4"/>
      <x:c r="H464" s="4"/>
      <x:c r="I464" s="4"/>
      <x:c r="J464" s="4"/>
      <x:c r="K464" s="4"/>
      <x:c r="L464" s="4"/>
      <x:c r="M464" s="4"/>
    </x:row>
    <x:row r="465" ht="90" customHeight="1">
      <x:c r="A465" s="4"/>
      <x:c r="B465" s="4"/>
      <x:c r="C465" s="4"/>
      <x:c r="D465" s="4"/>
      <x:c r="E465" s="4"/>
      <x:c r="F465" s="4"/>
      <x:c r="G465" s="4"/>
      <x:c r="H465" s="4"/>
      <x:c r="I465" s="4"/>
      <x:c r="J465" s="4"/>
      <x:c r="K465" s="4"/>
      <x:c r="L465" s="4"/>
      <x:c r="M465" s="4"/>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T3</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T2</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T3</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x:c r="B469" s="4"/>
      <x:c r="C469" s="4"/>
      <x:c r="D469" s="4"/>
      <x:c r="E469" s="4"/>
      <x:c r="F469" s="4"/>
      <x:c r="G469" s="4"/>
      <x:c r="H469" s="4"/>
      <x:c r="I469" s="4"/>
      <x:c r="J469" s="4"/>
      <x:c r="K469" s="4"/>
      <x:c r="L469" s="4"/>
      <x:c r="M469" s="4"/>
    </x:row>
    <x:row r="470" ht="90" customHeight="1">
      <x:c r="A470" s="4"/>
      <x:c r="B470" s="4"/>
      <x:c r="C470" s="4"/>
      <x:c r="D470" s="4"/>
      <x:c r="E470" s="4"/>
      <x:c r="F470" s="4"/>
      <x:c r="G470" s="4"/>
      <x:c r="H470" s="4"/>
      <x:c r="I470" s="4"/>
      <x:c r="J470" s="4"/>
      <x:c r="K470" s="4"/>
      <x:c r="L470" s="4"/>
      <x:c r="M470" s="4"/>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T3</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x:c r="B473" s="4"/>
      <x:c r="C473" s="4"/>
      <x:c r="D473" s="4"/>
      <x:c r="E473" s="4"/>
      <x:c r="F473" s="4"/>
      <x:c r="G473" s="4"/>
      <x:c r="H473" s="4"/>
      <x:c r="I473" s="4"/>
      <x:c r="J473" s="4"/>
      <x:c r="K473" s="4"/>
      <x:c r="L473" s="4"/>
      <x:c r="M473" s="4"/>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T1</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T2</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x:c r="B477" s="4"/>
      <x:c r="C477" s="4"/>
      <x:c r="D477" s="4"/>
      <x:c r="E477" s="4"/>
      <x:c r="F477" s="4"/>
      <x:c r="G477" s="4"/>
      <x:c r="H477" s="4"/>
      <x:c r="I477" s="4"/>
      <x:c r="J477" s="4"/>
      <x:c r="K477" s="4"/>
      <x:c r="L477" s="4"/>
      <x:c r="M477" s="4"/>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T0</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x:c r="B482" s="4"/>
      <x:c r="C482" s="4"/>
      <x:c r="D482" s="4"/>
      <x:c r="E482" s="4"/>
      <x:c r="F482" s="4"/>
      <x:c r="G482" s="4"/>
      <x:c r="H482" s="4"/>
      <x:c r="I482" s="4"/>
      <x:c r="J482" s="4"/>
      <x:c r="K482" s="4"/>
      <x:c r="L482" s="4"/>
      <x:c r="M482" s="4"/>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T0</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T3</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T3</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T3</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T2</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x:c r="B492" s="4"/>
      <x:c r="C492" s="4"/>
      <x:c r="D492" s="4"/>
      <x:c r="E492" s="4"/>
      <x:c r="F492" s="4"/>
      <x:c r="G492" s="4"/>
      <x:c r="H492" s="4"/>
      <x:c r="I492" s="4"/>
      <x:c r="J492" s="4"/>
      <x:c r="K492" s="4"/>
      <x:c r="L492" s="4"/>
      <x:c r="M492" s="4"/>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T1</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T2</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T1</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T0</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T1</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x:c r="B500" s="4"/>
      <x:c r="C500" s="4"/>
      <x:c r="D500" s="4"/>
      <x:c r="E500" s="4"/>
      <x:c r="F500" s="4"/>
      <x:c r="G500" s="4"/>
      <x:c r="H500" s="4"/>
      <x:c r="I500" s="4"/>
      <x:c r="J500" s="4"/>
      <x:c r="K500" s="4"/>
      <x:c r="L500" s="4"/>
      <x:c r="M500" s="4"/>
    </x:row>
    <x:row r="501" ht="115" customHeight="1">
      <x:c r="A501" s="4"/>
      <x:c r="B501" s="4"/>
      <x:c r="C501" s="4"/>
      <x:c r="D501" s="4"/>
      <x:c r="E501" s="4"/>
      <x:c r="F501" s="4"/>
      <x:c r="G501" s="4"/>
      <x:c r="H501" s="4"/>
      <x:c r="I501" s="4"/>
      <x:c r="J501" s="4"/>
      <x:c r="K501" s="4"/>
      <x:c r="L501" s="4"/>
      <x:c r="M501" s="4"/>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T2</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T0</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T2</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T2</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T1</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T3</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T4</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x:c r="B519" s="4"/>
      <x:c r="C519" s="4"/>
      <x:c r="D519" s="4"/>
      <x:c r="E519" s="4"/>
      <x:c r="F519" s="4"/>
      <x:c r="G519" s="4"/>
      <x:c r="H519" s="4"/>
      <x:c r="I519" s="4"/>
      <x:c r="J519" s="4"/>
      <x:c r="K519" s="4"/>
      <x:c r="L519" s="4"/>
      <x:c r="M519" s="4"/>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T2</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T1</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x:c r="B524" s="4"/>
      <x:c r="C524" s="4"/>
      <x:c r="D524" s="4"/>
      <x:c r="E524" s="4"/>
      <x:c r="F524" s="4"/>
      <x:c r="G524" s="4"/>
      <x:c r="H524" s="4"/>
      <x:c r="I524" s="4"/>
      <x:c r="J524" s="4"/>
      <x:c r="K524" s="4"/>
      <x:c r="L524" s="4"/>
      <x:c r="M524" s="4"/>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T4</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T2</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x:c r="B527" s="4"/>
      <x:c r="C527" s="4"/>
      <x:c r="D527" s="4"/>
      <x:c r="E527" s="4"/>
      <x:c r="F527" s="4"/>
      <x:c r="G527" s="4"/>
      <x:c r="H527" s="4"/>
      <x:c r="I527" s="4"/>
      <x:c r="J527" s="4"/>
      <x:c r="K527" s="4"/>
      <x:c r="L527" s="4"/>
      <x:c r="M527" s="4"/>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T1</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T2</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T2</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x:c r="B546" s="4"/>
      <x:c r="C546" s="4"/>
      <x:c r="D546" s="4"/>
      <x:c r="E546" s="4"/>
      <x:c r="F546" s="4"/>
      <x:c r="G546" s="4"/>
      <x:c r="H546" s="4"/>
      <x:c r="I546" s="4"/>
      <x:c r="J546" s="4"/>
      <x:c r="K546" s="4"/>
      <x:c r="L546" s="4"/>
      <x:c r="M546" s="4"/>
    </x:row>
    <x:row r="547" ht="115" customHeight="1">
      <x:c r="A547" s="4"/>
      <x:c r="B547" s="4"/>
      <x:c r="C547" s="4"/>
      <x:c r="D547" s="4"/>
      <x:c r="E547" s="4"/>
      <x:c r="F547" s="4"/>
      <x:c r="G547" s="4"/>
      <x:c r="H547" s="4"/>
      <x:c r="I547" s="4"/>
      <x:c r="J547" s="4"/>
      <x:c r="K547" s="4"/>
      <x:c r="L547" s="4"/>
      <x:c r="M547" s="4"/>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T3</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x:c r="B554" s="4"/>
      <x:c r="C554" s="4"/>
      <x:c r="D554" s="4"/>
      <x:c r="E554" s="4"/>
      <x:c r="F554" s="4"/>
      <x:c r="G554" s="4"/>
      <x:c r="H554" s="4"/>
      <x:c r="I554" s="4"/>
      <x:c r="J554" s="4"/>
      <x:c r="K554" s="4"/>
      <x:c r="L554" s="4"/>
      <x:c r="M554" s="4"/>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T3</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T3</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T4</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x:c r="B569" s="4"/>
      <x:c r="C569" s="4"/>
      <x:c r="D569" s="4"/>
      <x:c r="E569" s="4"/>
      <x:c r="F569" s="4"/>
      <x:c r="G569" s="4"/>
      <x:c r="H569" s="4"/>
      <x:c r="I569" s="4"/>
      <x:c r="J569" s="4"/>
      <x:c r="K569" s="4"/>
      <x:c r="L569" s="4"/>
      <x:c r="M569" s="4"/>
    </x:row>
    <x:row r="570" ht="115" customHeight="1">
      <x:c r="A570" s="4"/>
      <x:c r="B570" s="4"/>
      <x:c r="C570" s="4"/>
      <x:c r="D570" s="4"/>
      <x:c r="E570" s="4"/>
      <x:c r="F570" s="4"/>
      <x:c r="G570" s="4"/>
      <x:c r="H570" s="4"/>
      <x:c r="I570" s="4"/>
      <x:c r="J570" s="4"/>
      <x:c r="K570" s="4"/>
      <x:c r="L570" s="4"/>
      <x:c r="M570" s="4"/>
    </x:row>
    <x:row r="571" ht="115" customHeight="1">
      <x:c r="A571" s="4"/>
      <x:c r="B571" s="4"/>
      <x:c r="C571" s="4"/>
      <x:c r="D571" s="4"/>
      <x:c r="E571" s="4"/>
      <x:c r="F571" s="4"/>
      <x:c r="G571" s="4"/>
      <x:c r="H571" s="4"/>
      <x:c r="I571" s="4"/>
      <x:c r="J571" s="4"/>
      <x:c r="K571" s="4"/>
      <x:c r="L571" s="4"/>
      <x:c r="M571" s="4"/>
    </x:row>
    <x:row r="572" ht="115" customHeight="1">
      <x:c r="A572" s="4"/>
      <x:c r="B572" s="4"/>
      <x:c r="C572" s="4"/>
      <x:c r="D572" s="4"/>
      <x:c r="E572" s="4"/>
      <x:c r="F572" s="4"/>
      <x:c r="G572" s="4"/>
      <x:c r="H572" s="4"/>
      <x:c r="I572" s="4"/>
      <x:c r="J572" s="4"/>
      <x:c r="K572" s="4"/>
      <x:c r="L572" s="4"/>
      <x:c r="M572" s="4"/>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x:c r="B583" s="4"/>
      <x:c r="C583" s="4"/>
      <x:c r="D583" s="4"/>
      <x:c r="E583" s="4"/>
      <x:c r="F583" s="4"/>
      <x:c r="G583" s="4"/>
      <x:c r="H583" s="4"/>
      <x:c r="I583" s="4"/>
      <x:c r="J583" s="4"/>
      <x:c r="K583" s="4"/>
      <x:c r="L583" s="4"/>
      <x:c r="M583" s="4"/>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T2</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T2</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T1</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T2</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T2</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T2</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T2</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T2</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T2</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T2</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T1</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T0</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T0</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x:c r="B642" s="4"/>
      <x:c r="C642" s="4"/>
      <x:c r="D642" s="4"/>
      <x:c r="E642" s="4"/>
      <x:c r="F642" s="4"/>
      <x:c r="G642" s="4"/>
      <x:c r="H642" s="4"/>
      <x:c r="I642" s="4"/>
      <x:c r="J642" s="4"/>
      <x:c r="K642" s="4"/>
      <x:c r="L642" s="4"/>
      <x:c r="M642" s="4"/>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T3</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T3</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T3</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T3</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T3</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T1</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Selected iron-ore furnace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 value tier independent","Value tier; crafting readiness separate"))</x:f>
        <x:v>Value tier; crafting readiness separate</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T2</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sharpening grit</x:v>
      </x:c>
      <x:c r="G7" s="4" t="str">
        <x:f>IFERROR(INDEX('Material routes'!$F$6:$F$2205,MATCH(V7,'Material routes'!$A$6:$A$2205,0)),"MISSING ID")</x:f>
        <x:v>T0</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 value tier independent","Value tier; crafting readiness separate"))</x:f>
        <x:v>Value tier; crafting readiness separate</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T2</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 stock</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 value tier independent","Value tier; crafting readiness separate"))</x:f>
        <x:v>Value tier; crafting readiness separate</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T1</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 powder</x:v>
      </x:c>
      <x:c r="G9" s="4" t="str">
        <x:f>IFERROR(INDEX('Material routes'!$F$6:$F$2205,MATCH(V9,'Material routes'!$A$6:$A$2205,0)),"MISSING ID")</x:f>
        <x:v>T0</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 value tier independent","Value tier; crafting readiness separate"))</x:f>
        <x:v>Value tier; crafting readiness separate</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Graded fired-ceramic grog</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Salvage value tier; crafting readiness separate</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x:c r="B11" s="4"/>
      <x:c r="C11" s="4"/>
      <x:c r="D11" s="4"/>
      <x:c r="E11" s="4"/>
      <x:c r="F11" s="4"/>
      <x:c r="G11" s="4"/>
      <x:c r="H11" s="4"/>
      <x:c r="I11" s="4"/>
      <x:c r="J11" s="4"/>
      <x:c r="K11" s="4"/>
      <x:c r="L11" s="4"/>
      <x:c r="M11" s="4"/>
      <x:c r="N11" s="4"/>
      <x:c r="O11" s="4"/>
      <x:c r="P11" s="4"/>
      <x:c r="Q11" s="4"/>
      <x:c r="R11" s="4"/>
      <x:c r="S11" s="4"/>
      <x:c r="T11" s="4"/>
      <x:c r="U11" s="4"/>
      <x:c r="V11" s="4"/>
    </x:row>
    <x:row r="12" ht="85" customHeight="1">
      <x:c r="A12" s="4"/>
      <x:c r="B12" s="4"/>
      <x:c r="C12" s="4"/>
      <x:c r="D12" s="4"/>
      <x:c r="E12" s="4"/>
      <x:c r="F12" s="4"/>
      <x:c r="G12" s="4"/>
      <x:c r="H12" s="4"/>
      <x:c r="I12" s="4"/>
      <x:c r="J12" s="4"/>
      <x:c r="K12" s="4"/>
      <x:c r="L12" s="4"/>
      <x:c r="M12" s="4"/>
      <x:c r="N12" s="4"/>
      <x:c r="O12" s="4"/>
      <x:c r="P12" s="4"/>
      <x:c r="Q12" s="4"/>
      <x:c r="R12" s="4"/>
      <x:c r="S12" s="4"/>
      <x:c r="T12" s="4"/>
      <x:c r="U12" s="4"/>
      <x:c r="V12" s="4"/>
    </x:row>
    <x:row r="13" ht="85" customHeight="1">
      <x:c r="A13" s="4" t="str">
        <x:f>IFERROR(INDEX('Material routes'!$E$6:$E$2205,MATCH(U13,'Material routes'!$A$6:$A$2205,0)),"MISSING ID")</x:f>
        <x:v>Raw hide</x:v>
      </x:c>
      <x:c r="B13" s="4" t="str">
        <x:f>IFERROR(INDEX('Material routes'!$F$6:$F$2205,MATCH(U13,'Material routes'!$A$6:$A$2205,0)),"MISSING ID")</x:f>
        <x:v>T1</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Prepared flexible hide panels</x:v>
      </x:c>
      <x:c r="G13" s="4" t="str">
        <x:f>IFERROR(INDEX('Material routes'!$F$6:$F$2205,MATCH(V13,'Material routes'!$A$6:$A$2205,0)),"MISSING ID")</x:f>
        <x:v>T3</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 value tier independent","Value tier; crafting readiness separate"))</x:f>
        <x:v>Value tier; crafting readiness separate</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T1</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pads</x:v>
      </x:c>
      <x:c r="G14" s="4" t="str">
        <x:f>IFERROR(INDEX('Material routes'!$F$6:$F$2205,MATCH(V14,'Material routes'!$A$6:$A$2205,0)),"MISSING ID")</x:f>
        <x:v>T3</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 value tier independent","Value tier; crafting readiness separate"))</x:f>
        <x:v>Value tier; crafting readiness separate</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T1</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 value tier independent","Value tier; crafting readiness separate"))</x:f>
        <x:v>Value tier; crafting readiness separate</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T1</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 value tier independent","Value tier; crafting readiness separate"))</x:f>
        <x:v>Value tier; crafting readiness separate</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garment panels</x:v>
      </x:c>
      <x:c r="G17" s="4" t="str">
        <x:f>IFERROR(INDEX('Material routes'!$F$6:$F$2205,MATCH(V17,'Material routes'!$A$6:$A$2205,0)),"MISSING ID")</x:f>
        <x:v>T3</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 value tier independent","Value tier; crafting readiness separate"))</x:f>
        <x:v>Value tier; crafting readiness separate</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T3</x:v>
      </x:c>
      <x:c r="H18" s="4" t="str">
        <x:f>IFERROR(INDEX('Material routes'!$H$6:$H$2205,MATCH(V18,'Material routes'!$A$6:$A$2205,0)),"MISSING ID")</x:f>
        <x:v>Crafting component</x:v>
      </x:c>
      <x:c r="I18" s="4" t="str">
        <x:f>IFERROR(INDEX('Material routes'!$G$6:$G$2205,MATCH(V18,'Material routes'!$A$6:$A$2205,0)),"MISSING ID")</x:f>
        <x:v>Salvage</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Salvage value tier; crafting readiness separate</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T3</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Salvage value tier; crafting readiness separate</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T1</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Crafting components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 value tier independent","Value tier; crafting readiness separate"))</x:f>
        <x:v>Value tier; crafting readiness separate</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Crafting components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 value tier independent","Value tier; crafting readiness separate"))</x:f>
        <x:v>Value tier; crafting readiness separate</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Raw 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Unconsolidated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 value tier independent","Value tier; crafting readiness separate"))</x:f>
        <x:v>Value tier; crafting readiness separate</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Native copper lump</x:v>
      </x:c>
      <x:c r="B23" s="4" t="str">
        <x:f>IFERROR(INDEX('Material routes'!$F$6:$F$2205,MATCH(U23,'Material routes'!$A$6:$A$2205,0)),"MISSING ID")</x:f>
        <x:v>T3</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T2</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 value tier independent","Value tier; crafting readiness separate"))</x:f>
        <x:v>Value tier; crafting readiness separate</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T1</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Salvage value tier; crafting readiness separate</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T1</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Salvage value tier; crafting readiness separate</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Unformed opaque 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 value tier independent","Value tier; crafting readiness separate"))</x:f>
        <x:v>Value tier; crafting readiness separate</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transparent glass blanks</x:v>
      </x:c>
      <x:c r="G27" s="4" t="str">
        <x:f>IFERROR(INDEX('Material routes'!$F$6:$F$2205,MATCH(V27,'Material routes'!$A$6:$A$2205,0)),"MISSING ID")</x:f>
        <x:v>T2</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 value tier independent","Value tier; crafting readiness separate"))</x:f>
        <x:v>Value tier; crafting readiness separate</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x:c r="B28" s="4"/>
      <x:c r="C28" s="4"/>
      <x:c r="D28" s="4"/>
      <x:c r="E28" s="4"/>
      <x:c r="F28" s="4"/>
      <x:c r="G28" s="4"/>
      <x:c r="H28" s="4"/>
      <x:c r="I28" s="4"/>
      <x:c r="J28" s="4"/>
      <x:c r="K28" s="4"/>
      <x:c r="L28" s="4"/>
      <x:c r="M28" s="4"/>
      <x:c r="N28" s="4"/>
      <x:c r="O28" s="4"/>
      <x:c r="P28" s="4"/>
      <x:c r="Q28" s="4"/>
      <x:c r="R28" s="4"/>
      <x:c r="S28" s="4"/>
      <x:c r="T28" s="4"/>
      <x:c r="U28" s="4"/>
      <x:c r="V28" s="4"/>
    </x:row>
    <x:row r="29" ht="85" customHeight="1">
      <x:c r="A29" s="4"/>
      <x:c r="B29" s="4"/>
      <x:c r="C29" s="4"/>
      <x:c r="D29" s="4"/>
      <x:c r="E29" s="4"/>
      <x:c r="F29" s="4"/>
      <x:c r="G29" s="4"/>
      <x:c r="H29" s="4"/>
      <x:c r="I29" s="4"/>
      <x:c r="J29" s="4"/>
      <x:c r="K29" s="4"/>
      <x:c r="L29" s="4"/>
      <x:c r="M29" s="4"/>
      <x:c r="N29" s="4"/>
      <x:c r="O29" s="4"/>
      <x:c r="P29" s="4"/>
      <x:c r="Q29" s="4"/>
      <x:c r="R29" s="4"/>
      <x:c r="S29" s="4"/>
      <x:c r="T29" s="4"/>
      <x:c r="U29" s="4"/>
      <x:c r="V29" s="4"/>
    </x:row>
    <x:row r="30" ht="85" customHeight="1">
      <x:c r="A30" s="4"/>
      <x:c r="B30" s="4"/>
      <x:c r="C30" s="4"/>
      <x:c r="D30" s="4"/>
      <x:c r="E30" s="4"/>
      <x:c r="F30" s="4"/>
      <x:c r="G30" s="4"/>
      <x:c r="H30" s="4"/>
      <x:c r="I30" s="4"/>
      <x:c r="J30" s="4"/>
      <x:c r="K30" s="4"/>
      <x:c r="L30" s="4"/>
      <x:c r="M30" s="4"/>
      <x:c r="N30" s="4"/>
      <x:c r="O30" s="4"/>
      <x:c r="P30" s="4"/>
      <x:c r="Q30" s="4"/>
      <x:c r="R30" s="4"/>
      <x:c r="S30" s="4"/>
      <x:c r="T30" s="4"/>
      <x:c r="U30" s="4"/>
      <x:c r="V30" s="4"/>
    </x:row>
    <x:row r="31" ht="85" customHeight="1">
      <x:c r="A31" s="4" t="str">
        <x:f>IFERROR(INDEX('Material routes'!$E$6:$E$2205,MATCH(U31,'Material routes'!$A$6:$A$2205,0)),"MISSING ID")</x:f>
        <x:v>Dense barite lumps</x:v>
      </x:c>
      <x:c r="B31" s="4" t="str">
        <x:f>IFERROR(INDEX('Material routes'!$F$6:$F$2205,MATCH(U31,'Material routes'!$A$6:$A$2205,0)),"MISSING ID")</x:f>
        <x:v>T1</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 powder</x:v>
      </x:c>
      <x:c r="G31" s="4" t="str">
        <x:f>IFERROR(INDEX('Material routes'!$F$6:$F$2205,MATCH(V31,'Material routes'!$A$6:$A$2205,0)),"MISSING ID")</x:f>
        <x:v>T0</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 value tier independent","Value tier; crafting readiness separate"))</x:f>
        <x:v>Value tier; crafting readiness separate</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cullet</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Salvage value tier; crafting readiness separate</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T1</x:v>
      </x:c>
      <x:c r="C33" s="4" t="str">
        <x:f>IFERROR(INDEX('Material routes'!$H$6:$H$2205,MATCH(U33,'Material routes'!$A$6:$A$2205,0)),"MISSING ID")</x:f>
        <x:v>Raw material</x:v>
      </x:c>
      <x:c r="D33" s="4" t="str">
        <x:f>IFERROR(INDEX('Material routes'!$G$6:$G$2205,MATCH(U33,'Material routes'!$A$6:$A$2205,0)),"MISSING ID")</x:f>
        <x:v>Salvage</x:v>
      </x:c>
      <x:c r="E33" s="4" t="str">
        <x:f>IFERROR(INDEX('Material routes'!$C$6:$C$2205,MATCH(U33,'Material routes'!$A$6:$A$2205,0)),"MISSING ID")</x:f>
        <x:v>Ingredient candidate</x:v>
      </x:c>
      <x:c r="F33" s="4" t="str">
        <x:f>IFERROR(INDEX('Material routes'!$E$6:$E$2205,MATCH(V33,'Material routes'!$A$6:$A$2205,0)),"MISSING ID")</x:f>
        <x:v>Separated mica flake stock</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Salvage value tier; crafting readiness separate</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paper furnish</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 value tier independent","Value tier; crafting readiness separate"))</x:f>
        <x:v>Value tier; crafting readiness separate</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Cleaned brush-bristle bundles</x:v>
      </x:c>
      <x:c r="G35" s="4" t="str">
        <x:f>IFERROR(INDEX('Material routes'!$F$6:$F$2205,MATCH(V35,'Material routes'!$A$6:$A$2205,0)),"MISSING ID")</x:f>
        <x:v>T0</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 value tier independent","Value tier; crafting readiness separate"))</x:f>
        <x:v>Value tier; crafting readiness separate</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sheets</x:v>
      </x:c>
      <x:c r="G36" s="4" t="str">
        <x:f>IFERROR(INDEX('Material routes'!$F$6:$F$2205,MATCH(V36,'Material routes'!$A$6:$A$2205,0)),"MISSING ID")</x:f>
        <x:v>T0</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 value tier independent","Value tier; crafting readiness separate"))</x:f>
        <x:v>Value tier; crafting readiness separate</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faunal hard-part blanks</x:v>
      </x:c>
      <x:c r="G37" s="4" t="str">
        <x:f>IFERROR(INDEX('Material routes'!$F$6:$F$2205,MATCH(V37,'Material routes'!$A$6:$A$2205,0)),"MISSING ID")</x:f>
        <x:v>T0</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 value tier independent","Value tier; crafting readiness separate"))</x:f>
        <x:v>Value tier; crafting readiness separate</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T1</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industrial salt feed</x:v>
      </x:c>
      <x:c r="G38" s="4" t="str">
        <x:f>IFERROR(INDEX('Material routes'!$F$6:$F$2205,MATCH(V38,'Material routes'!$A$6:$A$2205,0)),"MISSING ID")</x:f>
        <x:v>T0</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 value tier independent","Value tier; crafting readiness separate"))</x:f>
        <x:v>Value tier; crafting readiness separate</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liquid</x:v>
      </x:c>
      <x:c r="G39" s="4" t="str">
        <x:f>IFERROR(INDEX('Material routes'!$F$6:$F$2205,MATCH(V39,'Material routes'!$A$6:$A$2205,0)),"MISSING ID")</x:f>
        <x:v>T0</x:v>
      </x:c>
      <x:c r="H39" s="4" t="str">
        <x:f>IFERROR(INDEX('Material routes'!$H$6:$H$2205,MATCH(V39,'Material routes'!$A$6:$A$2205,0)),"MISSING ID")</x:f>
        <x:v>Processed material</x:v>
      </x:c>
      <x:c r="I39" s="4" t="str">
        <x:f>IFERROR(INDEX('Material routes'!$G$6:$G$2205,MATCH(V39,'Material routes'!$A$6:$A$2205,0)),"MISSING ID")</x:f>
        <x:v>Crafting components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 value tier independent","Value tier; crafting readiness separate"))</x:f>
        <x:v>Value tier; crafting readiness separate</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T1</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T0</x:v>
      </x:c>
      <x:c r="H40" s="4" t="str">
        <x:f>IFERROR(INDEX('Material routes'!$H$6:$H$2205,MATCH(V40,'Material routes'!$A$6:$A$2205,0)),"MISSING ID")</x:f>
        <x:v>Processed material</x:v>
      </x:c>
      <x:c r="I40" s="4" t="str">
        <x:f>IFERROR(INDEX('Material routes'!$G$6:$G$2205,MATCH(V40,'Material routes'!$A$6:$A$2205,0)),"MISSING ID")</x:f>
        <x:v>Crafting components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 value tier independent","Value tier; crafting readiness separate"))</x:f>
        <x:v>Value tier; crafting readiness separate</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T1</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T0</x:v>
      </x:c>
      <x:c r="H41" s="4" t="str">
        <x:f>IFERROR(INDEX('Material routes'!$H$6:$H$2205,MATCH(V41,'Material routes'!$A$6:$A$2205,0)),"MISSING ID")</x:f>
        <x:v>Processed material</x:v>
      </x:c>
      <x:c r="I41" s="4" t="str">
        <x:f>IFERROR(INDEX('Material routes'!$G$6:$G$2205,MATCH(V41,'Material routes'!$A$6:$A$2205,0)),"MISSING ID")</x:f>
        <x:v>Crafting components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 value tier independent","Value tier; crafting readiness separate"))</x:f>
        <x:v>Value tier; crafting readiness separate</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T2</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Rough-cut gemstone blanks</x:v>
      </x:c>
      <x:c r="G42" s="4" t="str">
        <x:f>IFERROR(INDEX('Material routes'!$F$6:$F$2205,MATCH(V42,'Material routes'!$A$6:$A$2205,0)),"MISSING ID")</x:f>
        <x:v>T2</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 value tier independent","Value tier; crafting readiness separate"))</x:f>
        <x:v>Value tier; crafting readiness separate</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T2</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gemstone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 value tier independent","Value tier; crafting readiness separate"))</x:f>
        <x:v>Value tier; crafting readiness separate</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blanks</x:v>
      </x:c>
      <x:c r="G44" s="4" t="str">
        <x:f>IFERROR(INDEX('Material routes'!$F$6:$F$2205,MATCH(V44,'Material routes'!$A$6:$A$2205,0)),"MISSING ID")</x:f>
        <x:v>T0</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 value tier independent","Value tier; crafting readiness separate"))</x:f>
        <x:v>Value tier; crafting readiness separate</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T1</x:v>
      </x:c>
      <x:c r="C45" s="4" t="str">
        <x:f>IFERROR(INDEX('Material routes'!$H$6:$H$2205,MATCH(U45,'Material routes'!$A$6:$A$2205,0)),"MISSING ID")</x:f>
        <x:v>Raw material</x:v>
      </x:c>
      <x:c r="D45" s="4" t="str">
        <x:f>IFERROR(INDEX('Material routes'!$G$6:$G$2205,MATCH(U45,'Material routes'!$A$6:$A$2205,0)),"MISSING ID")</x:f>
        <x:v>Salvage</x:v>
      </x:c>
      <x:c r="E45" s="4" t="str">
        <x:f>IFERROR(INDEX('Material routes'!$C$6:$C$2205,MATCH(U45,'Material routes'!$A$6:$A$2205,0)),"MISSING ID")</x:f>
        <x:v>Ingredient candidate</x:v>
      </x:c>
      <x:c r="F45" s="4" t="str">
        <x:f>IFERROR(INDEX('Material routes'!$E$6:$E$2205,MATCH(V45,'Material routes'!$A$6:$A$2205,0)),"MISSING ID")</x:f>
        <x:v>Sized mica viewing sheets</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Salvage value tier; crafting readiness separate</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x:c r="B46" s="4"/>
      <x:c r="C46" s="4"/>
      <x:c r="D46" s="4"/>
      <x:c r="E46" s="4"/>
      <x:c r="F46" s="4"/>
      <x:c r="G46" s="4"/>
      <x:c r="H46" s="4"/>
      <x:c r="I46" s="4"/>
      <x:c r="J46" s="4"/>
      <x:c r="K46" s="4"/>
      <x:c r="L46" s="4"/>
      <x:c r="M46" s="4"/>
      <x:c r="N46" s="4"/>
      <x:c r="O46" s="4"/>
      <x:c r="P46" s="4"/>
      <x:c r="Q46" s="4"/>
      <x:c r="R46" s="4"/>
      <x:c r="S46" s="4"/>
      <x:c r="T46" s="4"/>
      <x:c r="U46" s="4"/>
      <x:c r="V46" s="4"/>
    </x:row>
    <x:row r="47" ht="85" customHeight="1">
      <x:c r="A47" s="4" t="str">
        <x:f>IFERROR(INDEX('Material routes'!$E$6:$E$2205,MATCH(U47,'Material routes'!$A$6:$A$2205,0)),"MISSING ID")</x:f>
        <x:v>Unconsolidated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Consolidated iron bar stock</x:v>
      </x:c>
      <x:c r="G47" s="4" t="str">
        <x:f>IFERROR(INDEX('Material routes'!$F$6:$F$2205,MATCH(V47,'Material routes'!$A$6:$A$2205,0)),"MISSING ID")</x:f>
        <x:v>T1</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 value tier independent","Value tier; crafting readiness separate"))</x:f>
        <x:v>Value tier; crafting readiness separate</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sheets</x:v>
      </x:c>
      <x:c r="B48" s="4" t="str">
        <x:f>IFERROR(INDEX('Material routes'!$F$6:$F$2205,MATCH(U48,'Material routes'!$A$6:$A$2205,0)),"MISSING ID")</x:f>
        <x:v>T0</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T0</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 value tier independent","Value tier; crafting readiness separate"))</x:f>
        <x:v>Value tier; crafting readiness separate</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T0</x:v>
      </x:c>
      <x:c r="C49" s="4" t="str">
        <x:f>IFERROR(INDEX('Material routes'!$H$6:$H$2205,MATCH(U49,'Material routes'!$A$6:$A$2205,0)),"MISSING ID")</x:f>
        <x:v>Processed material</x:v>
      </x:c>
      <x:c r="D49" s="4" t="str">
        <x:f>IFERROR(INDEX('Material routes'!$G$6:$G$2205,MATCH(U49,'Material routes'!$A$6:$A$2205,0)),"MISSING ID")</x:f>
        <x:v>Crafting components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T0</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 value tier independent","Value tier; crafting readiness separate"))</x:f>
        <x:v>Value tier; crafting readiness separate</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Crafting components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T1</x:v>
      </x:c>
      <x:c r="H50" s="4" t="str">
        <x:f>IFERROR(INDEX('Material routes'!$H$6:$H$2205,MATCH(V50,'Material routes'!$A$6:$A$2205,0)),"MISSING ID")</x:f>
        <x:v>Chemical material</x:v>
      </x:c>
      <x:c r="I50" s="4" t="str">
        <x:f>IFERROR(INDEX('Material routes'!$G$6:$G$2205,MATCH(V50,'Material routes'!$A$6:$A$2205,0)),"MISSING ID")</x:f>
        <x:v>Crafting components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 value tier independent","Value tier; crafting readiness separate"))</x:f>
        <x:v>Value tier; crafting readiness separate</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Crafting components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T1</x:v>
      </x:c>
      <x:c r="H51" s="4" t="str">
        <x:f>IFERROR(INDEX('Material routes'!$H$6:$H$2205,MATCH(V51,'Material routes'!$A$6:$A$2205,0)),"MISSING ID")</x:f>
        <x:v>Chemical material</x:v>
      </x:c>
      <x:c r="I51" s="4" t="str">
        <x:f>IFERROR(INDEX('Material routes'!$G$6:$G$2205,MATCH(V51,'Material routes'!$A$6:$A$2205,0)),"MISSING ID")</x:f>
        <x:v>Crafting components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 value tier independent","Value tier; crafting readiness separate"))</x:f>
        <x:v>Value tier; crafting readiness separate</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T4</x:v>
      </x:c>
      <x:c r="H52" s="4" t="str">
        <x:f>IFERROR(INDEX('Material routes'!$H$6:$H$2205,MATCH(V52,'Material routes'!$A$6:$A$2205,0)),"MISSING ID")</x:f>
        <x:v>Energy storage</x:v>
      </x:c>
      <x:c r="I52" s="4" t="str">
        <x:f>IFERROR(INDEX('Material routes'!$G$6:$G$2205,MATCH(V52,'Material routes'!$A$6:$A$2205,0)),"MISSING ID")</x:f>
        <x:v>Salvage</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Salvage value tier; crafting readiness separate</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Raw 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Sorted stone aggregate</x:v>
      </x:c>
      <x:c r="G53" s="4" t="str">
        <x:f>IFERROR(INDEX('Material routes'!$F$6:$F$2205,MATCH(V53,'Material routes'!$A$6:$A$2205,0)),"MISSING ID")</x:f>
        <x:v>T0</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 value tier independent","Value tier; crafting readiness separate"))</x:f>
        <x:v>Value tier; crafting readiness separate</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Raw 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Sorted Ironstone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 value tier independent","Value tier; crafting readiness separate"))</x:f>
        <x:v>Value tier; crafting readiness separate</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Raw 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Sorted mineral sand</x:v>
      </x:c>
      <x:c r="G55" s="4" t="str">
        <x:f>IFERROR(INDEX('Material routes'!$F$6:$F$2205,MATCH(V55,'Material routes'!$A$6:$A$2205,0)),"MISSING ID")</x:f>
        <x:v>T0</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 value tier independent","Value tier; crafting readiness separate"))</x:f>
        <x:v>Value tier; crafting readiness separate</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Raw 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Sorted mineral fines</x:v>
      </x:c>
      <x:c r="G56" s="4" t="str">
        <x:f>IFERROR(INDEX('Material routes'!$F$6:$F$2205,MATCH(V56,'Material routes'!$A$6:$A$2205,0)),"MISSING ID")</x:f>
        <x:v>T0</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 value tier independent","Value tier; crafting readiness separate"))</x:f>
        <x:v>Value tier; crafting readiness separate</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T4</x:v>
      </x:c>
      <x:c r="C57" s="4" t="str">
        <x:f>IFERROR(INDEX('Material routes'!$H$6:$H$2205,MATCH(U57,'Material routes'!$A$6:$A$2205,0)),"MISSING ID")</x:f>
        <x:v>Energy storage</x:v>
      </x:c>
      <x:c r="D57" s="4" t="str">
        <x:f>IFERROR(INDEX('Material routes'!$G$6:$G$2205,MATCH(U57,'Material routes'!$A$6:$A$2205,0)),"MISSING ID")</x:f>
        <x:v>Salvage</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Tools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Salvage value tier; crafting readiness separate</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Arc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T4</x:v>
      </x:c>
      <x:c r="H58" s="4" t="str">
        <x:f>IFERROR(INDEX('Material routes'!$H$6:$H$2205,MATCH(V58,'Material routes'!$A$6:$A$2205,0)),"MISSING ID")</x:f>
        <x:v>Energy storage</x:v>
      </x:c>
      <x:c r="I58" s="4" t="str">
        <x:f>IFERROR(INDEX('Material routes'!$G$6:$G$2205,MATCH(V58,'Material routes'!$A$6:$A$2205,0)),"MISSING ID")</x:f>
        <x:v>Tools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 value tier independent","Value tier; crafting readiness separate"))</x:f>
        <x:v>Value tier; crafting readiness separate</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Selected iron-ore furnace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Consolidated iron bar stock</x:v>
      </x:c>
      <x:c r="G59" s="4" t="str">
        <x:f>IFERROR(INDEX('Material routes'!$F$6:$F$2205,MATCH(V59,'Material routes'!$A$6:$A$2205,0)),"MISSING ID")</x:f>
        <x:v>T1</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 value tier independent","Value tier; crafting readiness separate"))</x:f>
        <x:v>Value tier; crafting readiness separate</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sharpening grit</x:v>
      </x:c>
      <x:c r="G60" s="4" t="str">
        <x:f>IFERROR(INDEX('Material routes'!$F$6:$F$2205,MATCH(V60,'Material routes'!$A$6:$A$2205,0)),"MISSING ID")</x:f>
        <x:v>T0</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 value tier independent","Value tier; crafting readiness separate"))</x:f>
        <x:v>Value tier; crafting readiness separate</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T2</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Fired 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 value tier independent","Value tier; crafting readiness separate"))</x:f>
        <x:v>Value tier; crafting readiness separate</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T0</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 value tier independent","Value tier; crafting readiness separate"))</x:f>
        <x:v>Value tier; crafting readiness separate</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T0</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 value tier independent","Value tier; crafting readiness separate"))</x:f>
        <x:v>Value tier; crafting readiness separate</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T0</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 value tier independent","Value tier; crafting readiness separate"))</x:f>
        <x:v>Value tier; crafting readiness separate</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faunal storage tissue</x:v>
      </x:c>
      <x:c r="B65" s="4" t="str">
        <x:f>IFERROR(INDEX('Material routes'!$F$6:$F$2205,MATCH(U65,'Material routes'!$A$6:$A$2205,0)),"MISSING ID")</x:f>
        <x:v>T0</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Unverified wax-like faunal solid</x:v>
      </x:c>
      <x:c r="G65" s="4" t="str">
        <x:f>IFERROR(INDEX('Material routes'!$F$6:$F$2205,MATCH(V65,'Material routes'!$A$6:$A$2205,0)),"MISSING ID")</x:f>
        <x:v>T0</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 value tier independent","Value tier; crafting readiness separate"))</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T1</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 value tier independent","Value tier; crafting readiness separate"))</x:f>
        <x:v>Value tier; crafting readiness separate</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x:c r="B67" s="4"/>
      <x:c r="C67" s="4"/>
      <x:c r="D67" s="4"/>
      <x:c r="E67" s="4"/>
      <x:c r="F67" s="4"/>
      <x:c r="G67" s="4"/>
      <x:c r="H67" s="4"/>
      <x:c r="I67" s="4"/>
      <x:c r="J67" s="4"/>
      <x:c r="K67" s="4"/>
      <x:c r="L67" s="4"/>
      <x:c r="M67" s="4"/>
      <x:c r="N67" s="4"/>
      <x:c r="O67" s="4"/>
      <x:c r="P67" s="4"/>
      <x:c r="Q67" s="4"/>
      <x:c r="R67" s="4"/>
      <x:c r="S67" s="4"/>
      <x:c r="T67" s="4"/>
      <x:c r="U67" s="4"/>
      <x:c r="V67" s="4"/>
    </x:row>
    <x:row r="68" ht="85" customHeight="1">
      <x:c r="A68" s="4"/>
      <x:c r="B68" s="4"/>
      <x:c r="C68" s="4"/>
      <x:c r="D68" s="4"/>
      <x:c r="E68" s="4"/>
      <x:c r="F68" s="4"/>
      <x:c r="G68" s="4"/>
      <x:c r="H68" s="4"/>
      <x:c r="I68" s="4"/>
      <x:c r="J68" s="4"/>
      <x:c r="K68" s="4"/>
      <x:c r="L68" s="4"/>
      <x:c r="M68" s="4"/>
      <x:c r="N68" s="4"/>
      <x:c r="O68" s="4"/>
      <x:c r="P68" s="4"/>
      <x:c r="Q68" s="4"/>
      <x:c r="R68" s="4"/>
      <x:c r="S68" s="4"/>
      <x:c r="T68" s="4"/>
      <x:c r="U68" s="4"/>
      <x:c r="V68" s="4"/>
    </x:row>
    <x:row r="69" ht="85" customHeight="1">
      <x:c r="A69" s="4" t="str">
        <x:f>IFERROR(INDEX('Material routes'!$E$6:$E$2205,MATCH(U69,'Material routes'!$A$6:$A$2205,0)),"MISSING ID")</x:f>
        <x:v>Unprocessed copper-rich stone</x:v>
      </x:c>
      <x:c r="B69" s="4" t="str">
        <x:f>IFERROR(INDEX('Material routes'!$F$6:$F$2205,MATCH(U69,'Material routes'!$A$6:$A$2205,0)),"MISSING ID")</x:f>
        <x:v>T2</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Sorted copper-bearing ore</x:v>
      </x:c>
      <x:c r="G69" s="4" t="str">
        <x:f>IFERROR(INDEX('Material routes'!$F$6:$F$2205,MATCH(V69,'Material routes'!$A$6:$A$2205,0)),"MISSING ID")</x:f>
        <x:v>T3</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 value tier independent","Value tier; crafting readiness separate"))</x:f>
        <x:v>Value tier; crafting readiness separate</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Sorted copper-bearing ore</x:v>
      </x:c>
      <x:c r="B70" s="4" t="str">
        <x:f>IFERROR(INDEX('Material routes'!$F$6:$F$2205,MATCH(U70,'Material routes'!$A$6:$A$2205,0)),"MISSING ID")</x:f>
        <x:v>T3</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Native copper lump</x:v>
      </x:c>
      <x:c r="G70" s="4" t="str">
        <x:f>IFERROR(INDEX('Material routes'!$F$6:$F$2205,MATCH(V70,'Material routes'!$A$6:$A$2205,0)),"MISSING ID")</x:f>
        <x:v>T3</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 value tier independent","Value tier; crafting readiness separate"))</x:f>
        <x:v>Value tier; crafting readiness separate</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T1</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Unworked magnesium metal</x:v>
      </x:c>
      <x:c r="G71" s="4" t="str">
        <x:f>IFERROR(INDEX('Material routes'!$F$6:$F$2205,MATCH(V71,'Material routes'!$A$6:$A$2205,0)),"MISSING ID")</x:f>
        <x:v>T2</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 value tier independent","Value tier; crafting readiness separate"))</x:f>
        <x:v>Value tier; crafting readiness separate</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Selected iron-ore furnace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 value tier independent","Value tier; crafting readiness separate"))</x:f>
        <x:v>Value tier; crafting readiness separate</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T1</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Tendon-offcut char</x:v>
      </x:c>
      <x:c r="G73" s="4" t="str">
        <x:f>IFERROR(INDEX('Material routes'!$F$6:$F$2205,MATCH(V73,'Material routes'!$A$6:$A$2205,0)),"MISSING ID")</x:f>
        <x:v>T0</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 value tier independent","Value tier; crafting readiness separate"))</x:f>
        <x:v>Value tier; crafting readiness separate</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x:c r="B74" s="4"/>
      <x:c r="C74" s="4"/>
      <x:c r="D74" s="4"/>
      <x:c r="E74" s="4"/>
      <x:c r="F74" s="4"/>
      <x:c r="G74" s="4"/>
      <x:c r="H74" s="4"/>
      <x:c r="I74" s="4"/>
      <x:c r="J74" s="4"/>
      <x:c r="K74" s="4"/>
      <x:c r="L74" s="4"/>
      <x:c r="M74" s="4"/>
      <x:c r="N74" s="4"/>
      <x:c r="O74" s="4"/>
      <x:c r="P74" s="4"/>
      <x:c r="Q74" s="4"/>
      <x:c r="R74" s="4"/>
      <x:c r="S74" s="4"/>
      <x:c r="T74" s="4"/>
      <x:c r="U74" s="4"/>
      <x:c r="V74" s="4"/>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 value tier independent","Value tier; crafting readiness separate"))</x:f>
        <x:v>Value tier; crafting readiness separate</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 value tier independent","Value tier; crafting readiness separate"))</x:f>
        <x:v>Value tier; crafting readiness separate</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x:c r="B77" s="4"/>
      <x:c r="C77" s="4"/>
      <x:c r="D77" s="4"/>
      <x:c r="E77" s="4"/>
      <x:c r="F77" s="4"/>
      <x:c r="G77" s="4"/>
      <x:c r="H77" s="4"/>
      <x:c r="I77" s="4"/>
      <x:c r="J77" s="4"/>
      <x:c r="K77" s="4"/>
      <x:c r="L77" s="4"/>
      <x:c r="M77" s="4"/>
      <x:c r="N77" s="4"/>
      <x:c r="O77" s="4"/>
      <x:c r="P77" s="4"/>
      <x:c r="Q77" s="4"/>
      <x:c r="R77" s="4"/>
      <x:c r="S77" s="4"/>
      <x:c r="T77" s="4"/>
      <x:c r="U77" s="4"/>
      <x:c r="V77" s="4"/>
    </x:row>
    <x:row r="78" ht="85" customHeight="1">
      <x:c r="A78" s="4"/>
      <x:c r="B78" s="4"/>
      <x:c r="C78" s="4"/>
      <x:c r="D78" s="4"/>
      <x:c r="E78" s="4"/>
      <x:c r="F78" s="4"/>
      <x:c r="G78" s="4"/>
      <x:c r="H78" s="4"/>
      <x:c r="I78" s="4"/>
      <x:c r="J78" s="4"/>
      <x:c r="K78" s="4"/>
      <x:c r="L78" s="4"/>
      <x:c r="M78" s="4"/>
      <x:c r="N78" s="4"/>
      <x:c r="O78" s="4"/>
      <x:c r="P78" s="4"/>
      <x:c r="Q78" s="4"/>
      <x:c r="R78" s="4"/>
      <x:c r="S78" s="4"/>
      <x:c r="T78" s="4"/>
      <x:c r="U78" s="4"/>
      <x:c r="V78" s="4"/>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garment panels</x:v>
      </x:c>
      <x:c r="G79" s="4" t="str">
        <x:f>IFERROR(INDEX('Material routes'!$F$6:$F$2205,MATCH(V79,'Material routes'!$A$6:$A$2205,0)),"MISSING ID")</x:f>
        <x:v>T3</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 value tier independent","Value tier; crafting readiness separate"))</x:f>
        <x:v>Value tier; crafting readiness separate</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x:c r="B80" s="4"/>
      <x:c r="C80" s="4"/>
      <x:c r="D80" s="4"/>
      <x:c r="E80" s="4"/>
      <x:c r="F80" s="4"/>
      <x:c r="G80" s="4"/>
      <x:c r="H80" s="4"/>
      <x:c r="I80" s="4"/>
      <x:c r="J80" s="4"/>
      <x:c r="K80" s="4"/>
      <x:c r="L80" s="4"/>
      <x:c r="M80" s="4"/>
      <x:c r="N80" s="4"/>
      <x:c r="O80" s="4"/>
      <x:c r="P80" s="4"/>
      <x:c r="Q80" s="4"/>
      <x:c r="R80" s="4"/>
      <x:c r="S80" s="4"/>
      <x:c r="T80" s="4"/>
      <x:c r="U80" s="4"/>
      <x:c r="V80" s="4"/>
    </x:row>
    <x:row r="81" ht="85" customHeight="1">
      <x:c r="A81" s="4" t="str">
        <x:f>IFERROR(INDEX('Material routes'!$E$6:$E$2205,MATCH(U81,'Material routes'!$A$6:$A$2205,0)),"MISSING ID")</x:f>
        <x:v>Shell laminate</x:v>
      </x:c>
      <x:c r="B81" s="4" t="str">
        <x:f>IFERROR(INDEX('Material routes'!$F$6:$F$2205,MATCH(U81,'Material routes'!$A$6:$A$2205,0)),"MISSING ID")</x:f>
        <x:v>T0</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Iron chestplate</x:v>
      </x:c>
      <x:c r="G81" s="4" t="str">
        <x:f>IFERROR(INDEX('Material routes'!$F$6:$F$2205,MATCH(V81,'Material routes'!$A$6:$A$2205,0)),"MISSING ID")</x:f>
        <x:v>T2</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 value tier independent","Value tier; crafting readiness separate"))</x:f>
        <x:v>Value tier; crafting readiness separate</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Blended ceramic forming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T0</x:v>
      </x:c>
      <x:c r="H82" s="4" t="str">
        <x:f>IFERROR(INDEX('Material routes'!$H$6:$H$2205,MATCH(V82,'Material routes'!$A$6:$A$2205,0)),"MISSING ID")</x:f>
        <x:v>Household utensil</x:v>
      </x:c>
      <x:c r="I82" s="4" t="str">
        <x:f>IFERROR(INDEX('Material routes'!$G$6:$G$2205,MATCH(V82,'Material routes'!$A$6:$A$2205,0)),"MISSING ID")</x:f>
        <x:v>Salvage</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Salvage value tier; crafting readiness separate</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x:c r="B85" s="4"/>
      <x:c r="C85" s="4"/>
      <x:c r="D85" s="4"/>
      <x:c r="E85" s="4"/>
      <x:c r="F85" s="4"/>
      <x:c r="G85" s="4"/>
      <x:c r="H85" s="4"/>
      <x:c r="I85" s="4"/>
      <x:c r="J85" s="4"/>
      <x:c r="K85" s="4"/>
      <x:c r="L85" s="4"/>
      <x:c r="M85" s="4"/>
      <x:c r="N85" s="4"/>
      <x:c r="O85" s="4"/>
      <x:c r="P85" s="4"/>
      <x:c r="Q85" s="4"/>
      <x:c r="R85" s="4"/>
      <x:c r="S85" s="4"/>
      <x:c r="T85" s="4"/>
      <x:c r="U85" s="4"/>
      <x:c r="V85" s="4"/>
    </x:row>
    <x:row r="86" ht="105" customHeight="1">
      <x:c r="A86" s="4"/>
      <x:c r="B86" s="4"/>
      <x:c r="C86" s="4"/>
      <x:c r="D86" s="4"/>
      <x:c r="E86" s="4"/>
      <x:c r="F86" s="4"/>
      <x:c r="G86" s="4"/>
      <x:c r="H86" s="4"/>
      <x:c r="I86" s="4"/>
      <x:c r="J86" s="4"/>
      <x:c r="K86" s="4"/>
      <x:c r="L86" s="4"/>
      <x:c r="M86" s="4"/>
      <x:c r="N86" s="4"/>
      <x:c r="O86" s="4"/>
      <x:c r="P86" s="4"/>
      <x:c r="Q86" s="4"/>
      <x:c r="R86" s="4"/>
      <x:c r="S86" s="4"/>
      <x:c r="T86" s="4"/>
      <x:c r="U86" s="4"/>
      <x:c r="V86" s="4"/>
    </x:row>
    <x:row r="87" ht="105" customHeight="1">
      <x:c r="A87" s="4" t="str">
        <x:f>IFERROR(INDEX('Material routes'!$E$6:$E$2205,MATCH(U87,'Material routes'!$A$6:$A$2205,0)),"MISSING ID")</x:f>
        <x:v>Alumina-rich rock</x:v>
      </x:c>
      <x:c r="B87" s="4" t="str">
        <x:f>IFERROR(INDEX('Material routes'!$F$6:$F$2205,MATCH(U87,'Material routes'!$A$6:$A$2205,0)),"MISSING ID")</x:f>
        <x:v>T2</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powder</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 value tier independent","Value tier; crafting readiness separate"))</x:f>
        <x:v>Value tier; crafting readiness separate</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x:c r="B88" s="4"/>
      <x:c r="C88" s="4"/>
      <x:c r="D88" s="4"/>
      <x:c r="E88" s="4"/>
      <x:c r="F88" s="4"/>
      <x:c r="G88" s="4"/>
      <x:c r="H88" s="4"/>
      <x:c r="I88" s="4"/>
      <x:c r="J88" s="4"/>
      <x:c r="K88" s="4"/>
      <x:c r="L88" s="4"/>
      <x:c r="M88" s="4"/>
      <x:c r="N88" s="4"/>
      <x:c r="O88" s="4"/>
      <x:c r="P88" s="4"/>
      <x:c r="Q88" s="4"/>
      <x:c r="R88" s="4"/>
      <x:c r="S88" s="4"/>
      <x:c r="T88" s="4"/>
      <x:c r="U88" s="4"/>
      <x:c r="V88" s="4"/>
    </x:row>
    <x:row r="89" ht="105" customHeight="1">
      <x:c r="A89" s="4" t="str">
        <x:f>IFERROR(INDEX('Material routes'!$E$6:$E$2205,MATCH(U89,'Material routes'!$A$6:$A$2205,0)),"MISSING ID")</x:f>
        <x:v>Elastic-joint secretion</x:v>
      </x:c>
      <x:c r="B89" s="4" t="str">
        <x:f>IFERROR(INDEX('Material routes'!$F$6:$F$2205,MATCH(U89,'Material routes'!$A$6:$A$2205,0)),"MISSING ID")</x:f>
        <x:v>T1</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T0</x:v>
      </x:c>
      <x:c r="H89" s="4" t="str">
        <x:f>IFERROR(INDEX('Material routes'!$H$6:$H$2205,MATCH(V89,'Material routes'!$A$6:$A$2205,0)),"MISSING ID")</x:f>
        <x:v>Processed material</x:v>
      </x:c>
      <x:c r="I89" s="4" t="str">
        <x:f>IFERROR(INDEX('Material routes'!$G$6:$G$2205,MATCH(V89,'Material routes'!$A$6:$A$2205,0)),"MISSING ID")</x:f>
        <x:v>Crafting components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 value tier independent","Value tier; crafting readiness separate"))</x:f>
        <x:v>Value tier; crafting readiness separate</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T1</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T2</x:v>
      </x:c>
      <x:c r="H90" s="4" t="str">
        <x:f>IFERROR(INDEX('Material routes'!$H$6:$H$2205,MATCH(V90,'Material routes'!$A$6:$A$2205,0)),"MISSING ID")</x:f>
        <x:v>Processed material</x:v>
      </x:c>
      <x:c r="I90" s="4" t="str">
        <x:f>IFERROR(INDEX('Material routes'!$G$6:$G$2205,MATCH(V90,'Material routes'!$A$6:$A$2205,0)),"MISSING ID")</x:f>
        <x:v>Crafting components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 value tier independent","Value tier; crafting readiness separate"))</x:f>
        <x:v>Value tier; crafting readiness separate</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Unconsolidated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Unfitted 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 value tier independent","Value tier; crafting readiness separate"))</x:f>
        <x:v>Value tier; crafting readiness separate</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 stock</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Unfitted 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 value tier independent","Value tier; crafting readiness separate"))</x:f>
        <x:v>Value tier; crafting readiness separate</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T0</x:v>
      </x:c>
      <x:c r="C93" s="4" t="str">
        <x:f>IFERROR(INDEX('Material routes'!$H$6:$H$2205,MATCH(U93,'Material routes'!$A$6:$A$2205,0)),"MISSING ID")</x:f>
        <x:v>Processed material</x:v>
      </x:c>
      <x:c r="D93" s="4" t="str">
        <x:f>IFERROR(INDEX('Material routes'!$G$6:$G$2205,MATCH(U93,'Material routes'!$A$6:$A$2205,0)),"MISSING ID")</x:f>
        <x:v>Crafting components</x:v>
      </x:c>
      <x:c r="E93" s="4" t="str">
        <x:f>IFERROR(INDEX('Material routes'!$C$6:$C$2205,MATCH(U93,'Material routes'!$A$6:$A$2205,0)),"MISSING ID")</x:f>
        <x:v>Ingredient candidate</x:v>
      </x:c>
      <x:c r="F93" s="4" t="str">
        <x:f>IFERROR(INDEX('Material routes'!$E$6:$E$2205,MATCH(V93,'Material routes'!$A$6:$A$2205,0)),"MISSING ID")</x:f>
        <x:v>Unfitted 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 value tier independent","Value tier; crafting readiness separate"))</x:f>
        <x:v>Value tier; crafting readiness separate</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Selected manganese mineral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addition</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 value tier independent","Value tier; crafting readiness separate"))</x:f>
        <x:v>Value tier; crafting readiness separate</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 stock</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addition</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 value tier independent","Value tier; crafting readiness separate"))</x:f>
        <x:v>Value tier; crafting readiness separate</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T0</x:v>
      </x:c>
      <x:c r="C96" s="4" t="str">
        <x:f>IFERROR(INDEX('Material routes'!$H$6:$H$2205,MATCH(U96,'Material routes'!$A$6:$A$2205,0)),"MISSING ID")</x:f>
        <x:v>Processed material</x:v>
      </x:c>
      <x:c r="D96" s="4" t="str">
        <x:f>IFERROR(INDEX('Material routes'!$G$6:$G$2205,MATCH(U96,'Material routes'!$A$6:$A$2205,0)),"MISSING ID")</x:f>
        <x:v>Crafting components</x:v>
      </x:c>
      <x:c r="E96" s="4" t="str">
        <x:f>IFERROR(INDEX('Material routes'!$C$6:$C$2205,MATCH(U96,'Material routes'!$A$6:$A$2205,0)),"MISSING ID")</x:f>
        <x:v>Ingredient candidate</x:v>
      </x:c>
      <x:c r="F96" s="4" t="str">
        <x:f>IFERROR(INDEX('Material routes'!$E$6:$E$2205,MATCH(V96,'Material routes'!$A$6:$A$2205,0)),"MISSING ID")</x:f>
        <x:v>Prepared manganese alloying addition</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 value tier independent","Value tier; crafting readiness separate"))</x:f>
        <x:v>Value tier; crafting readiness separate</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T2</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wire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 value tier independent","Value tier; crafting readiness separate"))</x:f>
        <x:v>Value tier; crafting readiness separate</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T2</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Bronze bearing blanks</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 value tier independent","Value tier; crafting readiness separate"))</x:f>
        <x:v>Value tier; crafting readiness separate</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Blended ceramic forming feed</x:v>
      </x:c>
      <x:c r="B99" s="4" t="str">
        <x:f>IFERROR(INDEX('Material routes'!$F$6:$F$2205,MATCH(U99,'Material routes'!$A$6:$A$2205,0)),"MISSING ID")</x:f>
        <x:v>T0</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Fired 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 value tier independent","Value tier; crafting readiness separate"))</x:f>
        <x:v>Value tier; crafting readiness separate</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ceramic glaze powder</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Fired 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 value tier independent","Value tier; crafting readiness separate"))</x:f>
        <x:v>Value tier; crafting readiness separate</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powder</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Fired refractory ceramic blanks</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 value tier independent","Value tier; crafting readiness separate"))</x:f>
        <x:v>Value tier; crafting readiness separate</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Graded fired-ceramic grog</x:v>
      </x:c>
      <x:c r="B102" s="4" t="str">
        <x:f>IFERROR(INDEX('Material routes'!$F$6:$F$2205,MATCH(U102,'Material routes'!$A$6:$A$2205,0)),"MISSING ID")</x:f>
        <x:v>T0</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Fired refractory ceramic blanks</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 value tier independent","Value tier; crafting readiness separate"))</x:f>
        <x:v>Value tier; crafting readiness separate</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 powder</x:v>
      </x:c>
      <x:c r="B103" s="4" t="str">
        <x:f>IFERROR(INDEX('Material routes'!$F$6:$F$2205,MATCH(U103,'Material routes'!$A$6:$A$2205,0)),"MISSING ID")</x:f>
        <x:v>T0</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Fired refractory ceramic blanks</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 value tier independent","Value tier; crafting readiness separate"))</x:f>
        <x:v>Value tier; crafting readiness separate</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Unformed opaque 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sheets</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 value tier independent","Value tier; crafting readiness separate"))</x:f>
        <x:v>Value tier; crafting readiness separate</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transparent glass blanks</x:v>
      </x:c>
      <x:c r="B105" s="4" t="str">
        <x:f>IFERROR(INDEX('Material routes'!$F$6:$F$2205,MATCH(U105,'Material routes'!$A$6:$A$2205,0)),"MISSING ID")</x:f>
        <x:v>T2</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blanks</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 value tier independent","Value tier; crafting readiness separate"))</x:f>
        <x:v>Value tier; crafting readiness separate</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garment panels</x:v>
      </x:c>
      <x:c r="B106" s="4" t="str">
        <x:f>IFERROR(INDEX('Material routes'!$F$6:$F$2205,MATCH(U106,'Material routes'!$A$6:$A$2205,0)),"MISSING ID")</x:f>
        <x:v>T3</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husk-fiber sheets</x:v>
      </x:c>
      <x:c r="G106" s="4" t="str">
        <x:f>IFERROR(INDEX('Material routes'!$F$6:$F$2205,MATCH(V106,'Material routes'!$A$6:$A$2205,0)),"MISSING ID")</x:f>
        <x:v>T3</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 value tier independent","Value tier; crafting readiness separate"))</x:f>
        <x:v>Value tier; crafting readiness separate</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T0</x:v>
      </x:c>
      <x:c r="C107" s="4" t="str">
        <x:f>IFERROR(INDEX('Material routes'!$H$6:$H$2205,MATCH(U107,'Material routes'!$A$6:$A$2205,0)),"MISSING ID")</x:f>
        <x:v>Processed material</x:v>
      </x:c>
      <x:c r="D107" s="4" t="str">
        <x:f>IFERROR(INDEX('Material routes'!$G$6:$G$2205,MATCH(U107,'Material routes'!$A$6:$A$2205,0)),"MISSING ID")</x:f>
        <x:v>Crafting components</x:v>
      </x:c>
      <x:c r="E107" s="4" t="str">
        <x:f>IFERROR(INDEX('Material routes'!$C$6:$C$2205,MATCH(U107,'Material routes'!$A$6:$A$2205,0)),"MISSING ID")</x:f>
        <x:v>Ingredient candidate</x:v>
      </x:c>
      <x:c r="F107" s="4" t="str">
        <x:f>IFERROR(INDEX('Material routes'!$E$6:$E$2205,MATCH(V107,'Material routes'!$A$6:$A$2205,0)),"MISSING ID")</x:f>
        <x:v>Bonded husk-fiber sheets</x:v>
      </x:c>
      <x:c r="G107" s="4" t="str">
        <x:f>IFERROR(INDEX('Material routes'!$F$6:$F$2205,MATCH(V107,'Material routes'!$A$6:$A$2205,0)),"MISSING ID")</x:f>
        <x:v>T3</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 value tier independent","Value tier; crafting readiness separate"))</x:f>
        <x:v>Value tier; crafting readiness separate</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T3</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wing-membrane sheets</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Salvage value tier; crafting readiness separate</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wing-membrane sheets</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 value tier independent","Value tier; crafting readiness separate"))</x:f>
        <x:v>Value tier; crafting readiness separate</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T0</x:v>
      </x:c>
      <x:c r="C110" s="4" t="str">
        <x:f>IFERROR(INDEX('Material routes'!$H$6:$H$2205,MATCH(U110,'Material routes'!$A$6:$A$2205,0)),"MISSING ID")</x:f>
        <x:v>Processed material</x:v>
      </x:c>
      <x:c r="D110" s="4" t="str">
        <x:f>IFERROR(INDEX('Material routes'!$G$6:$G$2205,MATCH(U110,'Material routes'!$A$6:$A$2205,0)),"MISSING ID")</x:f>
        <x:v>Crafting components</x:v>
      </x:c>
      <x:c r="E110" s="4" t="str">
        <x:f>IFERROR(INDEX('Material routes'!$C$6:$C$2205,MATCH(U110,'Material routes'!$A$6:$A$2205,0)),"MISSING ID")</x:f>
        <x:v>Ingredient candidate</x:v>
      </x:c>
      <x:c r="F110" s="4" t="str">
        <x:f>IFERROR(INDEX('Material routes'!$E$6:$E$2205,MATCH(V110,'Material routes'!$A$6:$A$2205,0)),"MISSING ID")</x:f>
        <x:v>Reinforced wing-membrane sheets</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 value tier independent","Value tier; crafting readiness separate"))</x:f>
        <x:v>Value tier; crafting readiness separate</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T0</x:v>
      </x:c>
      <x:c r="C111" s="4" t="str">
        <x:f>IFERROR(INDEX('Material routes'!$H$6:$H$2205,MATCH(U111,'Material routes'!$A$6:$A$2205,0)),"MISSING ID")</x:f>
        <x:v>Processed material</x:v>
      </x:c>
      <x:c r="D111" s="4" t="str">
        <x:f>IFERROR(INDEX('Material routes'!$G$6:$G$2205,MATCH(U111,'Material routes'!$A$6:$A$2205,0)),"MISSING ID")</x:f>
        <x:v>Crafting components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Processed material</x:v>
      </x:c>
      <x:c r="I111" s="4" t="str">
        <x:f>IFERROR(INDEX('Material routes'!$G$6:$G$2205,MATCH(V111,'Material routes'!$A$6:$A$2205,0)),"MISSING ID")</x:f>
        <x:v>Crafting components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 value tier independent","Value tier; crafting readiness separate"))</x:f>
        <x:v>Value tier; crafting readiness separate</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 powder</x:v>
      </x:c>
      <x:c r="B112" s="4" t="str">
        <x:f>IFERROR(INDEX('Material routes'!$F$6:$F$2205,MATCH(U112,'Material routes'!$A$6:$A$2205,0)),"MISSING ID")</x:f>
        <x:v>T0</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Processed material</x:v>
      </x:c>
      <x:c r="I112" s="4" t="str">
        <x:f>IFERROR(INDEX('Material routes'!$G$6:$G$2205,MATCH(V112,'Material routes'!$A$6:$A$2205,0)),"MISSING ID")</x:f>
        <x:v>Crafting components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 value tier independent","Value tier; crafting readiness separate"))</x:f>
        <x:v>Value tier; crafting readiness separate</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T0</x:v>
      </x:c>
      <x:c r="C113" s="4" t="str">
        <x:f>IFERROR(INDEX('Material routes'!$H$6:$H$2205,MATCH(U113,'Material routes'!$A$6:$A$2205,0)),"MISSING ID")</x:f>
        <x:v>Processed material</x:v>
      </x:c>
      <x:c r="D113" s="4" t="str">
        <x:f>IFERROR(INDEX('Material routes'!$G$6:$G$2205,MATCH(U113,'Material routes'!$A$6:$A$2205,0)),"MISSING ID")</x:f>
        <x:v>Crafting components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Processed material</x:v>
      </x:c>
      <x:c r="I113" s="4" t="str">
        <x:f>IFERROR(INDEX('Material routes'!$G$6:$G$2205,MATCH(V113,'Material routes'!$A$6:$A$2205,0)),"MISSING ID")</x:f>
        <x:v>Crafting components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 value tier independent","Value tier; crafting readiness separate"))</x:f>
        <x:v>Value tier; crafting readiness separate</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liquid</x:v>
      </x:c>
      <x:c r="B114" s="4" t="str">
        <x:f>IFERROR(INDEX('Material routes'!$F$6:$F$2205,MATCH(U114,'Material routes'!$A$6:$A$2205,0)),"MISSING ID")</x:f>
        <x:v>T0</x:v>
      </x:c>
      <x:c r="C114" s="4" t="str">
        <x:f>IFERROR(INDEX('Material routes'!$H$6:$H$2205,MATCH(U114,'Material routes'!$A$6:$A$2205,0)),"MISSING ID")</x:f>
        <x:v>Processed material</x:v>
      </x:c>
      <x:c r="D114" s="4" t="str">
        <x:f>IFERROR(INDEX('Material routes'!$G$6:$G$2205,MATCH(U114,'Material routes'!$A$6:$A$2205,0)),"MISSING ID")</x:f>
        <x:v>Crafting components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Processed material</x:v>
      </x:c>
      <x:c r="I114" s="4" t="str">
        <x:f>IFERROR(INDEX('Material routes'!$G$6:$G$2205,MATCH(V114,'Material routes'!$A$6:$A$2205,0)),"MISSING ID")</x:f>
        <x:v>Crafting components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 value tier independent","Value tier; crafting readiness separate"))</x:f>
        <x:v>Value tier; crafting readiness separate</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Ground mineral pigment stock</x:v>
      </x:c>
      <x:c r="B115" s="4" t="str">
        <x:f>IFERROR(INDEX('Material routes'!$F$6:$F$2205,MATCH(U115,'Material routes'!$A$6:$A$2205,0)),"MISSING ID")</x:f>
        <x:v>T0</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Prepared mineral pigment coating mix</x:v>
      </x:c>
      <x:c r="G115" s="4" t="str">
        <x:f>IFERROR(INDEX('Material routes'!$F$6:$F$2205,MATCH(V115,'Material routes'!$A$6:$A$2205,0)),"MISSING ID")</x:f>
        <x:v>T1</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 value tier independent","Value tier; crafting readiness separate"))</x:f>
        <x:v>Value tier; crafting readiness separate</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liquid</x:v>
      </x:c>
      <x:c r="B116" s="4" t="str">
        <x:f>IFERROR(INDEX('Material routes'!$F$6:$F$2205,MATCH(U116,'Material routes'!$A$6:$A$2205,0)),"MISSING ID")</x:f>
        <x:v>T0</x:v>
      </x:c>
      <x:c r="C116" s="4" t="str">
        <x:f>IFERROR(INDEX('Material routes'!$H$6:$H$2205,MATCH(U116,'Material routes'!$A$6:$A$2205,0)),"MISSING ID")</x:f>
        <x:v>Processed material</x:v>
      </x:c>
      <x:c r="D116" s="4" t="str">
        <x:f>IFERROR(INDEX('Material routes'!$G$6:$G$2205,MATCH(U116,'Material routes'!$A$6:$A$2205,0)),"MISSING ID")</x:f>
        <x:v>Crafting components</x:v>
      </x:c>
      <x:c r="E116" s="4" t="str">
        <x:f>IFERROR(INDEX('Material routes'!$C$6:$C$2205,MATCH(U116,'Material routes'!$A$6:$A$2205,0)),"MISSING ID")</x:f>
        <x:v>Ingredient candidate</x:v>
      </x:c>
      <x:c r="F116" s="4" t="str">
        <x:f>IFERROR(INDEX('Material routes'!$E$6:$E$2205,MATCH(V116,'Material routes'!$A$6:$A$2205,0)),"MISSING ID")</x:f>
        <x:v>Prepared mineral pigment coating mix</x:v>
      </x:c>
      <x:c r="G116" s="4" t="str">
        <x:f>IFERROR(INDEX('Material routes'!$F$6:$F$2205,MATCH(V116,'Material routes'!$A$6:$A$2205,0)),"MISSING ID")</x:f>
        <x:v>T1</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 value tier independent","Value tier; crafting readiness separate"))</x:f>
        <x:v>Value tier; crafting readiness separate</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T0</x:v>
      </x:c>
      <x:c r="C117" s="4" t="str">
        <x:f>IFERROR(INDEX('Material routes'!$H$6:$H$2205,MATCH(U117,'Material routes'!$A$6:$A$2205,0)),"MISSING ID")</x:f>
        <x:v>Processed material</x:v>
      </x:c>
      <x:c r="D117" s="4" t="str">
        <x:f>IFERROR(INDEX('Material routes'!$G$6:$G$2205,MATCH(U117,'Material routes'!$A$6:$A$2205,0)),"MISSING ID")</x:f>
        <x:v>Crafting components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Processed material</x:v>
      </x:c>
      <x:c r="I117" s="4" t="str">
        <x:f>IFERROR(INDEX('Material routes'!$G$6:$G$2205,MATCH(V117,'Material routes'!$A$6:$A$2205,0)),"MISSING ID")</x:f>
        <x:v>Crafting components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 value tier independent","Value tier; crafting readiness separate"))</x:f>
        <x:v>Value tier; crafting readiness separate</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 powder</x:v>
      </x:c>
      <x:c r="B118" s="4" t="str">
        <x:f>IFERROR(INDEX('Material routes'!$F$6:$F$2205,MATCH(U118,'Material routes'!$A$6:$A$2205,0)),"MISSING ID")</x:f>
        <x:v>T0</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Processed material</x:v>
      </x:c>
      <x:c r="I118" s="4" t="str">
        <x:f>IFERROR(INDEX('Material routes'!$G$6:$G$2205,MATCH(V118,'Material routes'!$A$6:$A$2205,0)),"MISSING ID")</x:f>
        <x:v>Crafting components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 value tier independent","Value tier; crafting readiness separate"))</x:f>
        <x:v>Value tier; crafting readiness separate</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stock</x:v>
      </x:c>
      <x:c r="B119" s="4" t="str">
        <x:f>IFERROR(INDEX('Material routes'!$F$6:$F$2205,MATCH(U119,'Material routes'!$A$6:$A$2205,0)),"MISSING ID")</x:f>
        <x:v>T0</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Bonded mica composite sheets</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 value tier independent","Value tier; crafting readiness separate"))</x:f>
        <x:v>Value tier; crafting readiness separate</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T0</x:v>
      </x:c>
      <x:c r="C120" s="4" t="str">
        <x:f>IFERROR(INDEX('Material routes'!$H$6:$H$2205,MATCH(U120,'Material routes'!$A$6:$A$2205,0)),"MISSING ID")</x:f>
        <x:v>Processed material</x:v>
      </x:c>
      <x:c r="D120" s="4" t="str">
        <x:f>IFERROR(INDEX('Material routes'!$G$6:$G$2205,MATCH(U120,'Material routes'!$A$6:$A$2205,0)),"MISSING ID")</x:f>
        <x:v>Crafting components</x:v>
      </x:c>
      <x:c r="E120" s="4" t="str">
        <x:f>IFERROR(INDEX('Material routes'!$C$6:$C$2205,MATCH(U120,'Material routes'!$A$6:$A$2205,0)),"MISSING ID")</x:f>
        <x:v>Ingredient candidate</x:v>
      </x:c>
      <x:c r="F120" s="4" t="str">
        <x:f>IFERROR(INDEX('Material routes'!$E$6:$E$2205,MATCH(V120,'Material routes'!$A$6:$A$2205,0)),"MISSING ID")</x:f>
        <x:v>Bonded mica composite sheets</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 value tier independent","Value tier; crafting readiness separate"))</x:f>
        <x:v>Value tier; crafting readiness separate</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 stone blanks</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Shaped resonant stone bars</x:v>
      </x:c>
      <x:c r="G121" s="4" t="str">
        <x:f>IFERROR(INDEX('Material routes'!$F$6:$F$2205,MATCH(V121,'Material routes'!$A$6:$A$2205,0)),"MISSING ID")</x:f>
        <x:v>T1</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 value tier independent","Value tier; crafting readiness separate"))</x:f>
        <x:v>Value tier; crafting readiness separate</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sharpening grit</x:v>
      </x:c>
      <x:c r="B122" s="4" t="str">
        <x:f>IFERROR(INDEX('Material routes'!$F$6:$F$2205,MATCH(U122,'Material routes'!$A$6:$A$2205,0)),"MISSING ID")</x:f>
        <x:v>T0</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Shaped resonant stone bars</x:v>
      </x:c>
      <x:c r="G122" s="4" t="str">
        <x:f>IFERROR(INDEX('Material routes'!$F$6:$F$2205,MATCH(V122,'Material routes'!$A$6:$A$2205,0)),"MISSING ID")</x:f>
        <x:v>T1</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 value tier independent","Value tier; crafting readiness separate"))</x:f>
        <x:v>Value tier; crafting readiness separate</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Rough-cut gemstone blanks</x:v>
      </x:c>
      <x:c r="B123" s="4" t="str">
        <x:f>IFERROR(INDEX('Material routes'!$F$6:$F$2205,MATCH(U123,'Material routes'!$A$6:$A$2205,0)),"MISSING ID")</x:f>
        <x:v>T2</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setting blanks</x:v>
      </x:c>
      <x:c r="G123" s="4" t="str">
        <x:f>IFERROR(INDEX('Material routes'!$F$6:$F$2205,MATCH(V123,'Material routes'!$A$6:$A$2205,0)),"MISSING ID")</x:f>
        <x:v>T3</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 value tier independent","Value tier; crafting readiness separate"))</x:f>
        <x:v>Value tier; crafting readiness separate</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sharpening grit</x:v>
      </x:c>
      <x:c r="B124" s="4" t="str">
        <x:f>IFERROR(INDEX('Material routes'!$F$6:$F$2205,MATCH(U124,'Material routes'!$A$6:$A$2205,0)),"MISSING ID")</x:f>
        <x:v>T0</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setting blanks</x:v>
      </x:c>
      <x:c r="G124" s="4" t="str">
        <x:f>IFERROR(INDEX('Material routes'!$F$6:$F$2205,MATCH(V124,'Material routes'!$A$6:$A$2205,0)),"MISSING ID")</x:f>
        <x:v>T3</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 value tier independent","Value tier; crafting readiness separate"))</x:f>
        <x:v>Value tier; crafting readiness separate</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T2</x:v>
      </x:c>
      <x:c r="C125" s="4" t="str">
        <x:f>IFERROR(INDEX('Material routes'!$H$6:$H$2205,MATCH(U125,'Material routes'!$A$6:$A$2205,0)),"MISSING ID")</x:f>
        <x:v>Processed material</x:v>
      </x:c>
      <x:c r="D125" s="4" t="str">
        <x:f>IFERROR(INDEX('Material routes'!$G$6:$G$2205,MATCH(U125,'Material routes'!$A$6:$A$2205,0)),"MISSING ID")</x:f>
        <x:v>Crafting components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T3</x:v>
      </x:c>
      <x:c r="H125" s="4" t="str">
        <x:f>IFERROR(INDEX('Material routes'!$H$6:$H$2205,MATCH(V125,'Material routes'!$A$6:$A$2205,0)),"MISSING ID")</x:f>
        <x:v>Chemical material</x:v>
      </x:c>
      <x:c r="I125" s="4" t="str">
        <x:f>IFERROR(INDEX('Material routes'!$G$6:$G$2205,MATCH(V125,'Material routes'!$A$6:$A$2205,0)),"MISSING ID")</x:f>
        <x:v>Crafting components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 value tier independent","Value tier; crafting readiness separate"))</x:f>
        <x:v>Value tier; crafting readiness separate</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liquid</x:v>
      </x:c>
      <x:c r="B126" s="4" t="str">
        <x:f>IFERROR(INDEX('Material routes'!$F$6:$F$2205,MATCH(U126,'Material routes'!$A$6:$A$2205,0)),"MISSING ID")</x:f>
        <x:v>T0</x:v>
      </x:c>
      <x:c r="C126" s="4" t="str">
        <x:f>IFERROR(INDEX('Material routes'!$H$6:$H$2205,MATCH(U126,'Material routes'!$A$6:$A$2205,0)),"MISSING ID")</x:f>
        <x:v>Processed material</x:v>
      </x:c>
      <x:c r="D126" s="4" t="str">
        <x:f>IFERROR(INDEX('Material routes'!$G$6:$G$2205,MATCH(U126,'Material routes'!$A$6:$A$2205,0)),"MISSING ID")</x:f>
        <x:v>Crafting components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T3</x:v>
      </x:c>
      <x:c r="H126" s="4" t="str">
        <x:f>IFERROR(INDEX('Material routes'!$H$6:$H$2205,MATCH(V126,'Material routes'!$A$6:$A$2205,0)),"MISSING ID")</x:f>
        <x:v>Chemical material</x:v>
      </x:c>
      <x:c r="I126" s="4" t="str">
        <x:f>IFERROR(INDEX('Material routes'!$G$6:$G$2205,MATCH(V126,'Material routes'!$A$6:$A$2205,0)),"MISSING ID")</x:f>
        <x:v>Crafting components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 value tier independent","Value tier; crafting readiness separate"))</x:f>
        <x:v>Value tier; crafting readiness separate</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industrial salt feed</x:v>
      </x:c>
      <x:c r="B127" s="4" t="str">
        <x:f>IFERROR(INDEX('Material routes'!$F$6:$F$2205,MATCH(U127,'Material routes'!$A$6:$A$2205,0)),"MISSING ID")</x:f>
        <x:v>T0</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T3</x:v>
      </x:c>
      <x:c r="H127" s="4" t="str">
        <x:f>IFERROR(INDEX('Material routes'!$H$6:$H$2205,MATCH(V127,'Material routes'!$A$6:$A$2205,0)),"MISSING ID")</x:f>
        <x:v>Chemical material</x:v>
      </x:c>
      <x:c r="I127" s="4" t="str">
        <x:f>IFERROR(INDEX('Material routes'!$G$6:$G$2205,MATCH(V127,'Material routes'!$A$6:$A$2205,0)),"MISSING ID")</x:f>
        <x:v>Crafting components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 value tier independent","Value tier; crafting readiness separate"))</x:f>
        <x:v>Value tier; crafting readiness separate</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Crafting components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T3</x:v>
      </x:c>
      <x:c r="H128" s="4" t="str">
        <x:f>IFERROR(INDEX('Material routes'!$H$6:$H$2205,MATCH(V128,'Material routes'!$A$6:$A$2205,0)),"MISSING ID")</x:f>
        <x:v>Chemical material</x:v>
      </x:c>
      <x:c r="I128" s="4" t="str">
        <x:f>IFERROR(INDEX('Material routes'!$G$6:$G$2205,MATCH(V128,'Material routes'!$A$6:$A$2205,0)),"MISSING ID")</x:f>
        <x:v>Crafting components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 value tier independent","Value tier; crafting readiness separate"))</x:f>
        <x:v>Value tier; crafting readiness separate</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liquid</x:v>
      </x:c>
      <x:c r="B129" s="4" t="str">
        <x:f>IFERROR(INDEX('Material routes'!$F$6:$F$2205,MATCH(U129,'Material routes'!$A$6:$A$2205,0)),"MISSING ID")</x:f>
        <x:v>T0</x:v>
      </x:c>
      <x:c r="C129" s="4" t="str">
        <x:f>IFERROR(INDEX('Material routes'!$H$6:$H$2205,MATCH(U129,'Material routes'!$A$6:$A$2205,0)),"MISSING ID")</x:f>
        <x:v>Processed material</x:v>
      </x:c>
      <x:c r="D129" s="4" t="str">
        <x:f>IFERROR(INDEX('Material routes'!$G$6:$G$2205,MATCH(U129,'Material routes'!$A$6:$A$2205,0)),"MISSING ID")</x:f>
        <x:v>Crafting components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T3</x:v>
      </x:c>
      <x:c r="H129" s="4" t="str">
        <x:f>IFERROR(INDEX('Material routes'!$H$6:$H$2205,MATCH(V129,'Material routes'!$A$6:$A$2205,0)),"MISSING ID")</x:f>
        <x:v>Chemical material</x:v>
      </x:c>
      <x:c r="I129" s="4" t="str">
        <x:f>IFERROR(INDEX('Material routes'!$G$6:$G$2205,MATCH(V129,'Material routes'!$A$6:$A$2205,0)),"MISSING ID")</x:f>
        <x:v>Crafting components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 value tier independent","Value tier; crafting readiness separate"))</x:f>
        <x:v>Value tier; crafting readiness separate</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Crafting components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Crafting components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 value tier independent","Value tier; crafting readiness separate"))</x:f>
        <x:v>Value tier; crafting readiness separate</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Crafting components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Crafting components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 value tier independent","Value tier; crafting readiness separate"))</x:f>
        <x:v>Value tier; crafting readiness separate</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 stock</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Crafting components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 value tier independent","Value tier; crafting readiness separate"))</x:f>
        <x:v>Value tier; crafting readiness separate</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Unfitted 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laminate sheets</x:v>
      </x:c>
      <x:c r="G133" s="4" t="str">
        <x:f>IFERROR(INDEX('Material routes'!$F$6:$F$2205,MATCH(V133,'Material routes'!$A$6:$A$2205,0)),"MISSING ID")</x:f>
        <x:v>T2</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 value tier independent","Value tier; crafting readiness separate"))</x:f>
        <x:v>Value tier; crafting readiness separate</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T0</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laminate sheets</x:v>
      </x:c>
      <x:c r="G134" s="4" t="str">
        <x:f>IFERROR(INDEX('Material routes'!$F$6:$F$2205,MATCH(V134,'Material routes'!$A$6:$A$2205,0)),"MISSING ID")</x:f>
        <x:v>T2</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 value tier independent","Value tier; crafting readiness separate"))</x:f>
        <x:v>Value tier; crafting readiness separate</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Processed material</x:v>
      </x:c>
      <x:c r="D135" s="4" t="str">
        <x:f>IFERROR(INDEX('Material routes'!$G$6:$G$2205,MATCH(U135,'Material routes'!$A$6:$A$2205,0)),"MISSING ID")</x:f>
        <x:v>Crafting components</x:v>
      </x:c>
      <x:c r="E135" s="4" t="str">
        <x:f>IFERROR(INDEX('Material routes'!$C$6:$C$2205,MATCH(U135,'Material routes'!$A$6:$A$2205,0)),"MISSING ID")</x:f>
        <x:v>Ingredient candidate</x:v>
      </x:c>
      <x:c r="F135" s="4" t="str">
        <x:f>IFERROR(INDEX('Material routes'!$E$6:$E$2205,MATCH(V135,'Material routes'!$A$6:$A$2205,0)),"MISSING ID")</x:f>
        <x:v>Steel-faced shell laminate sheets</x:v>
      </x:c>
      <x:c r="G135" s="4" t="str">
        <x:f>IFERROR(INDEX('Material routes'!$F$6:$F$2205,MATCH(V135,'Material routes'!$A$6:$A$2205,0)),"MISSING ID")</x:f>
        <x:v>T2</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 value tier independent","Value tier; crafting readiness separate"))</x:f>
        <x:v>Value tier; crafting readiness separate</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Unfitted 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blanks</x:v>
      </x:c>
      <x:c r="G136" s="4" t="str">
        <x:f>IFERROR(INDEX('Material routes'!$F$6:$F$2205,MATCH(V136,'Material routes'!$A$6:$A$2205,0)),"MISSING ID")</x:f>
        <x:v>T2</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 value tier independent","Value tier; crafting readiness separate"))</x:f>
        <x:v>Value tier; crafting readiness separate</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addition</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blanks</x:v>
      </x:c>
      <x:c r="G137" s="4" t="str">
        <x:f>IFERROR(INDEX('Material routes'!$F$6:$F$2205,MATCH(V137,'Material routes'!$A$6:$A$2205,0)),"MISSING ID")</x:f>
        <x:v>T2</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 value tier independent","Value tier; crafting readiness separate"))</x:f>
        <x:v>Value tier; crafting readiness separate</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T0</x:v>
      </x:c>
      <x:c r="C138" s="4" t="str">
        <x:f>IFERROR(INDEX('Material routes'!$H$6:$H$2205,MATCH(U138,'Material routes'!$A$6:$A$2205,0)),"MISSING ID")</x:f>
        <x:v>Processed material</x:v>
      </x:c>
      <x:c r="D138" s="4" t="str">
        <x:f>IFERROR(INDEX('Material routes'!$G$6:$G$2205,MATCH(U138,'Material routes'!$A$6:$A$2205,0)),"MISSING ID")</x:f>
        <x:v>Crafting components</x:v>
      </x:c>
      <x:c r="E138" s="4" t="str">
        <x:f>IFERROR(INDEX('Material routes'!$C$6:$C$2205,MATCH(U138,'Material routes'!$A$6:$A$2205,0)),"MISSING ID")</x:f>
        <x:v>Ingredient candidate</x:v>
      </x:c>
      <x:c r="F138" s="4" t="str">
        <x:f>IFERROR(INDEX('Material routes'!$E$6:$E$2205,MATCH(V138,'Material routes'!$A$6:$A$2205,0)),"MISSING ID")</x:f>
        <x:v>Spring-grade steel blanks</x:v>
      </x:c>
      <x:c r="G138" s="4" t="str">
        <x:f>IFERROR(INDEX('Material routes'!$F$6:$F$2205,MATCH(V138,'Material routes'!$A$6:$A$2205,0)),"MISSING ID")</x:f>
        <x:v>T2</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 value tier independent","Value tier; crafting readiness separate"))</x:f>
        <x:v>Value tier; crafting readiness separate</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wire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Insulation-wrapped copper lengths</x:v>
      </x:c>
      <x:c r="G139" s="4" t="str">
        <x:f>IFERROR(INDEX('Material routes'!$F$6:$F$2205,MATCH(V139,'Material routes'!$A$6:$A$2205,0)),"MISSING ID")</x:f>
        <x:v>T2</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 value tier independent","Value tier; crafting readiness separate"))</x:f>
        <x:v>Value tier; crafting readiness separate</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Bonded mica composite sheets</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Insulation-wrapped copper lengths</x:v>
      </x:c>
      <x:c r="G140" s="4" t="str">
        <x:f>IFERROR(INDEX('Material routes'!$F$6:$F$2205,MATCH(V140,'Material routes'!$A$6:$A$2205,0)),"MISSING ID")</x:f>
        <x:v>T2</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 value tier independent","Value tier; crafting readiness separate"))</x:f>
        <x:v>Value tier; crafting readiness separate</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Processed material</x:v>
      </x:c>
      <x:c r="D141" s="4" t="str">
        <x:f>IFERROR(INDEX('Material routes'!$G$6:$G$2205,MATCH(U141,'Material routes'!$A$6:$A$2205,0)),"MISSING ID")</x:f>
        <x:v>Crafting components</x:v>
      </x:c>
      <x:c r="E141" s="4" t="str">
        <x:f>IFERROR(INDEX('Material routes'!$C$6:$C$2205,MATCH(U141,'Material routes'!$A$6:$A$2205,0)),"MISSING ID")</x:f>
        <x:v>Ingredient candidate</x:v>
      </x:c>
      <x:c r="F141" s="4" t="str">
        <x:f>IFERROR(INDEX('Material routes'!$E$6:$E$2205,MATCH(V141,'Material routes'!$A$6:$A$2205,0)),"MISSING ID")</x:f>
        <x:v>Insulation-wrapped copper lengths</x:v>
      </x:c>
      <x:c r="G141" s="4" t="str">
        <x:f>IFERROR(INDEX('Material routes'!$F$6:$F$2205,MATCH(V141,'Material routes'!$A$6:$A$2205,0)),"MISSING ID")</x:f>
        <x:v>T2</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 value tier independent","Value tier; crafting readiness separate"))</x:f>
        <x:v>Value tier; crafting readiness separate</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Fired 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Ceramic-faced shell laminate panels</x:v>
      </x:c>
      <x:c r="G142" s="4" t="str">
        <x:f>IFERROR(INDEX('Material routes'!$F$6:$F$2205,MATCH(V142,'Material routes'!$A$6:$A$2205,0)),"MISSING ID")</x:f>
        <x:v>T2</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 value tier independent","Value tier; crafting readiness separate"))</x:f>
        <x:v>Value tier; crafting readiness separate</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T0</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Ceramic-faced shell laminate panels</x:v>
      </x:c>
      <x:c r="G143" s="4" t="str">
        <x:f>IFERROR(INDEX('Material routes'!$F$6:$F$2205,MATCH(V143,'Material routes'!$A$6:$A$2205,0)),"MISSING ID")</x:f>
        <x:v>T2</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 value tier independent","Value tier; crafting readiness separate"))</x:f>
        <x:v>Value tier; crafting readiness separate</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Processed material</x:v>
      </x:c>
      <x:c r="D144" s="4" t="str">
        <x:f>IFERROR(INDEX('Material routes'!$G$6:$G$2205,MATCH(U144,'Material routes'!$A$6:$A$2205,0)),"MISSING ID")</x:f>
        <x:v>Crafting components</x:v>
      </x:c>
      <x:c r="E144" s="4" t="str">
        <x:f>IFERROR(INDEX('Material routes'!$C$6:$C$2205,MATCH(U144,'Material routes'!$A$6:$A$2205,0)),"MISSING ID")</x:f>
        <x:v>Ingredient candidate</x:v>
      </x:c>
      <x:c r="F144" s="4" t="str">
        <x:f>IFERROR(INDEX('Material routes'!$E$6:$E$2205,MATCH(V144,'Material routes'!$A$6:$A$2205,0)),"MISSING ID")</x:f>
        <x:v>Ceramic-faced shell laminate panels</x:v>
      </x:c>
      <x:c r="G144" s="4" t="str">
        <x:f>IFERROR(INDEX('Material routes'!$F$6:$F$2205,MATCH(V144,'Material routes'!$A$6:$A$2205,0)),"MISSING ID")</x:f>
        <x:v>T2</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 value tier independent","Value tier; crafting readiness separate"))</x:f>
        <x:v>Value tier; crafting readiness separate</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blanks</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blanks</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 value tier independent","Value tier; crafting readiness separate"))</x:f>
        <x:v>Value tier; crafting readiness separate</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sharpening grit</x:v>
      </x:c>
      <x:c r="B146" s="4" t="str">
        <x:f>IFERROR(INDEX('Material routes'!$F$6:$F$2205,MATCH(U146,'Material routes'!$A$6:$A$2205,0)),"MISSING ID")</x:f>
        <x:v>T0</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blanks</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 value tier independent","Value tier; crafting readiness separate"))</x:f>
        <x:v>Value tier; crafting readiness separate</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husk-fiber sheets</x:v>
      </x:c>
      <x:c r="B147" s="4" t="str">
        <x:f>IFERROR(INDEX('Material routes'!$F$6:$F$2205,MATCH(U147,'Material routes'!$A$6:$A$2205,0)),"MISSING ID")</x:f>
        <x:v>T3</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husk-composite sheets</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 value tier independent","Value tier; crafting readiness separate"))</x:f>
        <x:v>Value tier; crafting readiness separate</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Processed material</x:v>
      </x:c>
      <x:c r="D148" s="4" t="str">
        <x:f>IFERROR(INDEX('Material routes'!$G$6:$G$2205,MATCH(U148,'Material routes'!$A$6:$A$2205,0)),"MISSING ID")</x:f>
        <x:v>Crafting components</x:v>
      </x:c>
      <x:c r="E148" s="4" t="str">
        <x:f>IFERROR(INDEX('Material routes'!$C$6:$C$2205,MATCH(U148,'Material routes'!$A$6:$A$2205,0)),"MISSING ID")</x:f>
        <x:v>Ingredient candidate</x:v>
      </x:c>
      <x:c r="F148" s="4" t="str">
        <x:f>IFERROR(INDEX('Material routes'!$E$6:$E$2205,MATCH(V148,'Material routes'!$A$6:$A$2205,0)),"MISSING ID")</x:f>
        <x:v>Layered husk-composite sheets</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 value tier independent","Value tier; crafting readiness separate"))</x:f>
        <x:v>Value tier; crafting readiness separate</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Processed material</x:v>
      </x:c>
      <x:c r="D149" s="4" t="str">
        <x:f>IFERROR(INDEX('Material routes'!$G$6:$G$2205,MATCH(U149,'Material routes'!$A$6:$A$2205,0)),"MISSING ID")</x:f>
        <x:v>Crafting components</x:v>
      </x:c>
      <x:c r="E149" s="4" t="str">
        <x:f>IFERROR(INDEX('Material routes'!$C$6:$C$2205,MATCH(U149,'Material routes'!$A$6:$A$2205,0)),"MISSING ID")</x:f>
        <x:v>Ingredient candidate</x:v>
      </x:c>
      <x:c r="F149" s="4" t="str">
        <x:f>IFERROR(INDEX('Material routes'!$E$6:$E$2205,MATCH(V149,'Material routes'!$A$6:$A$2205,0)),"MISSING ID")</x:f>
        <x:v>Reinforced seal-sheet stock</x:v>
      </x:c>
      <x:c r="G149" s="4" t="str">
        <x:f>IFERROR(INDEX('Material routes'!$F$6:$F$2205,MATCH(V149,'Material routes'!$A$6:$A$2205,0)),"MISSING ID")</x:f>
        <x:v>T2</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 value tier independent","Value tier; crafting readiness separate"))</x:f>
        <x:v>Value tier; crafting readiness separate</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Bonded mica composite sheets</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seal-sheet stock</x:v>
      </x:c>
      <x:c r="G150" s="4" t="str">
        <x:f>IFERROR(INDEX('Material routes'!$F$6:$F$2205,MATCH(V150,'Material routes'!$A$6:$A$2205,0)),"MISSING ID")</x:f>
        <x:v>T2</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 value tier independent","Value tier; crafting readiness separate"))</x:f>
        <x:v>Value tier; crafting readiness separate</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Processed material</x:v>
      </x:c>
      <x:c r="D151" s="4" t="str">
        <x:f>IFERROR(INDEX('Material routes'!$G$6:$G$2205,MATCH(U151,'Material routes'!$A$6:$A$2205,0)),"MISSING ID")</x:f>
        <x:v>Crafting components</x:v>
      </x:c>
      <x:c r="E151" s="4" t="str">
        <x:f>IFERROR(INDEX('Material routes'!$C$6:$C$2205,MATCH(U151,'Material routes'!$A$6:$A$2205,0)),"MISSING ID")</x:f>
        <x:v>Ingredient candidate</x:v>
      </x:c>
      <x:c r="F151" s="4" t="str">
        <x:f>IFERROR(INDEX('Material routes'!$E$6:$E$2205,MATCH(V151,'Material routes'!$A$6:$A$2205,0)),"MISSING ID")</x:f>
        <x:v>Reinforced seal-sheet stock</x:v>
      </x:c>
      <x:c r="G151" s="4" t="str">
        <x:f>IFERROR(INDEX('Material routes'!$F$6:$F$2205,MATCH(V151,'Material routes'!$A$6:$A$2205,0)),"MISSING ID")</x:f>
        <x:v>T2</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 value tier independent","Value tier; crafting readiness separate"))</x:f>
        <x:v>Value tier; crafting readiness separate</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x:c r="B152" s="4"/>
      <x:c r="C152" s="4"/>
      <x:c r="D152" s="4"/>
      <x:c r="E152" s="4"/>
      <x:c r="F152" s="4"/>
      <x:c r="G152" s="4"/>
      <x:c r="H152" s="4"/>
      <x:c r="I152" s="4"/>
      <x:c r="J152" s="4"/>
      <x:c r="K152" s="4"/>
      <x:c r="L152" s="4"/>
      <x:c r="M152" s="4"/>
      <x:c r="N152" s="4"/>
      <x:c r="O152" s="4"/>
      <x:c r="P152" s="4"/>
      <x:c r="Q152" s="4"/>
      <x:c r="R152" s="4"/>
      <x:c r="S152" s="4"/>
      <x:c r="T152" s="4"/>
      <x:c r="U152" s="4"/>
      <x:c r="V152" s="4"/>
    </x:row>
    <x:row r="153" ht="105" customHeight="1">
      <x:c r="A153" s="4"/>
      <x:c r="B153" s="4"/>
      <x:c r="C153" s="4"/>
      <x:c r="D153" s="4"/>
      <x:c r="E153" s="4"/>
      <x:c r="F153" s="4"/>
      <x:c r="G153" s="4"/>
      <x:c r="H153" s="4"/>
      <x:c r="I153" s="4"/>
      <x:c r="J153" s="4"/>
      <x:c r="K153" s="4"/>
      <x:c r="L153" s="4"/>
      <x:c r="M153" s="4"/>
      <x:c r="N153" s="4"/>
      <x:c r="O153" s="4"/>
      <x:c r="P153" s="4"/>
      <x:c r="Q153" s="4"/>
      <x:c r="R153" s="4"/>
      <x:c r="S153" s="4"/>
      <x:c r="T153" s="4"/>
      <x:c r="U153" s="4"/>
      <x:c r="V153" s="4"/>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Processed material</x:v>
      </x:c>
      <x:c r="D154" s="4" t="str">
        <x:f>IFERROR(INDEX('Material routes'!$G$6:$G$2205,MATCH(U154,'Material routes'!$A$6:$A$2205,0)),"MISSING ID")</x:f>
        <x:v>Crafting components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T1</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 value tier independent","Value tier; crafting readiness separate"))</x:f>
        <x:v>Value tier; crafting readiness separate</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Processed material</x:v>
      </x:c>
      <x:c r="D155" s="4" t="str">
        <x:f>IFERROR(INDEX('Material routes'!$G$6:$G$2205,MATCH(U155,'Material routes'!$A$6:$A$2205,0)),"MISSING ID")</x:f>
        <x:v>Crafting components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T1</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 value tier independent","Value tier; crafting readiness separate"))</x:f>
        <x:v>Value tier; crafting readiness separate</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laminate sheets</x:v>
      </x:c>
      <x:c r="B156" s="4" t="str">
        <x:f>IFERROR(INDEX('Material routes'!$F$6:$F$2205,MATCH(U156,'Material routes'!$A$6:$A$2205,0)),"MISSING ID")</x:f>
        <x:v>T2</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panel blanks</x:v>
      </x:c>
      <x:c r="G156" s="4" t="str">
        <x:f>IFERROR(INDEX('Material routes'!$F$6:$F$2205,MATCH(V156,'Material routes'!$A$6:$A$2205,0)),"MISSING ID")</x:f>
        <x:v>T3</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 value tier independent","Value tier; crafting readiness separate"))</x:f>
        <x:v>Value tier; crafting readiness separate</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Ceramic-faced shell laminate panels</x:v>
      </x:c>
      <x:c r="B157" s="4" t="str">
        <x:f>IFERROR(INDEX('Material routes'!$F$6:$F$2205,MATCH(U157,'Material routes'!$A$6:$A$2205,0)),"MISSING ID")</x:f>
        <x:v>T2</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panel blanks</x:v>
      </x:c>
      <x:c r="G157" s="4" t="str">
        <x:f>IFERROR(INDEX('Material routes'!$F$6:$F$2205,MATCH(V157,'Material routes'!$A$6:$A$2205,0)),"MISSING ID")</x:f>
        <x:v>T3</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 value tier independent","Value tier; crafting readiness separate"))</x:f>
        <x:v>Value tier; crafting readiness separate</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Processed material</x:v>
      </x:c>
      <x:c r="D158" s="4" t="str">
        <x:f>IFERROR(INDEX('Material routes'!$G$6:$G$2205,MATCH(U158,'Material routes'!$A$6:$A$2205,0)),"MISSING ID")</x:f>
        <x:v>Crafting components</x:v>
      </x:c>
      <x:c r="E158" s="4" t="str">
        <x:f>IFERROR(INDEX('Material routes'!$C$6:$C$2205,MATCH(U158,'Material routes'!$A$6:$A$2205,0)),"MISSING ID")</x:f>
        <x:v>Ingredient candidate</x:v>
      </x:c>
      <x:c r="F158" s="4" t="str">
        <x:f>IFERROR(INDEX('Material routes'!$E$6:$E$2205,MATCH(V158,'Material routes'!$A$6:$A$2205,0)),"MISSING ID")</x:f>
        <x:v>Layered protective panel blanks</x:v>
      </x:c>
      <x:c r="G158" s="4" t="str">
        <x:f>IFERROR(INDEX('Material routes'!$F$6:$F$2205,MATCH(V158,'Material routes'!$A$6:$A$2205,0)),"MISSING ID")</x:f>
        <x:v>T3</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 value tier independent","Value tier; crafting readiness separate"))</x:f>
        <x:v>Value tier; crafting readiness separate</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Insulation-wrapped copper lengths</x:v>
      </x:c>
      <x:c r="B159" s="4" t="str">
        <x:f>IFERROR(INDEX('Material routes'!$F$6:$F$2205,MATCH(U159,'Material routes'!$A$6:$A$2205,0)),"MISSING ID")</x:f>
        <x:v>T2</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Encased conductor lengths</x:v>
      </x:c>
      <x:c r="G159" s="4" t="str">
        <x:f>IFERROR(INDEX('Material routes'!$F$6:$F$2205,MATCH(V159,'Material routes'!$A$6:$A$2205,0)),"MISSING ID")</x:f>
        <x:v>T3</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 value tier independent","Value tier; crafting readiness separate"))</x:f>
        <x:v>Value tier; crafting readiness separate</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seal-sheet stock</x:v>
      </x:c>
      <x:c r="B160" s="4" t="str">
        <x:f>IFERROR(INDEX('Material routes'!$F$6:$F$2205,MATCH(U160,'Material routes'!$A$6:$A$2205,0)),"MISSING ID")</x:f>
        <x:v>T2</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Encased conductor lengths</x:v>
      </x:c>
      <x:c r="G160" s="4" t="str">
        <x:f>IFERROR(INDEX('Material routes'!$F$6:$F$2205,MATCH(V160,'Material routes'!$A$6:$A$2205,0)),"MISSING ID")</x:f>
        <x:v>T3</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 value tier independent","Value tier; crafting readiness separate"))</x:f>
        <x:v>Value tier; crafting readiness separate</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Fired 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Encased conductor lengths</x:v>
      </x:c>
      <x:c r="G161" s="4" t="str">
        <x:f>IFERROR(INDEX('Material routes'!$F$6:$F$2205,MATCH(V161,'Material routes'!$A$6:$A$2205,0)),"MISSING ID")</x:f>
        <x:v>T3</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 value tier independent","Value tier; crafting readiness separate"))</x:f>
        <x:v>Value tier; crafting readiness separate</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blanks</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T3</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 value tier independent","Value tier; crafting readiness separate"))</x:f>
        <x:v>Value tier; crafting readiness separate</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blanks</x:v>
      </x:c>
      <x:c r="B163" s="4" t="str">
        <x:f>IFERROR(INDEX('Material routes'!$F$6:$F$2205,MATCH(U163,'Material routes'!$A$6:$A$2205,0)),"MISSING ID")</x:f>
        <x:v>T2</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T3</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 value tier independent","Value tier; crafting readiness separate"))</x:f>
        <x:v>Value tier; crafting readiness separate</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Unfitted 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T3</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 value tier independent","Value tier; crafting readiness separate"))</x:f>
        <x:v>Value tier; crafting readiness separate</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husk-composite sheets</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Husk-composite casing blanks</x:v>
      </x:c>
      <x:c r="G165" s="4" t="str">
        <x:f>IFERROR(INDEX('Material routes'!$F$6:$F$2205,MATCH(V165,'Material routes'!$A$6:$A$2205,0)),"MISSING ID")</x:f>
        <x:v>T3</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 value tier independent","Value tier; crafting readiness separate"))</x:f>
        <x:v>Value tier; crafting readiness separate</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seal-sheet stock</x:v>
      </x:c>
      <x:c r="B166" s="4" t="str">
        <x:f>IFERROR(INDEX('Material routes'!$F$6:$F$2205,MATCH(U166,'Material routes'!$A$6:$A$2205,0)),"MISSING ID")</x:f>
        <x:v>T2</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Husk-composite casing blanks</x:v>
      </x:c>
      <x:c r="G166" s="4" t="str">
        <x:f>IFERROR(INDEX('Material routes'!$F$6:$F$2205,MATCH(V166,'Material routes'!$A$6:$A$2205,0)),"MISSING ID")</x:f>
        <x:v>T3</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 value tier independent","Value tier; crafting readiness separate"))</x:f>
        <x:v>Value tier; crafting readiness separate</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blanks</x:v>
      </x:c>
      <x:c r="B167" s="4" t="str">
        <x:f>IFERROR(INDEX('Material routes'!$F$6:$F$2205,MATCH(U167,'Material routes'!$A$6:$A$2205,0)),"MISSING ID")</x:f>
        <x:v>T2</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Fitted spring-pack subassembly</x:v>
      </x:c>
      <x:c r="G167" s="4" t="str">
        <x:f>IFERROR(INDEX('Material routes'!$F$6:$F$2205,MATCH(V167,'Material routes'!$A$6:$A$2205,0)),"MISSING ID")</x:f>
        <x:v>T3</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 value tier independent","Value tier; crafting readiness separate"))</x:f>
        <x:v>Value tier; crafting readiness separate</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Unfitted 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Fitted spring-pack subassembly</x:v>
      </x:c>
      <x:c r="G168" s="4" t="str">
        <x:f>IFERROR(INDEX('Material routes'!$F$6:$F$2205,MATCH(V168,'Material routes'!$A$6:$A$2205,0)),"MISSING ID")</x:f>
        <x:v>T3</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 value tier independent","Value tier; crafting readiness separate"))</x:f>
        <x:v>Value tier; crafting readiness separate</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T3</x:v>
      </x:c>
      <x:c r="C169" s="4" t="str">
        <x:f>IFERROR(INDEX('Material routes'!$H$6:$H$2205,MATCH(U169,'Material routes'!$A$6:$A$2205,0)),"MISSING ID")</x:f>
        <x:v>Chemical material</x:v>
      </x:c>
      <x:c r="D169" s="4" t="str">
        <x:f>IFERROR(INDEX('Material routes'!$G$6:$G$2205,MATCH(U169,'Material routes'!$A$6:$A$2205,0)),"MISSING ID")</x:f>
        <x:v>Crafting components</x:v>
      </x:c>
      <x:c r="E169" s="4" t="str">
        <x:f>IFERROR(INDEX('Material routes'!$C$6:$C$2205,MATCH(U169,'Material routes'!$A$6:$A$2205,0)),"MISSING ID")</x:f>
        <x:v>Ingredient candidate</x:v>
      </x:c>
      <x:c r="F169" s="4" t="str">
        <x:f>IFERROR(INDEX('Material routes'!$E$6:$E$2205,MATCH(V169,'Material routes'!$A$6:$A$2205,0)),"MISSING ID")</x:f>
        <x:v>Fitted spring-pack subassembly</x:v>
      </x:c>
      <x:c r="G169" s="4" t="str">
        <x:f>IFERROR(INDEX('Material routes'!$F$6:$F$2205,MATCH(V169,'Material routes'!$A$6:$A$2205,0)),"MISSING ID")</x:f>
        <x:v>T3</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 value tier independent","Value tier; crafting readiness separate"))</x:f>
        <x:v>Value tier; crafting readiness separate</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Fired refractory ceramic blanks</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T4</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Salvage value tier; crafting readiness separate</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Bonded mica composite sheets</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T2</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 value tier independent","Value tier; crafting readiness separate"))</x:f>
        <x:v>Value tier; crafting readiness separate</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Processed material</x:v>
      </x:c>
      <x:c r="D172" s="4" t="str">
        <x:f>IFERROR(INDEX('Material routes'!$G$6:$G$2205,MATCH(U172,'Material routes'!$A$6:$A$2205,0)),"MISSING ID")</x:f>
        <x:v>Crafting components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T2</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 value tier independent","Value tier; crafting readiness separate"))</x:f>
        <x:v>Value tier; crafting readiness separate</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husk-fiber sheets</x:v>
      </x:c>
      <x:c r="B173" s="4" t="str">
        <x:f>IFERROR(INDEX('Material routes'!$F$6:$F$2205,MATCH(U173,'Material routes'!$A$6:$A$2205,0)),"MISSING ID")</x:f>
        <x:v>T3</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T2</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 value tier independent","Value tier; crafting readiness separate"))</x:f>
        <x:v>Value tier; crafting readiness separate</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Unfitted 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T2</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 value tier independent","Value tier; crafting readiness separate"))</x:f>
        <x:v>Value tier; crafting readiness separate</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addition</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T2</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 value tier independent","Value tier; crafting readiness separate"))</x:f>
        <x:v>Value tier; crafting readiness separate</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Bronze bearing blanks</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T2</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 value tier independent","Value tier; crafting readiness separate"))</x:f>
        <x:v>Value tier; crafting readiness separate</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sharpening grit</x:v>
      </x:c>
      <x:c r="B177" s="4" t="str">
        <x:f>IFERROR(INDEX('Material routes'!$F$6:$F$2205,MATCH(U177,'Material routes'!$A$6:$A$2205,0)),"MISSING ID")</x:f>
        <x:v>T0</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T2</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 value tier independent","Value tier; crafting readiness separate"))</x:f>
        <x:v>Value tier; crafting readiness separate</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Unfitted 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lengths</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 value tier independent","Value tier; crafting readiness separate"))</x:f>
        <x:v>Value tier; crafting readiness separate</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T3</x:v>
      </x:c>
      <x:c r="C179" s="4" t="str">
        <x:f>IFERROR(INDEX('Material routes'!$H$6:$H$2205,MATCH(U179,'Material routes'!$A$6:$A$2205,0)),"MISSING ID")</x:f>
        <x:v>Chemical material</x:v>
      </x:c>
      <x:c r="D179" s="4" t="str">
        <x:f>IFERROR(INDEX('Material routes'!$G$6:$G$2205,MATCH(U179,'Material routes'!$A$6:$A$2205,0)),"MISSING ID")</x:f>
        <x:v>Crafting components</x:v>
      </x:c>
      <x:c r="E179" s="4" t="str">
        <x:f>IFERROR(INDEX('Material routes'!$C$6:$C$2205,MATCH(U179,'Material routes'!$A$6:$A$2205,0)),"MISSING ID")</x:f>
        <x:v>Ingredient candidate</x:v>
      </x:c>
      <x:c r="F179" s="4" t="str">
        <x:f>IFERROR(INDEX('Material routes'!$E$6:$E$2205,MATCH(V179,'Material routes'!$A$6:$A$2205,0)),"MISSING ID")</x:f>
        <x:v>Drawn steel tube lengths</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 value tier independent","Value tier; crafting readiness separate"))</x:f>
        <x:v>Value tier; crafting readiness separate</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wire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conductor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 value tier independent","Value tier; crafting readiness separate"))</x:f>
        <x:v>Value tier; crafting readiness separate</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wire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T2</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 value tier independent","Value tier; crafting readiness separate"))</x:f>
        <x:v>Value tier; crafting readiness separate</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Fired 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T2</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 value tier independent","Value tier; crafting readiness separate"))</x:f>
        <x:v>Value tier; crafting readiness separate</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wire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sheets</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 value tier independent","Value tier; crafting readiness separate"))</x:f>
        <x:v>Value tier; crafting readiness separate</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Fired 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T2</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 value tier independent","Value tier; crafting readiness separate"))</x:f>
        <x:v>Value tier; crafting readiness separate</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wire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T2</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 value tier independent","Value tier; crafting readiness separate"))</x:f>
        <x:v>Value tier; crafting readiness separate</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Fired 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T2</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 value tier independent","Value tier; crafting readiness separate"))</x:f>
        <x:v>Value tier; crafting readiness separate</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wire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T2</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 value tier independent","Value tier; crafting readiness separate"))</x:f>
        <x:v>Value tier; crafting readiness separate</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Processed material</x:v>
      </x:c>
      <x:c r="D188" s="4" t="str">
        <x:f>IFERROR(INDEX('Material routes'!$G$6:$G$2205,MATCH(U188,'Material routes'!$A$6:$A$2205,0)),"MISSING ID")</x:f>
        <x:v>Crafting components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T2</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 value tier independent","Value tier; crafting readiness separate"))</x:f>
        <x:v>Value tier; crafting readiness separate</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Fired 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T1</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 value tier independent","Value tier; crafting readiness separate"))</x:f>
        <x:v>Value tier; crafting readiness separate</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sharpening grit</x:v>
      </x:c>
      <x:c r="B190" s="4" t="str">
        <x:f>IFERROR(INDEX('Material routes'!$F$6:$F$2205,MATCH(U190,'Material routes'!$A$6:$A$2205,0)),"MISSING ID")</x:f>
        <x:v>T0</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T1</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 value tier independent","Value tier; crafting readiness separate"))</x:f>
        <x:v>Value tier; crafting readiness separate</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wire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 value tier independent","Value tier; crafting readiness separate"))</x:f>
        <x:v>Value tier; crafting readiness separate</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sharpening grit</x:v>
      </x:c>
      <x:c r="B192" s="4" t="str">
        <x:f>IFERROR(INDEX('Material routes'!$F$6:$F$2205,MATCH(U192,'Material routes'!$A$6:$A$2205,0)),"MISSING ID")</x:f>
        <x:v>T0</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 value tier independent","Value tier; crafting readiness separate"))</x:f>
        <x:v>Value tier; crafting readiness separate</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husk-fiber sheets</x:v>
      </x:c>
      <x:c r="B193" s="4" t="str">
        <x:f>IFERROR(INDEX('Material routes'!$F$6:$F$2205,MATCH(U193,'Material routes'!$A$6:$A$2205,0)),"MISSING ID")</x:f>
        <x:v>T3</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lengths</x:v>
      </x:c>
      <x:c r="G193" s="4" t="str">
        <x:f>IFERROR(INDEX('Material routes'!$F$6:$F$2205,MATCH(V193,'Material routes'!$A$6:$A$2205,0)),"MISSING ID")</x:f>
        <x:v>T2</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 value tier independent","Value tier; crafting readiness separate"))</x:f>
        <x:v>Value tier; crafting readiness separate</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Processed material</x:v>
      </x:c>
      <x:c r="D194" s="4" t="str">
        <x:f>IFERROR(INDEX('Material routes'!$G$6:$G$2205,MATCH(U194,'Material routes'!$A$6:$A$2205,0)),"MISSING ID")</x:f>
        <x:v>Crafting components</x:v>
      </x:c>
      <x:c r="E194" s="4" t="str">
        <x:f>IFERROR(INDEX('Material routes'!$C$6:$C$2205,MATCH(U194,'Material routes'!$A$6:$A$2205,0)),"MISSING ID")</x:f>
        <x:v>Ingredient candidate</x:v>
      </x:c>
      <x:c r="F194" s="4" t="str">
        <x:f>IFERROR(INDEX('Material routes'!$E$6:$E$2205,MATCH(V194,'Material routes'!$A$6:$A$2205,0)),"MISSING ID")</x:f>
        <x:v>Husk-reinforced packing lengths</x:v>
      </x:c>
      <x:c r="G194" s="4" t="str">
        <x:f>IFERROR(INDEX('Material routes'!$F$6:$F$2205,MATCH(V194,'Material routes'!$A$6:$A$2205,0)),"MISSING ID")</x:f>
        <x:v>T2</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 value tier independent","Value tier; crafting readiness separate"))</x:f>
        <x:v>Value tier; crafting readiness separate</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Processed material</x:v>
      </x:c>
      <x:c r="D195" s="4" t="str">
        <x:f>IFERROR(INDEX('Material routes'!$G$6:$G$2205,MATCH(U195,'Material routes'!$A$6:$A$2205,0)),"MISSING ID")</x:f>
        <x:v>Crafting components</x:v>
      </x:c>
      <x:c r="E195" s="4" t="str">
        <x:f>IFERROR(INDEX('Material routes'!$C$6:$C$2205,MATCH(U195,'Material routes'!$A$6:$A$2205,0)),"MISSING ID")</x:f>
        <x:v>Ingredient candidate</x:v>
      </x:c>
      <x:c r="F195" s="4" t="str">
        <x:f>IFERROR(INDEX('Material routes'!$E$6:$E$2205,MATCH(V195,'Material routes'!$A$6:$A$2205,0)),"MISSING ID")</x:f>
        <x:v>Husk-reinforced packing lengths</x:v>
      </x:c>
      <x:c r="G195" s="4" t="str">
        <x:f>IFERROR(INDEX('Material routes'!$F$6:$F$2205,MATCH(V195,'Material routes'!$A$6:$A$2205,0)),"MISSING ID")</x:f>
        <x:v>T2</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 value tier independent","Value tier; crafting readiness separate"))</x:f>
        <x:v>Value tier; crafting readiness separate</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T1</x:v>
      </x:c>
      <x:c r="C196" s="4" t="str">
        <x:f>IFERROR(INDEX('Material routes'!$H$6:$H$2205,MATCH(U196,'Material routes'!$A$6:$A$2205,0)),"MISSING ID")</x:f>
        <x:v>Chemical material</x:v>
      </x:c>
      <x:c r="D196" s="4" t="str">
        <x:f>IFERROR(INDEX('Material routes'!$G$6:$G$2205,MATCH(U196,'Material routes'!$A$6:$A$2205,0)),"MISSING ID")</x:f>
        <x:v>Crafting components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T2</x:v>
      </x:c>
      <x:c r="H196" s="4" t="str">
        <x:f>IFERROR(INDEX('Material routes'!$H$6:$H$2205,MATCH(V196,'Material routes'!$A$6:$A$2205,0)),"MISSING ID")</x:f>
        <x:v>Chemical material</x:v>
      </x:c>
      <x:c r="I196" s="4" t="str">
        <x:f>IFERROR(INDEX('Material routes'!$G$6:$G$2205,MATCH(V196,'Material routes'!$A$6:$A$2205,0)),"MISSING ID")</x:f>
        <x:v>Crafting components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 value tier independent","Value tier; crafting readiness separate"))</x:f>
        <x:v>Value tier; crafting readiness separate</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T3</x:v>
      </x:c>
      <x:c r="C197" s="4" t="str">
        <x:f>IFERROR(INDEX('Material routes'!$H$6:$H$2205,MATCH(U197,'Material routes'!$A$6:$A$2205,0)),"MISSING ID")</x:f>
        <x:v>Chemical material</x:v>
      </x:c>
      <x:c r="D197" s="4" t="str">
        <x:f>IFERROR(INDEX('Material routes'!$G$6:$G$2205,MATCH(U197,'Material routes'!$A$6:$A$2205,0)),"MISSING ID")</x:f>
        <x:v>Crafting components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T2</x:v>
      </x:c>
      <x:c r="H197" s="4" t="str">
        <x:f>IFERROR(INDEX('Material routes'!$H$6:$H$2205,MATCH(V197,'Material routes'!$A$6:$A$2205,0)),"MISSING ID")</x:f>
        <x:v>Chemical material</x:v>
      </x:c>
      <x:c r="I197" s="4" t="str">
        <x:f>IFERROR(INDEX('Material routes'!$G$6:$G$2205,MATCH(V197,'Material routes'!$A$6:$A$2205,0)),"MISSING ID")</x:f>
        <x:v>Crafting components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 value tier independent","Value tier; crafting readiness separate"))</x:f>
        <x:v>Value tier; crafting readiness separate</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wing-membrane sheets</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strips</x:v>
      </x:c>
      <x:c r="G198" s="4" t="str">
        <x:f>IFERROR(INDEX('Material routes'!$F$6:$F$2205,MATCH(V198,'Material routes'!$A$6:$A$2205,0)),"MISSING ID")</x:f>
        <x:v>T2</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 value tier independent","Value tier; crafting readiness separate"))</x:f>
        <x:v>Value tier; crafting readiness separate</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Processed material</x:v>
      </x:c>
      <x:c r="D199" s="4" t="str">
        <x:f>IFERROR(INDEX('Material routes'!$G$6:$G$2205,MATCH(U199,'Material routes'!$A$6:$A$2205,0)),"MISSING ID")</x:f>
        <x:v>Crafting components</x:v>
      </x:c>
      <x:c r="E199" s="4" t="str">
        <x:f>IFERROR(INDEX('Material routes'!$C$6:$C$2205,MATCH(U199,'Material routes'!$A$6:$A$2205,0)),"MISSING ID")</x:f>
        <x:v>Ingredient candidate</x:v>
      </x:c>
      <x:c r="F199" s="4" t="str">
        <x:f>IFERROR(INDEX('Material routes'!$E$6:$E$2205,MATCH(V199,'Material routes'!$A$6:$A$2205,0)),"MISSING ID")</x:f>
        <x:v>Bonded wing-seam strips</x:v>
      </x:c>
      <x:c r="G199" s="4" t="str">
        <x:f>IFERROR(INDEX('Material routes'!$F$6:$F$2205,MATCH(V199,'Material routes'!$A$6:$A$2205,0)),"MISSING ID")</x:f>
        <x:v>T2</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 value tier independent","Value tier; crafting readiness separate"))</x:f>
        <x:v>Value tier; crafting readiness separate</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wing-membrane sheets</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 value tier independent","Value tier; crafting readiness separate"))</x:f>
        <x:v>Value tier; crafting readiness separate</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Processed material</x:v>
      </x:c>
      <x:c r="D201" s="4" t="str">
        <x:f>IFERROR(INDEX('Material routes'!$G$6:$G$2205,MATCH(U201,'Material routes'!$A$6:$A$2205,0)),"MISSING ID")</x:f>
        <x:v>Crafting components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 value tier independent","Value tier; crafting readiness separate"))</x:f>
        <x:v>Value tier; crafting readiness separate</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Bronze bearing blanks</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 value tier independent","Value tier; crafting readiness separate"))</x:f>
        <x:v>Value tier; crafting readiness separate</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husk-fiber sheets</x:v>
      </x:c>
      <x:c r="B203" s="4" t="str">
        <x:f>IFERROR(INDEX('Material routes'!$F$6:$F$2205,MATCH(U203,'Material routes'!$A$6:$A$2205,0)),"MISSING ID")</x:f>
        <x:v>T3</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husk-composite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 value tier independent","Value tier; crafting readiness separate"))</x:f>
        <x:v>Value tier; crafting readiness separate</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Processed material</x:v>
      </x:c>
      <x:c r="D204" s="4" t="str">
        <x:f>IFERROR(INDEX('Material routes'!$G$6:$G$2205,MATCH(U204,'Material routes'!$A$6:$A$2205,0)),"MISSING ID")</x:f>
        <x:v>Crafting components</x:v>
      </x:c>
      <x:c r="E204" s="4" t="str">
        <x:f>IFERROR(INDEX('Material routes'!$C$6:$C$2205,MATCH(U204,'Material routes'!$A$6:$A$2205,0)),"MISSING ID")</x:f>
        <x:v>Ingredient candidate</x:v>
      </x:c>
      <x:c r="F204" s="4" t="str">
        <x:f>IFERROR(INDEX('Material routes'!$E$6:$E$2205,MATCH(V204,'Material routes'!$A$6:$A$2205,0)),"MISSING ID")</x:f>
        <x:v>Flexible husk-composite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 value tier independent","Value tier; crafting readiness separate"))</x:f>
        <x:v>Value tier; crafting readiness separate</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Unfitted 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Abrasive-faced steel blanks</x:v>
      </x:c>
      <x:c r="G205" s="4" t="str">
        <x:f>IFERROR(INDEX('Material routes'!$F$6:$F$2205,MATCH(V205,'Material routes'!$A$6:$A$2205,0)),"MISSING ID")</x:f>
        <x:v>T2</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 value tier independent","Value tier; crafting readiness separate"))</x:f>
        <x:v>Value tier; crafting readiness separate</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Processed material</x:v>
      </x:c>
      <x:c r="D206" s="4" t="str">
        <x:f>IFERROR(INDEX('Material routes'!$G$6:$G$2205,MATCH(U206,'Material routes'!$A$6:$A$2205,0)),"MISSING ID")</x:f>
        <x:v>Crafting components</x:v>
      </x:c>
      <x:c r="E206" s="4" t="str">
        <x:f>IFERROR(INDEX('Material routes'!$C$6:$C$2205,MATCH(U206,'Material routes'!$A$6:$A$2205,0)),"MISSING ID")</x:f>
        <x:v>Ingredient candidate</x:v>
      </x:c>
      <x:c r="F206" s="4" t="str">
        <x:f>IFERROR(INDEX('Material routes'!$E$6:$E$2205,MATCH(V206,'Material routes'!$A$6:$A$2205,0)),"MISSING ID")</x:f>
        <x:v>Abrasive-faced steel blanks</x:v>
      </x:c>
      <x:c r="G206" s="4" t="str">
        <x:f>IFERROR(INDEX('Material routes'!$F$6:$F$2205,MATCH(V206,'Material routes'!$A$6:$A$2205,0)),"MISSING ID")</x:f>
        <x:v>T2</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 value tier independent","Value tier; crafting readiness separate"))</x:f>
        <x:v>Value tier; crafting readiness separate</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sharpening grit</x:v>
      </x:c>
      <x:c r="B207" s="4" t="str">
        <x:f>IFERROR(INDEX('Material routes'!$F$6:$F$2205,MATCH(U207,'Material routes'!$A$6:$A$2205,0)),"MISSING ID")</x:f>
        <x:v>T0</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Abrasive-faced steel blanks</x:v>
      </x:c>
      <x:c r="G207" s="4" t="str">
        <x:f>IFERROR(INDEX('Material routes'!$F$6:$F$2205,MATCH(V207,'Material routes'!$A$6:$A$2205,0)),"MISSING ID")</x:f>
        <x:v>T2</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 value tier independent","Value tier; crafting readiness separate"))</x:f>
        <x:v>Value tier; crafting readiness separate</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setting blanks</x:v>
      </x:c>
      <x:c r="B208" s="4" t="str">
        <x:f>IFERROR(INDEX('Material routes'!$F$6:$F$2205,MATCH(U208,'Material routes'!$A$6:$A$2205,0)),"MISSING ID")</x:f>
        <x:v>T3</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 value tier independent","Value tier; crafting readiness separate"))</x:f>
        <x:v>Value tier; crafting readiness separate</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Unfitted 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 value tier independent","Value tier; crafting readiness separate"))</x:f>
        <x:v>Value tier; crafting readiness separate</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Processed material</x:v>
      </x:c>
      <x:c r="D210" s="4" t="str">
        <x:f>IFERROR(INDEX('Material routes'!$G$6:$G$2205,MATCH(U210,'Material routes'!$A$6:$A$2205,0)),"MISSING ID")</x:f>
        <x:v>Crafting components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 value tier independent","Value tier; crafting readiness separate"))</x:f>
        <x:v>Value tier; crafting readiness separate</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Shaped resonant stone bars</x:v>
      </x:c>
      <x:c r="B211" s="4" t="str">
        <x:f>IFERROR(INDEX('Material routes'!$F$6:$F$2205,MATCH(U211,'Material routes'!$A$6:$A$2205,0)),"MISSING ID")</x:f>
        <x:v>T1</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T2</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 value tier independent","Value tier; crafting readiness separate"))</x:f>
        <x:v>Value tier; crafting readiness separate</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Bronze bearing blanks</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T2</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 value tier independent","Value tier; crafting readiness separate"))</x:f>
        <x:v>Value tier; crafting readiness separate</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T0</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T2</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 value tier independent","Value tier; crafting readiness separate"))</x:f>
        <x:v>Value tier; crafting readiness separate</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Bronze bearing blanks</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T2</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 value tier independent","Value tier; crafting readiness separate"))</x:f>
        <x:v>Value tier; crafting readiness separate</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Processed material</x:v>
      </x:c>
      <x:c r="D215" s="4" t="str">
        <x:f>IFERROR(INDEX('Material routes'!$G$6:$G$2205,MATCH(U215,'Material routes'!$A$6:$A$2205,0)),"MISSING ID")</x:f>
        <x:v>Crafting components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T2</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 value tier independent","Value tier; crafting readiness separate"))</x:f>
        <x:v>Value tier; crafting readiness separate</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sheets</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panels</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 value tier independent","Value tier; crafting readiness separate"))</x:f>
        <x:v>Value tier; crafting readiness separate</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Fired 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panels</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 value tier independent","Value tier; crafting readiness separate"))</x:f>
        <x:v>Value tier; crafting readiness separate</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Processed material</x:v>
      </x:c>
      <x:c r="D218" s="4" t="str">
        <x:f>IFERROR(INDEX('Material routes'!$G$6:$G$2205,MATCH(U218,'Material routes'!$A$6:$A$2205,0)),"MISSING ID")</x:f>
        <x:v>Crafting components</x:v>
      </x:c>
      <x:c r="E218" s="4" t="str">
        <x:f>IFERROR(INDEX('Material routes'!$C$6:$C$2205,MATCH(U218,'Material routes'!$A$6:$A$2205,0)),"MISSING ID")</x:f>
        <x:v>Ingredient candidate</x:v>
      </x:c>
      <x:c r="F218" s="4" t="str">
        <x:f>IFERROR(INDEX('Material routes'!$E$6:$E$2205,MATCH(V218,'Material routes'!$A$6:$A$2205,0)),"MISSING ID")</x:f>
        <x:v>Bonded glass-ceramic lining panels</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 value tier independent","Value tier; crafting readiness separate"))</x:f>
        <x:v>Value tier; crafting readiness separate</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T2</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T3</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 value tier independent","Value tier; crafting readiness separate"))</x:f>
        <x:v>Value tier; crafting readiness separate</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T2</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T3</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 value tier independent","Value tier; crafting readiness separate"))</x:f>
        <x:v>Value tier; crafting readiness separate</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lengths</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T3</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 value tier independent","Value tier; crafting readiness separate"))</x:f>
        <x:v>Value tier; crafting readiness separate</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T2</x:v>
      </x:c>
      <x:c r="C222" s="4" t="str">
        <x:f>IFERROR(INDEX('Material routes'!$H$6:$H$2205,MATCH(U222,'Material routes'!$A$6:$A$2205,0)),"MISSING ID")</x:f>
        <x:v>Chemical material</x:v>
      </x:c>
      <x:c r="D222" s="4" t="str">
        <x:f>IFERROR(INDEX('Material routes'!$G$6:$G$2205,MATCH(U222,'Material routes'!$A$6:$A$2205,0)),"MISSING ID")</x:f>
        <x:v>Crafting components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T3</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 value tier independent","Value tier; crafting readiness separate"))</x:f>
        <x:v>Value tier; crafting readiness separate</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Unfitted 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T3</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 value tier independent","Value tier; crafting readiness separate"))</x:f>
        <x:v>Value tier; crafting readiness separate</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T2</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T3</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 value tier independent","Value tier; crafting readiness separate"))</x:f>
        <x:v>Value tier; crafting readiness separate</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lengths</x:v>
      </x:c>
      <x:c r="B225" s="4" t="str">
        <x:f>IFERROR(INDEX('Material routes'!$F$6:$F$2205,MATCH(U225,'Material routes'!$A$6:$A$2205,0)),"MISSING ID")</x:f>
        <x:v>T2</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T3</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 value tier independent","Value tier; crafting readiness separate"))</x:f>
        <x:v>Value tier; crafting readiness separate</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lengths</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T3</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 value tier independent","Value tier; crafting readiness separate"))</x:f>
        <x:v>Value tier; crafting readiness separate</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T2</x:v>
      </x:c>
      <x:c r="C227" s="4" t="str">
        <x:f>IFERROR(INDEX('Material routes'!$H$6:$H$2205,MATCH(U227,'Material routes'!$A$6:$A$2205,0)),"MISSING ID")</x:f>
        <x:v>Chemical material</x:v>
      </x:c>
      <x:c r="D227" s="4" t="str">
        <x:f>IFERROR(INDEX('Material routes'!$G$6:$G$2205,MATCH(U227,'Material routes'!$A$6:$A$2205,0)),"MISSING ID")</x:f>
        <x:v>Crafting components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T3</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 value tier independent","Value tier; crafting readiness separate"))</x:f>
        <x:v>Value tier; crafting readiness separate</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conductor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T3</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 value tier independent","Value tier; crafting readiness separate"))</x:f>
        <x:v>Value tier; crafting readiness separate</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T2</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T3</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 value tier independent","Value tier; crafting readiness separate"))</x:f>
        <x:v>Value tier; crafting readiness separate</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Unfitted 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T3</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 value tier independent","Value tier; crafting readiness separate"))</x:f>
        <x:v>Value tier; crafting readiness separate</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T2</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T3</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 value tier independent","Value tier; crafting readiness separate"))</x:f>
        <x:v>Value tier; crafting readiness separate</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T1</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T3</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 value tier independent","Value tier; crafting readiness separate"))</x:f>
        <x:v>Value tier; crafting readiness separate</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Insulation-wrapped copper lengths</x:v>
      </x:c>
      <x:c r="B233" s="4" t="str">
        <x:f>IFERROR(INDEX('Material routes'!$F$6:$F$2205,MATCH(U233,'Material routes'!$A$6:$A$2205,0)),"MISSING ID")</x:f>
        <x:v>T2</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T3</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 value tier independent","Value tier; crafting readiness separate"))</x:f>
        <x:v>Value tier; crafting readiness separate</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T2</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T3</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 value tier independent","Value tier; crafting readiness separate"))</x:f>
        <x:v>Value tier; crafting readiness separate</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T2</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T3</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 value tier independent","Value tier; crafting readiness separate"))</x:f>
        <x:v>Value tier; crafting readiness separate</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T1</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T3</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 value tier independent","Value tier; crafting readiness separate"))</x:f>
        <x:v>Value tier; crafting readiness separate</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wire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T3</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 value tier independent","Value tier; crafting readiness separate"))</x:f>
        <x:v>Value tier; crafting readiness separate</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sheets</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T3</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 value tier independent","Value tier; crafting readiness separate"))</x:f>
        <x:v>Value tier; crafting readiness separate</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T2</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T3</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 value tier independent","Value tier; crafting readiness separate"))</x:f>
        <x:v>Value tier; crafting readiness separate</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husk-composite sheets</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T3</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 value tier independent","Value tier; crafting readiness separate"))</x:f>
        <x:v>Value tier; crafting readiness separate</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T2</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T3</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 value tier independent","Value tier; crafting readiness separate"))</x:f>
        <x:v>Value tier; crafting readiness separate</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T2</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T3</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 value tier independent","Value tier; crafting readiness separate"))</x:f>
        <x:v>Value tier; crafting readiness separate</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seal-sheet stock</x:v>
      </x:c>
      <x:c r="B243" s="4" t="str">
        <x:f>IFERROR(INDEX('Material routes'!$F$6:$F$2205,MATCH(U243,'Material routes'!$A$6:$A$2205,0)),"MISSING ID")</x:f>
        <x:v>T2</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T3</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 value tier independent","Value tier; crafting readiness separate"))</x:f>
        <x:v>Value tier; crafting readiness separate</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T2</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T3</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 value tier independent","Value tier; crafting readiness separate"))</x:f>
        <x:v>Value tier; crafting readiness separate</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T1</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T3</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 value tier independent","Value tier; crafting readiness separate"))</x:f>
        <x:v>Value tier; crafting readiness separate</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Insulation-wrapped copper lengths</x:v>
      </x:c>
      <x:c r="B246" s="4" t="str">
        <x:f>IFERROR(INDEX('Material routes'!$F$6:$F$2205,MATCH(U246,'Material routes'!$A$6:$A$2205,0)),"MISSING ID")</x:f>
        <x:v>T2</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T3</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 value tier independent","Value tier; crafting readiness separate"))</x:f>
        <x:v>Value tier; crafting readiness separate</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T2</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T2</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 value tier independent","Value tier; crafting readiness separate"))</x:f>
        <x:v>Value tier; crafting readiness separate</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laminate sheets</x:v>
      </x:c>
      <x:c r="B248" s="4" t="str">
        <x:f>IFERROR(INDEX('Material routes'!$F$6:$F$2205,MATCH(U248,'Material routes'!$A$6:$A$2205,0)),"MISSING ID")</x:f>
        <x:v>T2</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T2</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 value tier independent","Value tier; crafting readiness separate"))</x:f>
        <x:v>Value tier; crafting readiness separate</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blanks</x:v>
      </x:c>
      <x:c r="B249" s="4" t="str">
        <x:f>IFERROR(INDEX('Material routes'!$F$6:$F$2205,MATCH(U249,'Material routes'!$A$6:$A$2205,0)),"MISSING ID")</x:f>
        <x:v>T2</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T2</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 value tier independent","Value tier; crafting readiness separate"))</x:f>
        <x:v>Value tier; crafting readiness separate</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T1</x:v>
      </x:c>
      <x:c r="C250" s="4" t="str">
        <x:f>IFERROR(INDEX('Material routes'!$H$6:$H$2205,MATCH(U250,'Material routes'!$A$6:$A$2205,0)),"MISSING ID")</x:f>
        <x:v>Chemical material</x:v>
      </x:c>
      <x:c r="D250" s="4" t="str">
        <x:f>IFERROR(INDEX('Material routes'!$G$6:$G$2205,MATCH(U250,'Material routes'!$A$6:$A$2205,0)),"MISSING ID")</x:f>
        <x:v>Crafting components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T2</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 value tier independent","Value tier; crafting readiness separate"))</x:f>
        <x:v>Value tier; crafting readiness separate</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lengths</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T3</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 value tier independent","Value tier; crafting readiness separate"))</x:f>
        <x:v>Value tier; crafting readiness separate</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lengths</x:v>
      </x:c>
      <x:c r="B252" s="4" t="str">
        <x:f>IFERROR(INDEX('Material routes'!$F$6:$F$2205,MATCH(U252,'Material routes'!$A$6:$A$2205,0)),"MISSING ID")</x:f>
        <x:v>T2</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T3</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 value tier independent","Value tier; crafting readiness separate"))</x:f>
        <x:v>Value tier; crafting readiness separate</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T2</x:v>
      </x:c>
      <x:c r="C253" s="4" t="str">
        <x:f>IFERROR(INDEX('Material routes'!$H$6:$H$2205,MATCH(U253,'Material routes'!$A$6:$A$2205,0)),"MISSING ID")</x:f>
        <x:v>Chemical material</x:v>
      </x:c>
      <x:c r="D253" s="4" t="str">
        <x:f>IFERROR(INDEX('Material routes'!$G$6:$G$2205,MATCH(U253,'Material routes'!$A$6:$A$2205,0)),"MISSING ID")</x:f>
        <x:v>Crafting components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T3</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 value tier independent","Value tier; crafting readiness separate"))</x:f>
        <x:v>Value tier; crafting readiness separate</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Bronze bearing blanks</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T3</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 value tier independent","Value tier; crafting readiness separate"))</x:f>
        <x:v>Value tier; crafting readiness separate</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seal-sheet stock</x:v>
      </x:c>
      <x:c r="B255" s="4" t="str">
        <x:f>IFERROR(INDEX('Material routes'!$F$6:$F$2205,MATCH(U255,'Material routes'!$A$6:$A$2205,0)),"MISSING ID")</x:f>
        <x:v>T2</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T3</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 value tier independent","Value tier; crafting readiness separate"))</x:f>
        <x:v>Value tier; crafting readiness separate</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lengths</x:v>
      </x:c>
      <x:c r="B256" s="4" t="str">
        <x:f>IFERROR(INDEX('Material routes'!$F$6:$F$2205,MATCH(U256,'Material routes'!$A$6:$A$2205,0)),"MISSING ID")</x:f>
        <x:v>T2</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T3</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 value tier independent","Value tier; crafting readiness separate"))</x:f>
        <x:v>Value tier; crafting readiness separate</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blanks</x:v>
      </x:c>
      <x:c r="B257" s="4" t="str">
        <x:f>IFERROR(INDEX('Material routes'!$F$6:$F$2205,MATCH(U257,'Material routes'!$A$6:$A$2205,0)),"MISSING ID")</x:f>
        <x:v>T2</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T3</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 value tier independent","Value tier; crafting readiness separate"))</x:f>
        <x:v>Value tier; crafting readiness separate</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lengths</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Salvage value tier; crafting readiness separate</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blanks</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Salvage value tier; crafting readiness separate</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Bronze bearing blanks</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Salvage value tier; crafting readiness separate</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T3</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 value tier independent","Value tier; crafting readiness separate"))</x:f>
        <x:v>Value tier; crafting readiness separate</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strips</x:v>
      </x:c>
      <x:c r="B262" s="4" t="str">
        <x:f>IFERROR(INDEX('Material routes'!$F$6:$F$2205,MATCH(U262,'Material routes'!$A$6:$A$2205,0)),"MISSING ID")</x:f>
        <x:v>T2</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T3</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 value tier independent","Value tier; crafting readiness separate"))</x:f>
        <x:v>Value tier; crafting readiness separate</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husk-composite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T3</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 value tier independent","Value tier; crafting readiness separate"))</x:f>
        <x:v>Value tier; crafting readiness separate</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T2</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T3</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 value tier independent","Value tier; crafting readiness separate"))</x:f>
        <x:v>Value tier; crafting readiness separate</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T2</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T3</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 value tier independent","Value tier; crafting readiness separate"))</x:f>
        <x:v>Value tier; crafting readiness separate</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lengths</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T3</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 value tier independent","Value tier; crafting readiness separate"))</x:f>
        <x:v>Value tier; crafting readiness separate</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T2</x:v>
      </x:c>
      <x:c r="C267" s="4" t="str">
        <x:f>IFERROR(INDEX('Material routes'!$H$6:$H$2205,MATCH(U267,'Material routes'!$A$6:$A$2205,0)),"MISSING ID")</x:f>
        <x:v>Chemical material</x:v>
      </x:c>
      <x:c r="D267" s="4" t="str">
        <x:f>IFERROR(INDEX('Material routes'!$G$6:$G$2205,MATCH(U267,'Material routes'!$A$6:$A$2205,0)),"MISSING ID")</x:f>
        <x:v>Crafting components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T3</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 value tier independent","Value tier; crafting readiness separate"))</x:f>
        <x:v>Value tier; crafting readiness separate</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Salvage</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Salvage value tier; crafting readiness separate</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lengths</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Salvage</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Salvage value tier; crafting readiness separate</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blanks</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Salvage</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Salvage value tier; crafting readiness separate</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Crafting components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Salvage</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Salvage value tier; crafting readiness separate</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panels</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T2</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 value tier independent","Value tier; crafting readiness separate"))</x:f>
        <x:v>Value tier; crafting readiness separate</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lengths</x:v>
      </x:c>
      <x:c r="B273" s="4" t="str">
        <x:f>IFERROR(INDEX('Material routes'!$F$6:$F$2205,MATCH(U273,'Material routes'!$A$6:$A$2205,0)),"MISSING ID")</x:f>
        <x:v>T2</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T2</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 value tier independent","Value tier; crafting readiness separate"))</x:f>
        <x:v>Value tier; crafting readiness separate</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seal-sheet stock</x:v>
      </x:c>
      <x:c r="B274" s="4" t="str">
        <x:f>IFERROR(INDEX('Material routes'!$F$6:$F$2205,MATCH(U274,'Material routes'!$A$6:$A$2205,0)),"MISSING ID")</x:f>
        <x:v>T2</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T2</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 value tier independent","Value tier; crafting readiness separate"))</x:f>
        <x:v>Value tier; crafting readiness separate</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Abrasive-faced steel blanks</x:v>
      </x:c>
      <x:c r="B275" s="4" t="str">
        <x:f>IFERROR(INDEX('Material routes'!$F$6:$F$2205,MATCH(U275,'Material routes'!$A$6:$A$2205,0)),"MISSING ID")</x:f>
        <x:v>T2</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T2</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 value tier independent","Value tier; crafting readiness separate"))</x:f>
        <x:v>Value tier; crafting readiness separate</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T2</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T2</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 value tier independent","Value tier; crafting readiness separate"))</x:f>
        <x:v>Value tier; crafting readiness separate</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Bronze bearing blanks</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T2</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 value tier independent","Value tier; crafting readiness separate"))</x:f>
        <x:v>Value tier; crafting readiness separate</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husk-composite sheets</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barrier boards</x:v>
      </x:c>
      <x:c r="G278" s="4" t="str">
        <x:f>IFERROR(INDEX('Material routes'!$F$6:$F$2205,MATCH(V278,'Material routes'!$A$6:$A$2205,0)),"MISSING ID")</x:f>
        <x:v>T2</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 value tier independent","Value tier; crafting readiness separate"))</x:f>
        <x:v>Value tier; crafting readiness separate</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seal-sheet stock</x:v>
      </x:c>
      <x:c r="B279" s="4" t="str">
        <x:f>IFERROR(INDEX('Material routes'!$F$6:$F$2205,MATCH(U279,'Material routes'!$A$6:$A$2205,0)),"MISSING ID")</x:f>
        <x:v>T2</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barrier boards</x:v>
      </x:c>
      <x:c r="G279" s="4" t="str">
        <x:f>IFERROR(INDEX('Material routes'!$F$6:$F$2205,MATCH(V279,'Material routes'!$A$6:$A$2205,0)),"MISSING ID")</x:f>
        <x:v>T2</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 value tier independent","Value tier; crafting readiness separate"))</x:f>
        <x:v>Value tier; crafting readiness separate</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Bonded mica composite sheets</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barrier boards</x:v>
      </x:c>
      <x:c r="G280" s="4" t="str">
        <x:f>IFERROR(INDEX('Material routes'!$F$6:$F$2205,MATCH(V280,'Material routes'!$A$6:$A$2205,0)),"MISSING ID")</x:f>
        <x:v>T2</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 value tier independent","Value tier; crafting readiness separate"))</x:f>
        <x:v>Value tier; crafting readiness separate</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inlay veneer sheets</x:v>
      </x:c>
      <x:c r="G281" s="4" t="str">
        <x:f>IFERROR(INDEX('Material routes'!$F$6:$F$2205,MATCH(V281,'Material routes'!$A$6:$A$2205,0)),"MISSING ID")</x:f>
        <x:v>T3</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 value tier independent","Value tier; crafting readiness separate"))</x:f>
        <x:v>Value tier; crafting readiness separate</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Surface-finished husk sheets</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inlay veneer sheets</x:v>
      </x:c>
      <x:c r="G282" s="4" t="str">
        <x:f>IFERROR(INDEX('Material routes'!$F$6:$F$2205,MATCH(V282,'Material routes'!$A$6:$A$2205,0)),"MISSING ID")</x:f>
        <x:v>T3</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 value tier independent","Value tier; crafting readiness separate"))</x:f>
        <x:v>Value tier; crafting readiness separate</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Processed material</x:v>
      </x:c>
      <x:c r="D283" s="4" t="str">
        <x:f>IFERROR(INDEX('Material routes'!$G$6:$G$2205,MATCH(U283,'Material routes'!$A$6:$A$2205,0)),"MISSING ID")</x:f>
        <x:v>Crafting components</x:v>
      </x:c>
      <x:c r="E283" s="4" t="str">
        <x:f>IFERROR(INDEX('Material routes'!$C$6:$C$2205,MATCH(U283,'Material routes'!$A$6:$A$2205,0)),"MISSING ID")</x:f>
        <x:v>Ingredient candidate</x:v>
      </x:c>
      <x:c r="F283" s="4" t="str">
        <x:f>IFERROR(INDEX('Material routes'!$E$6:$E$2205,MATCH(V283,'Material routes'!$A$6:$A$2205,0)),"MISSING ID")</x:f>
        <x:v>Layered inlay veneer sheets</x:v>
      </x:c>
      <x:c r="G283" s="4" t="str">
        <x:f>IFERROR(INDEX('Material routes'!$F$6:$F$2205,MATCH(V283,'Material routes'!$A$6:$A$2205,0)),"MISSING ID")</x:f>
        <x:v>T3</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 value tier independent","Value tier; crafting readiness separate"))</x:f>
        <x:v>Value tier; crafting readiness separate</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T2</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T3</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 value tier independent","Value tier; crafting readiness separate"))</x:f>
        <x:v>Value tier; crafting readiness separate</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blanks</x:v>
      </x:c>
      <x:c r="B285" s="4" t="str">
        <x:f>IFERROR(INDEX('Material routes'!$F$6:$F$2205,MATCH(U285,'Material routes'!$A$6:$A$2205,0)),"MISSING ID")</x:f>
        <x:v>T2</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T3</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 value tier independent","Value tier; crafting readiness separate"))</x:f>
        <x:v>Value tier; crafting readiness separate</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Bronze bearing blanks</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T3</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 value tier independent","Value tier; crafting readiness separate"))</x:f>
        <x:v>Value tier; crafting readiness separate</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T2</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Sorted copper-bearing ore</x:v>
      </x:c>
      <x:c r="G287" s="4" t="str">
        <x:f>IFERROR(INDEX('Material routes'!$F$6:$F$2205,MATCH(V287,'Material routes'!$A$6:$A$2205,0)),"MISSING ID")</x:f>
        <x:v>T3</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 value tier independent","Value tier; crafting readiness separate"))</x:f>
        <x:v>Value tier; crafting readiness separate</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Cleaned brush-bristle bundles</x:v>
      </x:c>
      <x:c r="B288" s="4" t="str">
        <x:f>IFERROR(INDEX('Material routes'!$F$6:$F$2205,MATCH(U288,'Material routes'!$A$6:$A$2205,0)),"MISSING ID")</x:f>
        <x:v>T0</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T0</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 value tier independent","Value tier; crafting readiness separate"))</x:f>
        <x:v>Value tier; crafting readiness separate</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T0</x:v>
      </x:c>
      <x:c r="C289" s="4" t="str">
        <x:f>IFERROR(INDEX('Material routes'!$H$6:$H$2205,MATCH(U289,'Material routes'!$A$6:$A$2205,0)),"MISSING ID")</x:f>
        <x:v>Processed material</x:v>
      </x:c>
      <x:c r="D289" s="4" t="str">
        <x:f>IFERROR(INDEX('Material routes'!$G$6:$G$2205,MATCH(U289,'Material routes'!$A$6:$A$2205,0)),"MISSING ID")</x:f>
        <x:v>Crafting components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T0</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 value tier independent","Value tier; crafting readiness separate"))</x:f>
        <x:v>Value tier; crafting readiness separate</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faunal hard-part blanks</x:v>
      </x:c>
      <x:c r="B290" s="4" t="str">
        <x:f>IFERROR(INDEX('Material routes'!$F$6:$F$2205,MATCH(U290,'Material routes'!$A$6:$A$2205,0)),"MISSING ID")</x:f>
        <x:v>T0</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T0</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 value tier independent","Value tier; crafting readiness separate"))</x:f>
        <x:v>Value tier; crafting readiness separate</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T0</x:v>
      </x:c>
      <x:c r="C291" s="4" t="str">
        <x:f>IFERROR(INDEX('Material routes'!$H$6:$H$2205,MATCH(U291,'Material routes'!$A$6:$A$2205,0)),"MISSING ID")</x:f>
        <x:v>Processed material</x:v>
      </x:c>
      <x:c r="D291" s="4" t="str">
        <x:f>IFERROR(INDEX('Material routes'!$G$6:$G$2205,MATCH(U291,'Material routes'!$A$6:$A$2205,0)),"MISSING ID")</x:f>
        <x:v>Crafting components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T0</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 value tier independent","Value tier; crafting readiness separate"))</x:f>
        <x:v>Value tier; crafting readiness separate</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T1</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 value tier independent","Value tier; crafting readiness separate"))</x:f>
        <x:v>Value tier; crafting readiness separate</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Tendon-offcut char</x:v>
      </x:c>
      <x:c r="G293" s="4" t="str">
        <x:f>IFERROR(INDEX('Material routes'!$F$6:$F$2205,MATCH(V293,'Material routes'!$A$6:$A$2205,0)),"MISSING ID")</x:f>
        <x:v>T0</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 value tier independent","Value tier; crafting readiness separate"))</x:f>
        <x:v>Value tier; crafting readiness separate</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Carbonized husk 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 value tier independent","Value tier; crafting readiness separate"))</x:f>
        <x:v>Value tier; crafting readiness separate</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transparent glass blanks</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T1</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Salvage value tier; crafting readiness separate</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sharpening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T1</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Salvage value tier; crafting readiness separate</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Unfitted 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T1</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 value tier independent","Value tier; crafting readiness separate"))</x:f>
        <x:v>Value tier; crafting readiness separate</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Processed material</x:v>
      </x:c>
      <x:c r="D300" s="4" t="str">
        <x:f>IFERROR(INDEX('Material routes'!$G$6:$G$2205,MATCH(U300,'Material routes'!$A$6:$A$2205,0)),"MISSING ID")</x:f>
        <x:v>Crafting components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T1</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 value tier independent","Value tier; crafting readiness separate"))</x:f>
        <x:v>Value tier; crafting readiness separate</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Processed material</x:v>
      </x:c>
      <x:c r="D301" s="4" t="str">
        <x:f>IFERROR(INDEX('Material routes'!$G$6:$G$2205,MATCH(U301,'Material routes'!$A$6:$A$2205,0)),"MISSING ID")</x:f>
        <x:v>Crafting components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T1</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 value tier independent","Value tier; crafting readiness separate"))</x:f>
        <x:v>Value tier; crafting readiness separate</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Unfitted 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 value tier independent","Value tier; crafting readiness separate"))</x:f>
        <x:v>Value tier; crafting readiness separate</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Bronze bearing blanks</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 value tier independent","Value tier; crafting readiness separate"))</x:f>
        <x:v>Value tier; crafting readiness separate</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lengths</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T1</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 value tier independent","Value tier; crafting readiness separate"))</x:f>
        <x:v>Value tier; crafting readiness separate</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lengths</x:v>
      </x:c>
      <x:c r="B305" s="4" t="str">
        <x:f>IFERROR(INDEX('Material routes'!$F$6:$F$2205,MATCH(U305,'Material routes'!$A$6:$A$2205,0)),"MISSING ID")</x:f>
        <x:v>T2</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T1</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 value tier independent","Value tier; crafting readiness separate"))</x:f>
        <x:v>Value tier; crafting readiness separate</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lengths</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T1</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 value tier independent","Value tier; crafting readiness separate"))</x:f>
        <x:v>Value tier; crafting readiness separate</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lengths</x:v>
      </x:c>
      <x:c r="B307" s="4" t="str">
        <x:f>IFERROR(INDEX('Material routes'!$F$6:$F$2205,MATCH(U307,'Material routes'!$A$6:$A$2205,0)),"MISSING ID")</x:f>
        <x:v>T2</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T1</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 value tier independent","Value tier; crafting readiness separate"))</x:f>
        <x:v>Value tier; crafting readiness separate</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Bronze bearing blanks</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T1</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 value tier independent","Value tier; crafting readiness separate"))</x:f>
        <x:v>Value tier; crafting readiness separate</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Fired 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T1</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 value tier independent","Value tier; crafting readiness separate"))</x:f>
        <x:v>Value tier; crafting readiness separate</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Processed material</x:v>
      </x:c>
      <x:c r="D310" s="4" t="str">
        <x:f>IFERROR(INDEX('Material routes'!$G$6:$G$2205,MATCH(U310,'Material routes'!$A$6:$A$2205,0)),"MISSING ID")</x:f>
        <x:v>Crafting components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T1</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 value tier independent","Value tier; crafting readiness separate"))</x:f>
        <x:v>Value tier; crafting readiness separate</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blanks</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 value tier independent","Value tier; crafting readiness separate"))</x:f>
        <x:v>Value tier; crafting readiness separate</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sharpening grit</x:v>
      </x:c>
      <x:c r="B312" s="4" t="str">
        <x:f>IFERROR(INDEX('Material routes'!$F$6:$F$2205,MATCH(U312,'Material routes'!$A$6:$A$2205,0)),"MISSING ID")</x:f>
        <x:v>T0</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 value tier independent","Value tier; crafting readiness separate"))</x:f>
        <x:v>Value tier; crafting readiness separate</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Unfitted 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T0</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 value tier independent","Value tier; crafting readiness separate"))</x:f>
        <x:v>Value tier; crafting readiness separate</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T2</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T0</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 value tier independent","Value tier; crafting readiness separate"))</x:f>
        <x:v>Value tier; crafting readiness separate</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Ground mineral pigment stock</x:v>
      </x:c>
      <x:c r="B315" s="4" t="str">
        <x:f>IFERROR(INDEX('Material routes'!$F$6:$F$2205,MATCH(U315,'Material routes'!$A$6:$A$2205,0)),"MISSING ID")</x:f>
        <x:v>T0</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T0</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 value tier independent","Value tier; crafting readiness separate"))</x:f>
        <x:v>Value tier; crafting readiness separate</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setting blanks</x:v>
      </x:c>
      <x:c r="B316" s="4" t="str">
        <x:f>IFERROR(INDEX('Material routes'!$F$6:$F$2205,MATCH(U316,'Material routes'!$A$6:$A$2205,0)),"MISSING ID")</x:f>
        <x:v>T3</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T0</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 value tier independent","Value tier; crafting readiness separate"))</x:f>
        <x:v>Value tier; crafting readiness separate</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Unfitted 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T0</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 value tier independent","Value tier; crafting readiness separate"))</x:f>
        <x:v>Value tier; crafting readiness separate</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Prepared mineral pigment coating mix</x:v>
      </x:c>
      <x:c r="B318" s="4" t="str">
        <x:f>IFERROR(INDEX('Material routes'!$F$6:$F$2205,MATCH(U318,'Material routes'!$A$6:$A$2205,0)),"MISSING ID")</x:f>
        <x:v>T1</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T0</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 value tier independent","Value tier; crafting readiness separate"))</x:f>
        <x:v>Value tier; crafting readiness separate</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T0</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T1</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 value tier independent","Value tier; crafting readiness separate"))</x:f>
        <x:v>Value tier; crafting readiness separate</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Processed material</x:v>
      </x:c>
      <x:c r="D320" s="4" t="str">
        <x:f>IFERROR(INDEX('Material routes'!$G$6:$G$2205,MATCH(U320,'Material routes'!$A$6:$A$2205,0)),"MISSING ID")</x:f>
        <x:v>Crafting components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T1</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 value tier independent","Value tier; crafting readiness separate"))</x:f>
        <x:v>Value tier; crafting readiness separate</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Unfitted 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T1</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 value tier independent","Value tier; crafting readiness separate"))</x:f>
        <x:v>Value tier; crafting readiness separate</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Blended ceramic forming feed</x:v>
      </x:c>
      <x:c r="B322" s="4" t="str">
        <x:f>IFERROR(INDEX('Material routes'!$F$6:$F$2205,MATCH(U322,'Material routes'!$A$6:$A$2205,0)),"MISSING ID")</x:f>
        <x:v>T0</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T0</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 value tier independent","Value tier; crafting readiness separate"))</x:f>
        <x:v>Value tier; crafting readiness separate</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liquid</x:v>
      </x:c>
      <x:c r="B323" s="4" t="str">
        <x:f>IFERROR(INDEX('Material routes'!$F$6:$F$2205,MATCH(U323,'Material routes'!$A$6:$A$2205,0)),"MISSING ID")</x:f>
        <x:v>T0</x:v>
      </x:c>
      <x:c r="C323" s="4" t="str">
        <x:f>IFERROR(INDEX('Material routes'!$H$6:$H$2205,MATCH(U323,'Material routes'!$A$6:$A$2205,0)),"MISSING ID")</x:f>
        <x:v>Processed material</x:v>
      </x:c>
      <x:c r="D323" s="4" t="str">
        <x:f>IFERROR(INDEX('Material routes'!$G$6:$G$2205,MATCH(U323,'Material routes'!$A$6:$A$2205,0)),"MISSING ID")</x:f>
        <x:v>Crafting components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T0</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 value tier independent","Value tier; crafting readiness separate"))</x:f>
        <x:v>Value tier; crafting readiness separate</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Fired refractory ceramic blanks</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T1</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 value tier independent","Value tier; crafting readiness separate"))</x:f>
        <x:v>Value tier; crafting readiness separate</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sharpening grit</x:v>
      </x:c>
      <x:c r="B325" s="4" t="str">
        <x:f>IFERROR(INDEX('Material routes'!$F$6:$F$2205,MATCH(U325,'Material routes'!$A$6:$A$2205,0)),"MISSING ID")</x:f>
        <x:v>T0</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T1</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 value tier independent","Value tier; crafting readiness separate"))</x:f>
        <x:v>Value tier; crafting readiness separate</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Fired refractory ceramic blanks</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T1</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 value tier independent","Value tier; crafting readiness separate"))</x:f>
        <x:v>Value tier; crafting readiness separate</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sharpening grit</x:v>
      </x:c>
      <x:c r="B327" s="4" t="str">
        <x:f>IFERROR(INDEX('Material routes'!$F$6:$F$2205,MATCH(U327,'Material routes'!$A$6:$A$2205,0)),"MISSING ID")</x:f>
        <x:v>T0</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T1</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 value tier independent","Value tier; crafting readiness separate"))</x:f>
        <x:v>Value tier; crafting readiness separate</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Fired 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T1</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 value tier independent","Value tier; crafting readiness separate"))</x:f>
        <x:v>Value tier; crafting readiness separate</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sharpening grit</x:v>
      </x:c>
      <x:c r="B329" s="4" t="str">
        <x:f>IFERROR(INDEX('Material routes'!$F$6:$F$2205,MATCH(U329,'Material routes'!$A$6:$A$2205,0)),"MISSING ID")</x:f>
        <x:v>T0</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T1</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 value tier independent","Value tier; crafting readiness separate"))</x:f>
        <x:v>Value tier; crafting readiness separate</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Fired 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T1</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 value tier independent","Value tier; crafting readiness separate"))</x:f>
        <x:v>Value tier; crafting readiness separate</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sharpening grit</x:v>
      </x:c>
      <x:c r="B331" s="4" t="str">
        <x:f>IFERROR(INDEX('Material routes'!$F$6:$F$2205,MATCH(U331,'Material routes'!$A$6:$A$2205,0)),"MISSING ID")</x:f>
        <x:v>T0</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T1</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 value tier independent","Value tier; crafting readiness separate"))</x:f>
        <x:v>Value tier; crafting readiness separate</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Fired 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T1</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 value tier independent","Value tier; crafting readiness separate"))</x:f>
        <x:v>Value tier; crafting readiness separate</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sharpening grit</x:v>
      </x:c>
      <x:c r="B333" s="4" t="str">
        <x:f>IFERROR(INDEX('Material routes'!$F$6:$F$2205,MATCH(U333,'Material routes'!$A$6:$A$2205,0)),"MISSING ID")</x:f>
        <x:v>T0</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T1</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 value tier independent","Value tier; crafting readiness separate"))</x:f>
        <x:v>Value tier; crafting readiness separate</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Fired 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T0</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 value tier independent","Value tier; crafting readiness separate"))</x:f>
        <x:v>Value tier; crafting readiness separate</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sharpening grit</x:v>
      </x:c>
      <x:c r="B335" s="4" t="str">
        <x:f>IFERROR(INDEX('Material routes'!$F$6:$F$2205,MATCH(U335,'Material routes'!$A$6:$A$2205,0)),"MISSING ID")</x:f>
        <x:v>T0</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T0</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 value tier independent","Value tier; crafting readiness separate"))</x:f>
        <x:v>Value tier; crafting readiness separate</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Fired 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T0</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 value tier independent","Value tier; crafting readiness separate"))</x:f>
        <x:v>Value tier; crafting readiness separate</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sharpening grit</x:v>
      </x:c>
      <x:c r="B337" s="4" t="str">
        <x:f>IFERROR(INDEX('Material routes'!$F$6:$F$2205,MATCH(U337,'Material routes'!$A$6:$A$2205,0)),"MISSING ID")</x:f>
        <x:v>T0</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T0</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 value tier independent","Value tier; crafting readiness separate"))</x:f>
        <x:v>Value tier; crafting readiness separate</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Fired 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T1</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 value tier independent","Value tier; crafting readiness separate"))</x:f>
        <x:v>Value tier; crafting readiness separate</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sharpening grit</x:v>
      </x:c>
      <x:c r="B339" s="4" t="str">
        <x:f>IFERROR(INDEX('Material routes'!$F$6:$F$2205,MATCH(U339,'Material routes'!$A$6:$A$2205,0)),"MISSING ID")</x:f>
        <x:v>T0</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T1</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 value tier independent","Value tier; crafting readiness separate"))</x:f>
        <x:v>Value tier; crafting readiness separate</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Fired 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T0</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 value tier independent","Value tier; crafting readiness separate"))</x:f>
        <x:v>Value tier; crafting readiness separate</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sharpening grit</x:v>
      </x:c>
      <x:c r="B341" s="4" t="str">
        <x:f>IFERROR(INDEX('Material routes'!$F$6:$F$2205,MATCH(U341,'Material routes'!$A$6:$A$2205,0)),"MISSING ID")</x:f>
        <x:v>T0</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T0</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 value tier independent","Value tier; crafting readiness separate"))</x:f>
        <x:v>Value tier; crafting readiness separate</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T2</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T1</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 value tier independent","Value tier; crafting readiness separate"))</x:f>
        <x:v>Value tier; crafting readiness separate</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Insulation-wrapped copper lengths</x:v>
      </x:c>
      <x:c r="B343" s="4" t="str">
        <x:f>IFERROR(INDEX('Material routes'!$F$6:$F$2205,MATCH(U343,'Material routes'!$A$6:$A$2205,0)),"MISSING ID")</x:f>
        <x:v>T2</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T1</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 value tier independent","Value tier; crafting readiness separate"))</x:f>
        <x:v>Value tier; crafting readiness separate</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seal-sheet stock</x:v>
      </x:c>
      <x:c r="B344" s="4" t="str">
        <x:f>IFERROR(INDEX('Material routes'!$F$6:$F$2205,MATCH(U344,'Material routes'!$A$6:$A$2205,0)),"MISSING ID")</x:f>
        <x:v>T2</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T1</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 value tier independent","Value tier; crafting readiness separate"))</x:f>
        <x:v>Value tier; crafting readiness separate</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Crafting components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Crafting components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 value tier independent","Value tier; crafting readiness separate"))</x:f>
        <x:v>Value tier; crafting readiness separate</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liquid</x:v>
      </x:c>
      <x:c r="B351" s="4" t="str">
        <x:f>IFERROR(INDEX('Material routes'!$F$6:$F$2205,MATCH(U351,'Material routes'!$A$6:$A$2205,0)),"MISSING ID")</x:f>
        <x:v>T0</x:v>
      </x:c>
      <x:c r="C351" s="4" t="str">
        <x:f>IFERROR(INDEX('Material routes'!$H$6:$H$2205,MATCH(U351,'Material routes'!$A$6:$A$2205,0)),"MISSING ID")</x:f>
        <x:v>Processed material</x:v>
      </x:c>
      <x:c r="D351" s="4" t="str">
        <x:f>IFERROR(INDEX('Material routes'!$G$6:$G$2205,MATCH(U351,'Material routes'!$A$6:$A$2205,0)),"MISSING ID")</x:f>
        <x:v>Crafting components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Crafting components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 value tier independent","Value tier; crafting readiness separate"))</x:f>
        <x:v>Value tier; crafting readiness separate</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Crafting components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Crafting components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 value tier independent","Value tier; crafting readiness separate"))</x:f>
        <x:v>Value tier; crafting readiness separate</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T0</x:v>
      </x:c>
      <x:c r="C353" s="4" t="str">
        <x:f>IFERROR(INDEX('Material routes'!$H$6:$H$2205,MATCH(U353,'Material routes'!$A$6:$A$2205,0)),"MISSING ID")</x:f>
        <x:v>Processed material</x:v>
      </x:c>
      <x:c r="D353" s="4" t="str">
        <x:f>IFERROR(INDEX('Material routes'!$G$6:$G$2205,MATCH(U353,'Material routes'!$A$6:$A$2205,0)),"MISSING ID")</x:f>
        <x:v>Crafting components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Crafting components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 value tier independent","Value tier; crafting readiness separate"))</x:f>
        <x:v>Value tier; crafting readiness separate</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Crafting components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T3</x:v>
      </x:c>
      <x:c r="H354" s="4" t="str">
        <x:f>IFERROR(INDEX('Material routes'!$H$6:$H$2205,MATCH(V354,'Material routes'!$A$6:$A$2205,0)),"MISSING ID")</x:f>
        <x:v>Chemical material</x:v>
      </x:c>
      <x:c r="I354" s="4" t="str">
        <x:f>IFERROR(INDEX('Material routes'!$G$6:$G$2205,MATCH(V354,'Material routes'!$A$6:$A$2205,0)),"MISSING ID")</x:f>
        <x:v>Crafting components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 value tier independent","Value tier; crafting readiness separate"))</x:f>
        <x:v>Value tier; crafting readiness separate</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Crafting components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T3</x:v>
      </x:c>
      <x:c r="H355" s="4" t="str">
        <x:f>IFERROR(INDEX('Material routes'!$H$6:$H$2205,MATCH(V355,'Material routes'!$A$6:$A$2205,0)),"MISSING ID")</x:f>
        <x:v>Chemical material</x:v>
      </x:c>
      <x:c r="I355" s="4" t="str">
        <x:f>IFERROR(INDEX('Material routes'!$G$6:$G$2205,MATCH(V355,'Material routes'!$A$6:$A$2205,0)),"MISSING ID")</x:f>
        <x:v>Crafting components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 value tier independent","Value tier; crafting readiness separate"))</x:f>
        <x:v>Value tier; crafting readiness separate</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stock</x:v>
      </x:c>
      <x:c r="B356" s="4" t="str">
        <x:f>IFERROR(INDEX('Material routes'!$F$6:$F$2205,MATCH(U356,'Material routes'!$A$6:$A$2205,0)),"MISSING ID")</x:f>
        <x:v>T0</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T3</x:v>
      </x:c>
      <x:c r="H356" s="4" t="str">
        <x:f>IFERROR(INDEX('Material routes'!$H$6:$H$2205,MATCH(V356,'Material routes'!$A$6:$A$2205,0)),"MISSING ID")</x:f>
        <x:v>Chemical material</x:v>
      </x:c>
      <x:c r="I356" s="4" t="str">
        <x:f>IFERROR(INDEX('Material routes'!$G$6:$G$2205,MATCH(V356,'Material routes'!$A$6:$A$2205,0)),"MISSING ID")</x:f>
        <x:v>Crafting components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 value tier independent","Value tier; crafting readiness separate"))</x:f>
        <x:v>Value tier; crafting readiness separate</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lengths</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Salvage</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Salvage value tier; crafting readiness separate</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blanks</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Salvage</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Salvage value tier; crafting readiness separate</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Bronze bearing blanks</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Salvage</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Salvage value tier; crafting readiness separate</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Unfitted 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Salvage</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Salvage value tier; crafting readiness separate</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Salvage</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Salvage value tier; crafting readiness separate</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Salvage</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Salvage value tier; crafting readiness separate</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lengths</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Salvage</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Salvage value tier; crafting readiness separate</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Unfitted 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Salvage</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Salvage value tier; crafting readiness separate</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Salvage</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Salvage value tier; crafting readiness separate</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lengths</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Salvage value tier; crafting readiness separate</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blanks</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Salvage value tier; crafting readiness separate</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Salvage value tier; crafting readiness separate</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Unfitted 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Salvage value tier; crafting readiness separate</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Unfitted 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T0</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 value tier independent","Value tier; crafting readiness separate"))</x:f>
        <x:v>Value tier; crafting readiness separate</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Unfitted 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T1</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 value tier independent","Value tier; crafting readiness separate"))</x:f>
        <x:v>Value tier; crafting readiness separate</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Unfitted 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T1</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 value tier independent","Value tier; crafting readiness separate"))</x:f>
        <x:v>Value tier; crafting readiness separate</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Unfitted 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T1</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 value tier independent","Value tier; crafting readiness separate"))</x:f>
        <x:v>Value tier; crafting readiness separate</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Unfitted 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T0</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 value tier independent","Value tier; crafting readiness separate"))</x:f>
        <x:v>Value tier; crafting readiness separate</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Consolidated iron bar stock</x:v>
      </x:c>
      <x:c r="B375" s="4" t="str">
        <x:f>IFERROR(INDEX('Material routes'!$F$6:$F$2205,MATCH(U375,'Material routes'!$A$6:$A$2205,0)),"MISSING ID")</x:f>
        <x:v>T1</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T1</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 value tier independent","Value tier; crafting readiness separate"))</x:f>
        <x:v>Value tier; crafting readiness separate</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Consolidated iron bar stock</x:v>
      </x:c>
      <x:c r="B376" s="4" t="str">
        <x:f>IFERROR(INDEX('Material routes'!$F$6:$F$2205,MATCH(U376,'Material routes'!$A$6:$A$2205,0)),"MISSING ID")</x:f>
        <x:v>T1</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T0</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 value tier independent","Value tier; crafting readiness separate"))</x:f>
        <x:v>Value tier; crafting readiness separate</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Consolidated iron bar stock</x:v>
      </x:c>
      <x:c r="B377" s="4" t="str">
        <x:f>IFERROR(INDEX('Material routes'!$F$6:$F$2205,MATCH(U377,'Material routes'!$A$6:$A$2205,0)),"MISSING ID")</x:f>
        <x:v>T1</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T1</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 value tier independent","Value tier; crafting readiness separate"))</x:f>
        <x:v>Value tier; crafting readiness separate</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Consolidated iron bar stock</x:v>
      </x:c>
      <x:c r="B378" s="4" t="str">
        <x:f>IFERROR(INDEX('Material routes'!$F$6:$F$2205,MATCH(U378,'Material routes'!$A$6:$A$2205,0)),"MISSING ID")</x:f>
        <x:v>T1</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T0</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 value tier independent","Value tier; crafting readiness separate"))</x:f>
        <x:v>Value tier; crafting readiness separate</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Consolidated iron bar stock</x:v>
      </x:c>
      <x:c r="B379" s="4" t="str">
        <x:f>IFERROR(INDEX('Material routes'!$F$6:$F$2205,MATCH(U379,'Material routes'!$A$6:$A$2205,0)),"MISSING ID")</x:f>
        <x:v>T1</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T1</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 value tier independent","Value tier; crafting readiness separate"))</x:f>
        <x:v>Value tier; crafting readiness separate</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Consolidated iron bar stock</x:v>
      </x:c>
      <x:c r="B380" s="4" t="str">
        <x:f>IFERROR(INDEX('Material routes'!$F$6:$F$2205,MATCH(U380,'Material routes'!$A$6:$A$2205,0)),"MISSING ID")</x:f>
        <x:v>T1</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T2</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 value tier independent","Value tier; crafting readiness separate"))</x:f>
        <x:v>Value tier; crafting readiness separate</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Bronze bearing blanks</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T2</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 value tier independent","Value tier; crafting readiness separate"))</x:f>
        <x:v>Value tier; crafting readiness separate</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Consolidated iron bar stock</x:v>
      </x:c>
      <x:c r="B382" s="4" t="str">
        <x:f>IFERROR(INDEX('Material routes'!$F$6:$F$2205,MATCH(U382,'Material routes'!$A$6:$A$2205,0)),"MISSING ID")</x:f>
        <x:v>T1</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T2</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 value tier independent","Value tier; crafting readiness separate"))</x:f>
        <x:v>Value tier; crafting readiness separate</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sharpening grit</x:v>
      </x:c>
      <x:c r="B383" s="4" t="str">
        <x:f>IFERROR(INDEX('Material routes'!$F$6:$F$2205,MATCH(U383,'Material routes'!$A$6:$A$2205,0)),"MISSING ID")</x:f>
        <x:v>T0</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T2</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 value tier independent","Value tier; crafting readiness separate"))</x:f>
        <x:v>Value tier; crafting readiness separate</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T2</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T3</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 value tier independent","Value tier; crafting readiness separate"))</x:f>
        <x:v>Value tier; crafting readiness separate</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lengths</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T3</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 value tier independent","Value tier; crafting readiness separate"))</x:f>
        <x:v>Value tier; crafting readiness separate</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T2</x:v>
      </x:c>
      <x:c r="C386" s="4" t="str">
        <x:f>IFERROR(INDEX('Material routes'!$H$6:$H$2205,MATCH(U386,'Material routes'!$A$6:$A$2205,0)),"MISSING ID")</x:f>
        <x:v>Chemical material</x:v>
      </x:c>
      <x:c r="D386" s="4" t="str">
        <x:f>IFERROR(INDEX('Material routes'!$G$6:$G$2205,MATCH(U386,'Material routes'!$A$6:$A$2205,0)),"MISSING ID")</x:f>
        <x:v>Crafting components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T3</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 value tier independent","Value tier; crafting readiness separate"))</x:f>
        <x:v>Value tier; crafting readiness separate</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Unfitted 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T2</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 value tier independent","Value tier; crafting readiness separate"))</x:f>
        <x:v>Value tier; crafting readiness separate</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sharpening grit</x:v>
      </x:c>
      <x:c r="B388" s="4" t="str">
        <x:f>IFERROR(INDEX('Material routes'!$F$6:$F$2205,MATCH(U388,'Material routes'!$A$6:$A$2205,0)),"MISSING ID")</x:f>
        <x:v>T0</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T2</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 value tier independent","Value tier; crafting readiness separate"))</x:f>
        <x:v>Value tier; crafting readiness separate</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husk-fiber sheets</x:v>
      </x:c>
      <x:c r="B389" s="4" t="str">
        <x:f>IFERROR(INDEX('Material routes'!$F$6:$F$2205,MATCH(U389,'Material routes'!$A$6:$A$2205,0)),"MISSING ID")</x:f>
        <x:v>T3</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T0</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 value tier independent","Value tier; crafting readiness separate"))</x:f>
        <x:v>Value tier; crafting readiness separate</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Processed material</x:v>
      </x:c>
      <x:c r="D390" s="4" t="str">
        <x:f>IFERROR(INDEX('Material routes'!$G$6:$G$2205,MATCH(U390,'Material routes'!$A$6:$A$2205,0)),"MISSING ID")</x:f>
        <x:v>Crafting components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T0</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 value tier independent","Value tier; crafting readiness separate"))</x:f>
        <x:v>Value tier; crafting readiness separate</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Unfitted 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T0</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 value tier independent","Value tier; crafting readiness separate"))</x:f>
        <x:v>Value tier; crafting readiness separate</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Bronze bearing blanks</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T0</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 value tier independent","Value tier; crafting readiness separate"))</x:f>
        <x:v>Value tier; crafting readiness separate</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lengths</x:v>
      </x:c>
      <x:c r="B393" s="4" t="str">
        <x:f>IFERROR(INDEX('Material routes'!$F$6:$F$2205,MATCH(U393,'Material routes'!$A$6:$A$2205,0)),"MISSING ID")</x:f>
        <x:v>T2</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T3</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 value tier independent","Value tier; crafting readiness separate"))</x:f>
        <x:v>Value tier; crafting readiness separate</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seal-sheet stock</x:v>
      </x:c>
      <x:c r="B394" s="4" t="str">
        <x:f>IFERROR(INDEX('Material routes'!$F$6:$F$2205,MATCH(U394,'Material routes'!$A$6:$A$2205,0)),"MISSING ID")</x:f>
        <x:v>T2</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T3</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 value tier independent","Value tier; crafting readiness separate"))</x:f>
        <x:v>Value tier; crafting readiness separate</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Unfitted 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T3</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 value tier independent","Value tier; crafting readiness separate"))</x:f>
        <x:v>Value tier; crafting readiness separate</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Unfitted 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T1</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 value tier independent","Value tier; crafting readiness separate"))</x:f>
        <x:v>Value tier; crafting readiness separate</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Bronze bearing blanks</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T1</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 value tier independent","Value tier; crafting readiness separate"))</x:f>
        <x:v>Value tier; crafting readiness separate</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Processed material</x:v>
      </x:c>
      <x:c r="D401" s="4" t="str">
        <x:f>IFERROR(INDEX('Material routes'!$G$6:$G$2205,MATCH(U401,'Material routes'!$A$6:$A$2205,0)),"MISSING ID")</x:f>
        <x:v>Crafting components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T1</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 value tier independent","Value tier; crafting readiness separate"))</x:f>
        <x:v>Value tier; crafting readiness separate</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Unfitted 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T0</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 value tier independent","Value tier; crafting readiness separate"))</x:f>
        <x:v>Value tier; crafting readiness separate</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sharpening grit</x:v>
      </x:c>
      <x:c r="B403" s="4" t="str">
        <x:f>IFERROR(INDEX('Material routes'!$F$6:$F$2205,MATCH(U403,'Material routes'!$A$6:$A$2205,0)),"MISSING ID")</x:f>
        <x:v>T0</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T0</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 value tier independent","Value tier; crafting readiness separate"))</x:f>
        <x:v>Value tier; crafting readiness separate</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Unfitted 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T0</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 value tier independent","Value tier; crafting readiness separate"))</x:f>
        <x:v>Value tier; crafting readiness separate</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sharpening grit</x:v>
      </x:c>
      <x:c r="B405" s="4" t="str">
        <x:f>IFERROR(INDEX('Material routes'!$F$6:$F$2205,MATCH(U405,'Material routes'!$A$6:$A$2205,0)),"MISSING ID")</x:f>
        <x:v>T0</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T0</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 value tier independent","Value tier; crafting readiness separate"))</x:f>
        <x:v>Value tier; crafting readiness separate</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Bronze bearing blanks</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T0</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 value tier independent","Value tier; crafting readiness separate"))</x:f>
        <x:v>Value tier; crafting readiness separate</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sharpening grit</x:v>
      </x:c>
      <x:c r="B407" s="4" t="str">
        <x:f>IFERROR(INDEX('Material routes'!$F$6:$F$2205,MATCH(U407,'Material routes'!$A$6:$A$2205,0)),"MISSING ID")</x:f>
        <x:v>T0</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T0</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 value tier independent","Value tier; crafting readiness separate"))</x:f>
        <x:v>Value tier; crafting readiness separate</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T2</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T3</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 value tier independent","Value tier; crafting readiness separate"))</x:f>
        <x:v>Value tier; crafting readiness separate</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Unfitted 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T3</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 value tier independent","Value tier; crafting readiness separate"))</x:f>
        <x:v>Value tier; crafting readiness separate</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Bronze bearing blanks</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T3</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 value tier independent","Value tier; crafting readiness separate"))</x:f>
        <x:v>Value tier; crafting readiness separate</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Unfitted 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T2</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 value tier independent","Value tier; crafting readiness separate"))</x:f>
        <x:v>Value tier; crafting readiness separate</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Bronze bearing blanks</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T2</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 value tier independent","Value tier; crafting readiness separate"))</x:f>
        <x:v>Value tier; crafting readiness separate</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blanks</x:v>
      </x:c>
      <x:c r="B413" s="4" t="str">
        <x:f>IFERROR(INDEX('Material routes'!$F$6:$F$2205,MATCH(U413,'Material routes'!$A$6:$A$2205,0)),"MISSING ID")</x:f>
        <x:v>T2</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T3</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 value tier independent","Value tier; crafting readiness separate"))</x:f>
        <x:v>Value tier; crafting readiness separate</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T2</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T3</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 value tier independent","Value tier; crafting readiness separate"))</x:f>
        <x:v>Value tier; crafting readiness separate</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Unfitted 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T3</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 value tier independent","Value tier; crafting readiness separate"))</x:f>
        <x:v>Value tier; crafting readiness separate</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T2</x:v>
      </x:c>
      <x:c r="C416" s="4" t="str">
        <x:f>IFERROR(INDEX('Material routes'!$H$6:$H$2205,MATCH(U416,'Material routes'!$A$6:$A$2205,0)),"MISSING ID")</x:f>
        <x:v>Chemical material</x:v>
      </x:c>
      <x:c r="D416" s="4" t="str">
        <x:f>IFERROR(INDEX('Material routes'!$G$6:$G$2205,MATCH(U416,'Material routes'!$A$6:$A$2205,0)),"MISSING ID")</x:f>
        <x:v>Crafting components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T3</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 value tier independent","Value tier; crafting readiness separate"))</x:f>
        <x:v>Value tier; crafting readiness separate</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Unfitted 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T0</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 value tier independent","Value tier; crafting readiness separate"))</x:f>
        <x:v>Value tier; crafting readiness separate</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Processed material</x:v>
      </x:c>
      <x:c r="D418" s="4" t="str">
        <x:f>IFERROR(INDEX('Material routes'!$G$6:$G$2205,MATCH(U418,'Material routes'!$A$6:$A$2205,0)),"MISSING ID")</x:f>
        <x:v>Crafting components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T0</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 value tier independent","Value tier; crafting readiness separate"))</x:f>
        <x:v>Value tier; crafting readiness separate</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lengths</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T0</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 value tier independent","Value tier; crafting readiness separate"))</x:f>
        <x:v>Value tier; crafting readiness separate</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Bronze bearing blanks</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T0</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 value tier independent","Value tier; crafting readiness separate"))</x:f>
        <x:v>Value tier; crafting readiness separate</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lengths</x:v>
      </x:c>
      <x:c r="B421" s="4" t="str">
        <x:f>IFERROR(INDEX('Material routes'!$F$6:$F$2205,MATCH(U421,'Material routes'!$A$6:$A$2205,0)),"MISSING ID")</x:f>
        <x:v>T2</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T0</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 value tier independent","Value tier; crafting readiness separate"))</x:f>
        <x:v>Value tier; crafting readiness separate</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blanks</x:v>
      </x:c>
      <x:c r="B422" s="4" t="str">
        <x:f>IFERROR(INDEX('Material routes'!$F$6:$F$2205,MATCH(U422,'Material routes'!$A$6:$A$2205,0)),"MISSING ID")</x:f>
        <x:v>T2</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T2</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 value tier independent","Value tier; crafting readiness separate"))</x:f>
        <x:v>Value tier; crafting readiness separate</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Unfitted 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T2</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 value tier independent","Value tier; crafting readiness separate"))</x:f>
        <x:v>Value tier; crafting readiness separate</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Bronze bearing blanks</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T2</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 value tier independent","Value tier; crafting readiness separate"))</x:f>
        <x:v>Value tier; crafting readiness separate</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 value tier independent","Value tier; crafting readiness separate"))</x:f>
        <x:v>Value tier; crafting readiness separate</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 value tier independent","Value tier; crafting readiness separate"))</x:f>
        <x:v>Value tier; crafting readiness separate</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Bonded mica composite sheets</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Composite insulation blanks</x:v>
      </x:c>
      <x:c r="G427" s="4" t="str">
        <x:f>IFERROR(INDEX('Material routes'!$F$6:$F$2205,MATCH(V427,'Material routes'!$A$6:$A$2205,0)),"MISSING ID")</x:f>
        <x:v>T2</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 value tier independent","Value tier; crafting readiness separate"))</x:f>
        <x:v>Value tier; crafting readiness separate</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Processed material</x:v>
      </x:c>
      <x:c r="D428" s="4" t="str">
        <x:f>IFERROR(INDEX('Material routes'!$G$6:$G$2205,MATCH(U428,'Material routes'!$A$6:$A$2205,0)),"MISSING ID")</x:f>
        <x:v>Crafting components</x:v>
      </x:c>
      <x:c r="E428" s="4" t="str">
        <x:f>IFERROR(INDEX('Material routes'!$C$6:$C$2205,MATCH(U428,'Material routes'!$A$6:$A$2205,0)),"MISSING ID")</x:f>
        <x:v>Ingredient candidate</x:v>
      </x:c>
      <x:c r="F428" s="4" t="str">
        <x:f>IFERROR(INDEX('Material routes'!$E$6:$E$2205,MATCH(V428,'Material routes'!$A$6:$A$2205,0)),"MISSING ID")</x:f>
        <x:v>Composite insulation blanks</x:v>
      </x:c>
      <x:c r="G428" s="4" t="str">
        <x:f>IFERROR(INDEX('Material routes'!$F$6:$F$2205,MATCH(V428,'Material routes'!$A$6:$A$2205,0)),"MISSING ID")</x:f>
        <x:v>T2</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 value tier independent","Value tier; crafting readiness separate"))</x:f>
        <x:v>Value tier; crafting readiness separate</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Fired 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Composite insulation blanks</x:v>
      </x:c>
      <x:c r="G429" s="4" t="str">
        <x:f>IFERROR(INDEX('Material routes'!$F$6:$F$2205,MATCH(V429,'Material routes'!$A$6:$A$2205,0)),"MISSING ID")</x:f>
        <x:v>T2</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 value tier independent","Value tier; crafting readiness separate"))</x:f>
        <x:v>Value tier; crafting readiness separate</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T0</x:v>
      </x:c>
      <x:c r="C430" s="4" t="str">
        <x:f>IFERROR(INDEX('Material routes'!$H$6:$H$2205,MATCH(U430,'Material routes'!$A$6:$A$2205,0)),"MISSING ID")</x:f>
        <x:v>Chemical material</x:v>
      </x:c>
      <x:c r="D430" s="4" t="str">
        <x:f>IFERROR(INDEX('Material routes'!$G$6:$G$2205,MATCH(U430,'Material routes'!$A$6:$A$2205,0)),"MISSING ID")</x:f>
        <x:v>Crafting components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Crafting components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 value tier independent","Value tier; crafting readiness separate"))</x:f>
        <x:v>Value tier; crafting readiness separate</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liquid</x:v>
      </x:c>
      <x:c r="B431" s="4" t="str">
        <x:f>IFERROR(INDEX('Material routes'!$F$6:$F$2205,MATCH(U431,'Material routes'!$A$6:$A$2205,0)),"MISSING ID")</x:f>
        <x:v>T0</x:v>
      </x:c>
      <x:c r="C431" s="4" t="str">
        <x:f>IFERROR(INDEX('Material routes'!$H$6:$H$2205,MATCH(U431,'Material routes'!$A$6:$A$2205,0)),"MISSING ID")</x:f>
        <x:v>Processed material</x:v>
      </x:c>
      <x:c r="D431" s="4" t="str">
        <x:f>IFERROR(INDEX('Material routes'!$G$6:$G$2205,MATCH(U431,'Material routes'!$A$6:$A$2205,0)),"MISSING ID")</x:f>
        <x:v>Crafting components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Crafting components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 value tier independent","Value tier; crafting readiness separate"))</x:f>
        <x:v>Value tier; crafting readiness separate</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T0</x:v>
      </x:c>
      <x:c r="C432" s="4" t="str">
        <x:f>IFERROR(INDEX('Material routes'!$H$6:$H$2205,MATCH(U432,'Material routes'!$A$6:$A$2205,0)),"MISSING ID")</x:f>
        <x:v>Processed material</x:v>
      </x:c>
      <x:c r="D432" s="4" t="str">
        <x:f>IFERROR(INDEX('Material routes'!$G$6:$G$2205,MATCH(U432,'Material routes'!$A$6:$A$2205,0)),"MISSING ID")</x:f>
        <x:v>Crafting components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Crafting components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 value tier independent","Value tier; crafting readiness separate"))</x:f>
        <x:v>Value tier; crafting readiness separate</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liquid</x:v>
      </x:c>
      <x:c r="B433" s="4" t="str">
        <x:f>IFERROR(INDEX('Material routes'!$F$6:$F$2205,MATCH(U433,'Material routes'!$A$6:$A$2205,0)),"MISSING ID")</x:f>
        <x:v>T0</x:v>
      </x:c>
      <x:c r="C433" s="4" t="str">
        <x:f>IFERROR(INDEX('Material routes'!$H$6:$H$2205,MATCH(U433,'Material routes'!$A$6:$A$2205,0)),"MISSING ID")</x:f>
        <x:v>Processed material</x:v>
      </x:c>
      <x:c r="D433" s="4" t="str">
        <x:f>IFERROR(INDEX('Material routes'!$G$6:$G$2205,MATCH(U433,'Material routes'!$A$6:$A$2205,0)),"MISSING ID")</x:f>
        <x:v>Crafting components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Crafting components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 value tier independent","Value tier; crafting readiness separate"))</x:f>
        <x:v>Value tier; crafting readiness separate</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 powder</x:v>
      </x:c>
      <x:c r="B434" s="4" t="str">
        <x:f>IFERROR(INDEX('Material routes'!$F$6:$F$2205,MATCH(U434,'Material routes'!$A$6:$A$2205,0)),"MISSING ID")</x:f>
        <x:v>T0</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Crafting components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 value tier independent","Value tier; crafting readiness separate"))</x:f>
        <x:v>Value tier; crafting readiness separate</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T0</x:v>
      </x:c>
      <x:c r="H435" s="4" t="str">
        <x:f>IFERROR(INDEX('Material routes'!$H$6:$H$2205,MATCH(V435,'Material routes'!$A$6:$A$2205,0)),"MISSING ID")</x:f>
        <x:v>Chemical material</x:v>
      </x:c>
      <x:c r="I435" s="4" t="str">
        <x:f>IFERROR(INDEX('Material routes'!$G$6:$G$2205,MATCH(V435,'Material routes'!$A$6:$A$2205,0)),"MISSING ID")</x:f>
        <x:v>Crafting components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 value tier independent","Value tier; crafting readiness separate"))</x:f>
        <x:v>Value tier; crafting readiness separate</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T1</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T0</x:v>
      </x:c>
      <x:c r="H436" s="4" t="str">
        <x:f>IFERROR(INDEX('Material routes'!$H$6:$H$2205,MATCH(V436,'Material routes'!$A$6:$A$2205,0)),"MISSING ID")</x:f>
        <x:v>Chemical material</x:v>
      </x:c>
      <x:c r="I436" s="4" t="str">
        <x:f>IFERROR(INDEX('Material routes'!$G$6:$G$2205,MATCH(V436,'Material routes'!$A$6:$A$2205,0)),"MISSING ID")</x:f>
        <x:v>Crafting components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 value tier independent","Value tier; crafting readiness separate"))</x:f>
        <x:v>Value tier; crafting readiness separate</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T1</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Assay-selected Iron Growth feed</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 value tier independent","Value tier; crafting readiness separate"))</x:f>
        <x:v>Value tier; crafting readiness separate</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Assay-selected Iron Growth feed</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Worked Growth-alloy blanks</x:v>
      </x:c>
      <x:c r="G438" s="4" t="str">
        <x:f>IFERROR(INDEX('Material routes'!$F$6:$F$2205,MATCH(V438,'Material routes'!$A$6:$A$2205,0)),"MISSING ID")</x:f>
        <x:v>T3</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 value tier independent","Value tier; crafting readiness separate"))</x:f>
        <x:v>Value tier; crafting readiness separate</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T0</x:v>
      </x:c>
      <x:c r="C439" s="4" t="str">
        <x:f>IFERROR(INDEX('Material routes'!$H$6:$H$2205,MATCH(U439,'Material routes'!$A$6:$A$2205,0)),"MISSING ID")</x:f>
        <x:v>Processed material</x:v>
      </x:c>
      <x:c r="D439" s="4" t="str">
        <x:f>IFERROR(INDEX('Material routes'!$G$6:$G$2205,MATCH(U439,'Material routes'!$A$6:$A$2205,0)),"MISSING ID")</x:f>
        <x:v>Crafting components</x:v>
      </x:c>
      <x:c r="E439" s="4" t="str">
        <x:f>IFERROR(INDEX('Material routes'!$C$6:$C$2205,MATCH(U439,'Material routes'!$A$6:$A$2205,0)),"MISSING ID")</x:f>
        <x:v>Ingredient candidate</x:v>
      </x:c>
      <x:c r="F439" s="4" t="str">
        <x:f>IFERROR(INDEX('Material routes'!$E$6:$E$2205,MATCH(V439,'Material routes'!$A$6:$A$2205,0)),"MISSING ID")</x:f>
        <x:v>Worked Growth-alloy blanks</x:v>
      </x:c>
      <x:c r="G439" s="4" t="str">
        <x:f>IFERROR(INDEX('Material routes'!$F$6:$F$2205,MATCH(V439,'Material routes'!$A$6:$A$2205,0)),"MISSING ID")</x:f>
        <x:v>T3</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 value tier independent","Value tier; crafting readiness separate"))</x:f>
        <x:v>Value tier; crafting readiness separate</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Selected manganese mineral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Worked Growth-alloy blanks</x:v>
      </x:c>
      <x:c r="G440" s="4" t="str">
        <x:f>IFERROR(INDEX('Material routes'!$F$6:$F$2205,MATCH(V440,'Material routes'!$A$6:$A$2205,0)),"MISSING ID")</x:f>
        <x:v>T3</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 value tier independent","Value tier; crafting readiness separate"))</x:f>
        <x:v>Value tier; crafting readiness separate</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Worked Growth-alloy blanks</x:v>
      </x:c>
      <x:c r="B441" s="4" t="str">
        <x:f>IFERROR(INDEX('Material routes'!$F$6:$F$2205,MATCH(U441,'Material routes'!$A$6:$A$2205,0)),"MISSING ID")</x:f>
        <x:v>T3</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T2</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 value tier independent","Value tier; crafting readiness separate"))</x:f>
        <x:v>Value tier; crafting readiness separate</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sharpening grit</x:v>
      </x:c>
      <x:c r="B442" s="4" t="str">
        <x:f>IFERROR(INDEX('Material routes'!$F$6:$F$2205,MATCH(U442,'Material routes'!$A$6:$A$2205,0)),"MISSING ID")</x:f>
        <x:v>T0</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T2</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 value tier independent","Value tier; crafting readiness separate"))</x:f>
        <x:v>Value tier; crafting readiness separate</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T2</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T3</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 value tier independent","Value tier; crafting readiness separate"))</x:f>
        <x:v>Value tier; crafting readiness separate</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T1</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T3</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 value tier independent","Value tier; crafting readiness separate"))</x:f>
        <x:v>Value tier; crafting readiness separate</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Bronze bearing blanks</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T3</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 value tier independent","Value tier; crafting readiness separate"))</x:f>
        <x:v>Value tier; crafting readiness separate</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T2</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T0</x:v>
      </x:c>
      <x:c r="H446" s="4" t="str">
        <x:f>IFERROR(INDEX('Material routes'!$H$6:$H$2205,MATCH(V446,'Material routes'!$A$6:$A$2205,0)),"MISSING ID")</x:f>
        <x:v>Chemical material</x:v>
      </x:c>
      <x:c r="I446" s="4" t="str">
        <x:f>IFERROR(INDEX('Material routes'!$G$6:$G$2205,MATCH(V446,'Material routes'!$A$6:$A$2205,0)),"MISSING ID")</x:f>
        <x:v>Crafting components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 value tier independent","Value tier; crafting readiness separate"))</x:f>
        <x:v>Value tier; crafting readiness separate</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T1</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T0</x:v>
      </x:c>
      <x:c r="H447" s="4" t="str">
        <x:f>IFERROR(INDEX('Material routes'!$H$6:$H$2205,MATCH(V447,'Material routes'!$A$6:$A$2205,0)),"MISSING ID")</x:f>
        <x:v>Chemical material</x:v>
      </x:c>
      <x:c r="I447" s="4" t="str">
        <x:f>IFERROR(INDEX('Material routes'!$G$6:$G$2205,MATCH(V447,'Material routes'!$A$6:$A$2205,0)),"MISSING ID")</x:f>
        <x:v>Crafting components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 value tier independent","Value tier; crafting readiness separate"))</x:f>
        <x:v>Value tier; crafting readiness separate</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T1</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T0</x:v>
      </x:c>
      <x:c r="H448" s="4" t="str">
        <x:f>IFERROR(INDEX('Material routes'!$H$6:$H$2205,MATCH(V448,'Material routes'!$A$6:$A$2205,0)),"MISSING ID")</x:f>
        <x:v>Chemical material</x:v>
      </x:c>
      <x:c r="I448" s="4" t="str">
        <x:f>IFERROR(INDEX('Material routes'!$G$6:$G$2205,MATCH(V448,'Material routes'!$A$6:$A$2205,0)),"MISSING ID")</x:f>
        <x:v>Crafting components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 value tier independent","Value tier; crafting readiness separate"))</x:f>
        <x:v>Value tier; crafting readiness separate</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T3</x:v>
      </x:c>
      <x:c r="H449" s="4" t="str">
        <x:f>IFERROR(INDEX('Material routes'!$H$6:$H$2205,MATCH(V449,'Material routes'!$A$6:$A$2205,0)),"MISSING ID")</x:f>
        <x:v>Chemical material</x:v>
      </x:c>
      <x:c r="I449" s="4" t="str">
        <x:f>IFERROR(INDEX('Material routes'!$G$6:$G$2205,MATCH(V449,'Material routes'!$A$6:$A$2205,0)),"MISSING ID")</x:f>
        <x:v>Crafting components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 value tier independent","Value tier; crafting readiness separate"))</x:f>
        <x:v>Value tier; crafting readiness separate</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T0</x:v>
      </x:c>
      <x:c r="H450" s="4" t="str">
        <x:f>IFERROR(INDEX('Material routes'!$H$6:$H$2205,MATCH(V450,'Material routes'!$A$6:$A$2205,0)),"MISSING ID")</x:f>
        <x:v>Chemical material</x:v>
      </x:c>
      <x:c r="I450" s="4" t="str">
        <x:f>IFERROR(INDEX('Material routes'!$G$6:$G$2205,MATCH(V450,'Material routes'!$A$6:$A$2205,0)),"MISSING ID")</x:f>
        <x:v>Crafting components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 value tier independent","Value tier; crafting readiness separate"))</x:f>
        <x:v>Value tier; crafting readiness separate</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T0</x:v>
      </x:c>
      <x:c r="H451" s="4" t="str">
        <x:f>IFERROR(INDEX('Material routes'!$H$6:$H$2205,MATCH(V451,'Material routes'!$A$6:$A$2205,0)),"MISSING ID")</x:f>
        <x:v>Chemical material</x:v>
      </x:c>
      <x:c r="I451" s="4" t="str">
        <x:f>IFERROR(INDEX('Material routes'!$G$6:$G$2205,MATCH(V451,'Material routes'!$A$6:$A$2205,0)),"MISSING ID")</x:f>
        <x:v>Crafting components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 value tier independent","Value tier; crafting readiness separate"))</x:f>
        <x:v>Value tier; crafting readiness separate</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T0</x:v>
      </x:c>
      <x:c r="C452" s="4" t="str">
        <x:f>IFERROR(INDEX('Material routes'!$H$6:$H$2205,MATCH(U452,'Material routes'!$A$6:$A$2205,0)),"MISSING ID")</x:f>
        <x:v>Chemical material</x:v>
      </x:c>
      <x:c r="D452" s="4" t="str">
        <x:f>IFERROR(INDEX('Material routes'!$G$6:$G$2205,MATCH(U452,'Material routes'!$A$6:$A$2205,0)),"MISSING ID")</x:f>
        <x:v>Crafting components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T0</x:v>
      </x:c>
      <x:c r="H452" s="4" t="str">
        <x:f>IFERROR(INDEX('Material routes'!$H$6:$H$2205,MATCH(V452,'Material routes'!$A$6:$A$2205,0)),"MISSING ID")</x:f>
        <x:v>Chemical material</x:v>
      </x:c>
      <x:c r="I452" s="4" t="str">
        <x:f>IFERROR(INDEX('Material routes'!$G$6:$G$2205,MATCH(V452,'Material routes'!$A$6:$A$2205,0)),"MISSING ID")</x:f>
        <x:v>Crafting components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 value tier independent","Value tier; crafting readiness separate"))</x:f>
        <x:v>Value tier; crafting readiness separate</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T3</x:v>
      </x:c>
      <x:c r="C453" s="4" t="str">
        <x:f>IFERROR(INDEX('Material routes'!$H$6:$H$2205,MATCH(U453,'Material routes'!$A$6:$A$2205,0)),"MISSING ID")</x:f>
        <x:v>Chemical material</x:v>
      </x:c>
      <x:c r="D453" s="4" t="str">
        <x:f>IFERROR(INDEX('Material routes'!$G$6:$G$2205,MATCH(U453,'Material routes'!$A$6:$A$2205,0)),"MISSING ID")</x:f>
        <x:v>Crafting components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T0</x:v>
      </x:c>
      <x:c r="H453" s="4" t="str">
        <x:f>IFERROR(INDEX('Material routes'!$H$6:$H$2205,MATCH(V453,'Material routes'!$A$6:$A$2205,0)),"MISSING ID")</x:f>
        <x:v>Chemical material</x:v>
      </x:c>
      <x:c r="I453" s="4" t="str">
        <x:f>IFERROR(INDEX('Material routes'!$G$6:$G$2205,MATCH(V453,'Material routes'!$A$6:$A$2205,0)),"MISSING ID")</x:f>
        <x:v>Crafting components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 value tier independent","Value tier; crafting readiness separate"))</x:f>
        <x:v>Value tier; crafting readiness separate</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liquid</x:v>
      </x:c>
      <x:c r="B454" s="4" t="str">
        <x:f>IFERROR(INDEX('Material routes'!$F$6:$F$2205,MATCH(U454,'Material routes'!$A$6:$A$2205,0)),"MISSING ID")</x:f>
        <x:v>T0</x:v>
      </x:c>
      <x:c r="C454" s="4" t="str">
        <x:f>IFERROR(INDEX('Material routes'!$H$6:$H$2205,MATCH(U454,'Material routes'!$A$6:$A$2205,0)),"MISSING ID")</x:f>
        <x:v>Processed material</x:v>
      </x:c>
      <x:c r="D454" s="4" t="str">
        <x:f>IFERROR(INDEX('Material routes'!$G$6:$G$2205,MATCH(U454,'Material routes'!$A$6:$A$2205,0)),"MISSING ID")</x:f>
        <x:v>Crafting components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T0</x:v>
      </x:c>
      <x:c r="H454" s="4" t="str">
        <x:f>IFERROR(INDEX('Material routes'!$H$6:$H$2205,MATCH(V454,'Material routes'!$A$6:$A$2205,0)),"MISSING ID")</x:f>
        <x:v>Chemical material</x:v>
      </x:c>
      <x:c r="I454" s="4" t="str">
        <x:f>IFERROR(INDEX('Material routes'!$G$6:$G$2205,MATCH(V454,'Material routes'!$A$6:$A$2205,0)),"MISSING ID")</x:f>
        <x:v>Crafting components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 value tier independent","Value tier; crafting readiness separate"))</x:f>
        <x:v>Value tier; crafting readiness separate</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T0</x:v>
      </x:c>
      <x:c r="C455" s="4" t="str">
        <x:f>IFERROR(INDEX('Material routes'!$H$6:$H$2205,MATCH(U455,'Material routes'!$A$6:$A$2205,0)),"MISSING ID")</x:f>
        <x:v>Chemical material</x:v>
      </x:c>
      <x:c r="D455" s="4" t="str">
        <x:f>IFERROR(INDEX('Material routes'!$G$6:$G$2205,MATCH(U455,'Material routes'!$A$6:$A$2205,0)),"MISSING ID")</x:f>
        <x:v>Crafting components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T0</x:v>
      </x:c>
      <x:c r="H455" s="4" t="str">
        <x:f>IFERROR(INDEX('Material routes'!$H$6:$H$2205,MATCH(V455,'Material routes'!$A$6:$A$2205,0)),"MISSING ID")</x:f>
        <x:v>Chemical material</x:v>
      </x:c>
      <x:c r="I455" s="4" t="str">
        <x:f>IFERROR(INDEX('Material routes'!$G$6:$G$2205,MATCH(V455,'Material routes'!$A$6:$A$2205,0)),"MISSING ID")</x:f>
        <x:v>Crafting components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 value tier independent","Value tier; crafting readiness separate"))</x:f>
        <x:v>Value tier; crafting readiness separate</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T0</x:v>
      </x:c>
      <x:c r="H456" s="4" t="str">
        <x:f>IFERROR(INDEX('Material routes'!$H$6:$H$2205,MATCH(V456,'Material routes'!$A$6:$A$2205,0)),"MISSING ID")</x:f>
        <x:v>Chemical material</x:v>
      </x:c>
      <x:c r="I456" s="4" t="str">
        <x:f>IFERROR(INDEX('Material routes'!$G$6:$G$2205,MATCH(V456,'Material routes'!$A$6:$A$2205,0)),"MISSING ID")</x:f>
        <x:v>Crafting components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 value tier independent","Value tier; crafting readiness separate"))</x:f>
        <x:v>Value tier; crafting readiness separate</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liquid</x:v>
      </x:c>
      <x:c r="B457" s="4" t="str">
        <x:f>IFERROR(INDEX('Material routes'!$F$6:$F$2205,MATCH(U457,'Material routes'!$A$6:$A$2205,0)),"MISSING ID")</x:f>
        <x:v>T0</x:v>
      </x:c>
      <x:c r="C457" s="4" t="str">
        <x:f>IFERROR(INDEX('Material routes'!$H$6:$H$2205,MATCH(U457,'Material routes'!$A$6:$A$2205,0)),"MISSING ID")</x:f>
        <x:v>Processed material</x:v>
      </x:c>
      <x:c r="D457" s="4" t="str">
        <x:f>IFERROR(INDEX('Material routes'!$G$6:$G$2205,MATCH(U457,'Material routes'!$A$6:$A$2205,0)),"MISSING ID")</x:f>
        <x:v>Crafting components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T0</x:v>
      </x:c>
      <x:c r="H457" s="4" t="str">
        <x:f>IFERROR(INDEX('Material routes'!$H$6:$H$2205,MATCH(V457,'Material routes'!$A$6:$A$2205,0)),"MISSING ID")</x:f>
        <x:v>Chemical material</x:v>
      </x:c>
      <x:c r="I457" s="4" t="str">
        <x:f>IFERROR(INDEX('Material routes'!$G$6:$G$2205,MATCH(V457,'Material routes'!$A$6:$A$2205,0)),"MISSING ID")</x:f>
        <x:v>Crafting components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 value tier independent","Value tier; crafting readiness separate"))</x:f>
        <x:v>Value tier; crafting readiness separate</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T1</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T0</x:v>
      </x:c>
      <x:c r="H458" s="4" t="str">
        <x:f>IFERROR(INDEX('Material routes'!$H$6:$H$2205,MATCH(V458,'Material routes'!$A$6:$A$2205,0)),"MISSING ID")</x:f>
        <x:v>Chemical material</x:v>
      </x:c>
      <x:c r="I458" s="4" t="str">
        <x:f>IFERROR(INDEX('Material routes'!$G$6:$G$2205,MATCH(V458,'Material routes'!$A$6:$A$2205,0)),"MISSING ID")</x:f>
        <x:v>Crafting components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 value tier independent","Value tier; crafting readiness separate"))</x:f>
        <x:v>Value tier; crafting readiness separate</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T0</x:v>
      </x:c>
      <x:c r="H459" s="4" t="str">
        <x:f>IFERROR(INDEX('Material routes'!$H$6:$H$2205,MATCH(V459,'Material routes'!$A$6:$A$2205,0)),"MISSING ID")</x:f>
        <x:v>Chemical material</x:v>
      </x:c>
      <x:c r="I459" s="4" t="str">
        <x:f>IFERROR(INDEX('Material routes'!$G$6:$G$2205,MATCH(V459,'Material routes'!$A$6:$A$2205,0)),"MISSING ID")</x:f>
        <x:v>Crafting components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 value tier independent","Value tier; crafting readiness separate"))</x:f>
        <x:v>Value tier; crafting readiness separate</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T0</x:v>
      </x:c>
      <x:c r="H460" s="4" t="str">
        <x:f>IFERROR(INDEX('Material routes'!$H$6:$H$2205,MATCH(V460,'Material routes'!$A$6:$A$2205,0)),"MISSING ID")</x:f>
        <x:v>Chemical material</x:v>
      </x:c>
      <x:c r="I460" s="4" t="str">
        <x:f>IFERROR(INDEX('Material routes'!$G$6:$G$2205,MATCH(V460,'Material routes'!$A$6:$A$2205,0)),"MISSING ID")</x:f>
        <x:v>Crafting components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 value tier independent","Value tier; crafting readiness separate"))</x:f>
        <x:v>Value tier; crafting readiness separate</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T1</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Conditioned faunal reinforcement fibers</x:v>
      </x:c>
      <x:c r="G461" s="4" t="str">
        <x:f>IFERROR(INDEX('Material routes'!$F$6:$F$2205,MATCH(V461,'Material routes'!$A$6:$A$2205,0)),"MISSING ID")</x:f>
        <x:v>T0</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 value tier independent","Value tier; crafting readiness separate"))</x:f>
        <x:v>Value tier; crafting readiness separate</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Sorted stone aggregate</x:v>
      </x:c>
      <x:c r="B462" s="4" t="str">
        <x:f>IFERROR(INDEX('Material routes'!$F$6:$F$2205,MATCH(U462,'Material routes'!$A$6:$A$2205,0)),"MISSING ID")</x:f>
        <x:v>T0</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T0</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 value tier independent","Value tier; crafting readiness separate"))</x:f>
        <x:v>Value tier; crafting readiness separate</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Selected iron-ore furnace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T0</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 value tier independent","Value tier; crafting readiness separate"))</x:f>
        <x:v>Value tier; crafting readiness separate</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industrial salt feed</x:v>
      </x:c>
      <x:c r="B464" s="4" t="str">
        <x:f>IFERROR(INDEX('Material routes'!$F$6:$F$2205,MATCH(U464,'Material routes'!$A$6:$A$2205,0)),"MISSING ID")</x:f>
        <x:v>T0</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T0</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 value tier independent","Value tier; crafting readiness separate"))</x:f>
        <x:v>Value tier; crafting readiness separate</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T0</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 value tier independent","Value tier; crafting readiness separate"))</x:f>
        <x:v>Value tier; crafting readiness separate</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x:c r="B467" s="4"/>
      <x:c r="C467" s="4"/>
      <x:c r="D467" s="4"/>
      <x:c r="E467" s="4"/>
      <x:c r="F467" s="4"/>
      <x:c r="G467" s="4"/>
      <x:c r="H467" s="4"/>
      <x:c r="I467" s="4"/>
      <x:c r="J467" s="4"/>
      <x:c r="K467" s="4"/>
      <x:c r="L467" s="4"/>
      <x:c r="M467" s="4"/>
      <x:c r="N467" s="4"/>
      <x:c r="O467" s="4"/>
      <x:c r="P467" s="4"/>
      <x:c r="Q467" s="4"/>
      <x:c r="R467" s="4"/>
      <x:c r="S467" s="4"/>
      <x:c r="T467" s="4"/>
      <x:c r="U467" s="4"/>
      <x:c r="V467" s="4"/>
    </x:row>
    <x:row r="468" ht="115" customHeight="1">
      <x:c r="A468" s="4"/>
      <x:c r="B468" s="4"/>
      <x:c r="C468" s="4"/>
      <x:c r="D468" s="4"/>
      <x:c r="E468" s="4"/>
      <x:c r="F468" s="4"/>
      <x:c r="G468" s="4"/>
      <x:c r="H468" s="4"/>
      <x:c r="I468" s="4"/>
      <x:c r="J468" s="4"/>
      <x:c r="K468" s="4"/>
      <x:c r="L468" s="4"/>
      <x:c r="M468" s="4"/>
      <x:c r="N468" s="4"/>
      <x:c r="O468" s="4"/>
      <x:c r="P468" s="4"/>
      <x:c r="Q468" s="4"/>
      <x:c r="R468" s="4"/>
      <x:c r="S468" s="4"/>
      <x:c r="T468" s="4"/>
      <x:c r="U468" s="4"/>
      <x:c r="V468" s="4"/>
    </x:row>
    <x:row r="469" ht="115" customHeight="1">
      <x:c r="A469" s="4"/>
      <x:c r="B469" s="4"/>
      <x:c r="C469" s="4"/>
      <x:c r="D469" s="4"/>
      <x:c r="E469" s="4"/>
      <x:c r="F469" s="4"/>
      <x:c r="G469" s="4"/>
      <x:c r="H469" s="4"/>
      <x:c r="I469" s="4"/>
      <x:c r="J469" s="4"/>
      <x:c r="K469" s="4"/>
      <x:c r="L469" s="4"/>
      <x:c r="M469" s="4"/>
      <x:c r="N469" s="4"/>
      <x:c r="O469" s="4"/>
      <x:c r="P469" s="4"/>
      <x:c r="Q469" s="4"/>
      <x:c r="R469" s="4"/>
      <x:c r="S469" s="4"/>
      <x:c r="T469" s="4"/>
      <x:c r="U469" s="4"/>
      <x:c r="V469" s="4"/>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T2</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Salvage value tier; crafting readiness separate</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Consolidated iron bar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T2</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Salvage value tier; crafting readiness separate</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Unconsolidated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wire stock</x:v>
      </x:c>
      <x:c r="G472" s="4" t="str">
        <x:f>IFERROR(INDEX('Material routes'!$F$6:$F$2205,MATCH(V472,'Material routes'!$A$6:$A$2205,0)),"MISSING ID")</x:f>
        <x:v>T1</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 value tier independent","Value tier; crafting readiness separate"))</x:f>
        <x:v>Value tier; crafting readiness separate</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T0</x:v>
      </x:c>
      <x:c r="C473" s="4" t="str">
        <x:f>IFERROR(INDEX('Material routes'!$H$6:$H$2205,MATCH(U473,'Material routes'!$A$6:$A$2205,0)),"MISSING ID")</x:f>
        <x:v>Processed material</x:v>
      </x:c>
      <x:c r="D473" s="4" t="str">
        <x:f>IFERROR(INDEX('Material routes'!$G$6:$G$2205,MATCH(U473,'Material routes'!$A$6:$A$2205,0)),"MISSING ID")</x:f>
        <x:v>Crafting components</x:v>
      </x:c>
      <x:c r="E473" s="4" t="str">
        <x:f>IFERROR(INDEX('Material routes'!$C$6:$C$2205,MATCH(U473,'Material routes'!$A$6:$A$2205,0)),"MISSING ID")</x:f>
        <x:v>Ingredient candidate</x:v>
      </x:c>
      <x:c r="F473" s="4" t="str">
        <x:f>IFERROR(INDEX('Material routes'!$E$6:$E$2205,MATCH(V473,'Material routes'!$A$6:$A$2205,0)),"MISSING ID")</x:f>
        <x:v>Drawn iron wire stock</x:v>
      </x:c>
      <x:c r="G473" s="4" t="str">
        <x:f>IFERROR(INDEX('Material routes'!$F$6:$F$2205,MATCH(V473,'Material routes'!$A$6:$A$2205,0)),"MISSING ID")</x:f>
        <x:v>T1</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 value tier independent","Value tier; crafting readiness separate"))</x:f>
        <x:v>Value tier; crafting readiness separate</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Unconsolidated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T1</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 value tier independent","Value tier; crafting readiness separate"))</x:f>
        <x:v>Value tier; crafting readiness separate</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wire stock</x:v>
      </x:c>
      <x:c r="B475" s="4" t="str">
        <x:f>IFERROR(INDEX('Material routes'!$F$6:$F$2205,MATCH(U475,'Material routes'!$A$6:$A$2205,0)),"MISSING ID")</x:f>
        <x:v>T1</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T2</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 value tier independent","Value tier; crafting readiness separate"))</x:f>
        <x:v>Value tier; crafting readiness separate</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T1</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T2</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 value tier independent","Value tier; crafting readiness separate"))</x:f>
        <x:v>Value tier; crafting readiness separate</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Fired 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T2</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 value tier independent","Value tier; crafting readiness separate"))</x:f>
        <x:v>Value tier; crafting readiness separate</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Unconsolidated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Unheaded iron rivet blanks</x:v>
      </x:c>
      <x:c r="G478" s="4" t="str">
        <x:f>IFERROR(INDEX('Material routes'!$F$6:$F$2205,MATCH(V478,'Material routes'!$A$6:$A$2205,0)),"MISSING ID")</x:f>
        <x:v>T0</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 value tier independent","Value tier; crafting readiness separate"))</x:f>
        <x:v>Value tier; crafting readiness separate</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Unfitted 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T0</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 value tier independent","Value tier; crafting readiness separate"))</x:f>
        <x:v>Value tier; crafting readiness separate</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Unheaded iron rivet blanks</x:v>
      </x:c>
      <x:c r="B480" s="4" t="str">
        <x:f>IFERROR(INDEX('Material routes'!$F$6:$F$2205,MATCH(U480,'Material routes'!$A$6:$A$2205,0)),"MISSING ID")</x:f>
        <x:v>T0</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T0</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 value tier independent","Value tier; crafting readiness separate"))</x:f>
        <x:v>Value tier; crafting readiness separate</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sharpening grit</x:v>
      </x:c>
      <x:c r="B481" s="4" t="str">
        <x:f>IFERROR(INDEX('Material routes'!$F$6:$F$2205,MATCH(U481,'Material routes'!$A$6:$A$2205,0)),"MISSING ID")</x:f>
        <x:v>T0</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T0</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 value tier independent","Value tier; crafting readiness separate"))</x:f>
        <x:v>Value tier; crafting readiness separate</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Bronze bearing blanks</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T1</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 value tier independent","Value tier; crafting readiness separate"))</x:f>
        <x:v>Value tier; crafting readiness separate</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Unfitted 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T1</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 value tier independent","Value tier; crafting readiness separate"))</x:f>
        <x:v>Value tier; crafting readiness separate</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sharpening grit</x:v>
      </x:c>
      <x:c r="B484" s="4" t="str">
        <x:f>IFERROR(INDEX('Material routes'!$F$6:$F$2205,MATCH(U484,'Material routes'!$A$6:$A$2205,0)),"MISSING ID")</x:f>
        <x:v>T0</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T1</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 value tier independent","Value tier; crafting readiness separate"))</x:f>
        <x:v>Value tier; crafting readiness separate</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x:c r="B485" s="4"/>
      <x:c r="C485" s="4"/>
      <x:c r="D485" s="4"/>
      <x:c r="E485" s="4"/>
      <x:c r="F485" s="4"/>
      <x:c r="G485" s="4"/>
      <x:c r="H485" s="4"/>
      <x:c r="I485" s="4"/>
      <x:c r="J485" s="4"/>
      <x:c r="K485" s="4"/>
      <x:c r="L485" s="4"/>
      <x:c r="M485" s="4"/>
      <x:c r="N485" s="4"/>
      <x:c r="O485" s="4"/>
      <x:c r="P485" s="4"/>
      <x:c r="Q485" s="4"/>
      <x:c r="R485" s="4"/>
      <x:c r="S485" s="4"/>
      <x:c r="T485" s="4"/>
      <x:c r="U485" s="4"/>
      <x:c r="V485" s="4"/>
    </x:row>
    <x:row r="486" ht="115" customHeight="1">
      <x:c r="A486" s="4"/>
      <x:c r="B486" s="4"/>
      <x:c r="C486" s="4"/>
      <x:c r="D486" s="4"/>
      <x:c r="E486" s="4"/>
      <x:c r="F486" s="4"/>
      <x:c r="G486" s="4"/>
      <x:c r="H486" s="4"/>
      <x:c r="I486" s="4"/>
      <x:c r="J486" s="4"/>
      <x:c r="K486" s="4"/>
      <x:c r="L486" s="4"/>
      <x:c r="M486" s="4"/>
      <x:c r="N486" s="4"/>
      <x:c r="O486" s="4"/>
      <x:c r="P486" s="4"/>
      <x:c r="Q486" s="4"/>
      <x:c r="R486" s="4"/>
      <x:c r="S486" s="4"/>
      <x:c r="T486" s="4"/>
      <x:c r="U486" s="4"/>
      <x:c r="V486" s="4"/>
    </x:row>
    <x:row r="487" ht="115" customHeight="1">
      <x:c r="A487" s="4" t="str">
        <x:f>IFERROR(INDEX('Material routes'!$E$6:$E$2205,MATCH(U487,'Material routes'!$A$6:$A$2205,0)),"MISSING ID")</x:f>
        <x:v>Concentrated Phagia adhesive base</x:v>
      </x:c>
      <x:c r="B487" s="4" t="str">
        <x:f>IFERROR(INDEX('Material routes'!$F$6:$F$2205,MATCH(U487,'Material routes'!$A$6:$A$2205,0)),"MISSING ID")</x:f>
        <x:v>T0</x:v>
      </x:c>
      <x:c r="C487" s="4" t="str">
        <x:f>IFERROR(INDEX('Material routes'!$H$6:$H$2205,MATCH(U487,'Material routes'!$A$6:$A$2205,0)),"MISSING ID")</x:f>
        <x:v>Chemical material</x:v>
      </x:c>
      <x:c r="D487" s="4" t="str">
        <x:f>IFERROR(INDEX('Material routes'!$G$6:$G$2205,MATCH(U487,'Material routes'!$A$6:$A$2205,0)),"MISSING ID")</x:f>
        <x:v>Crafting components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Processed material</x:v>
      </x:c>
      <x:c r="I487" s="4" t="str">
        <x:f>IFERROR(INDEX('Material routes'!$G$6:$G$2205,MATCH(V487,'Material routes'!$A$6:$A$2205,0)),"MISSING ID")</x:f>
        <x:v>Crafting components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 value tier independent","Value tier; crafting readiness separate"))</x:f>
        <x:v>Value tier; crafting readiness separate</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 powder</x:v>
      </x:c>
      <x:c r="B488" s="4" t="str">
        <x:f>IFERROR(INDEX('Material routes'!$F$6:$F$2205,MATCH(U488,'Material routes'!$A$6:$A$2205,0)),"MISSING ID")</x:f>
        <x:v>T0</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Processed material</x:v>
      </x:c>
      <x:c r="I488" s="4" t="str">
        <x:f>IFERROR(INDEX('Material routes'!$G$6:$G$2205,MATCH(V488,'Material routes'!$A$6:$A$2205,0)),"MISSING ID")</x:f>
        <x:v>Crafting components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 value tier independent","Value tier; crafting readiness separate"))</x:f>
        <x:v>Value tier; crafting readiness separate</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T0</x:v>
      </x:c>
      <x:c r="C489" s="4" t="str">
        <x:f>IFERROR(INDEX('Material routes'!$H$6:$H$2205,MATCH(U489,'Material routes'!$A$6:$A$2205,0)),"MISSING ID")</x:f>
        <x:v>Chemical material</x:v>
      </x:c>
      <x:c r="D489" s="4" t="str">
        <x:f>IFERROR(INDEX('Material routes'!$G$6:$G$2205,MATCH(U489,'Material routes'!$A$6:$A$2205,0)),"MISSING ID")</x:f>
        <x:v>Crafting components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T3</x:v>
      </x:c>
      <x:c r="H489" s="4" t="str">
        <x:f>IFERROR(INDEX('Material routes'!$H$6:$H$2205,MATCH(V489,'Material routes'!$A$6:$A$2205,0)),"MISSING ID")</x:f>
        <x:v>Chemical material</x:v>
      </x:c>
      <x:c r="I489" s="4" t="str">
        <x:f>IFERROR(INDEX('Material routes'!$G$6:$G$2205,MATCH(V489,'Material routes'!$A$6:$A$2205,0)),"MISSING ID")</x:f>
        <x:v>Crafting components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 value tier independent","Value tier; crafting readiness separate"))</x:f>
        <x:v>Value tier; crafting readiness separate</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liquid</x:v>
      </x:c>
      <x:c r="B490" s="4" t="str">
        <x:f>IFERROR(INDEX('Material routes'!$F$6:$F$2205,MATCH(U490,'Material routes'!$A$6:$A$2205,0)),"MISSING ID")</x:f>
        <x:v>T0</x:v>
      </x:c>
      <x:c r="C490" s="4" t="str">
        <x:f>IFERROR(INDEX('Material routes'!$H$6:$H$2205,MATCH(U490,'Material routes'!$A$6:$A$2205,0)),"MISSING ID")</x:f>
        <x:v>Processed material</x:v>
      </x:c>
      <x:c r="D490" s="4" t="str">
        <x:f>IFERROR(INDEX('Material routes'!$G$6:$G$2205,MATCH(U490,'Material routes'!$A$6:$A$2205,0)),"MISSING ID")</x:f>
        <x:v>Crafting components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T3</x:v>
      </x:c>
      <x:c r="H490" s="4" t="str">
        <x:f>IFERROR(INDEX('Material routes'!$H$6:$H$2205,MATCH(V490,'Material routes'!$A$6:$A$2205,0)),"MISSING ID")</x:f>
        <x:v>Chemical material</x:v>
      </x:c>
      <x:c r="I490" s="4" t="str">
        <x:f>IFERROR(INDEX('Material routes'!$G$6:$G$2205,MATCH(V490,'Material routes'!$A$6:$A$2205,0)),"MISSING ID")</x:f>
        <x:v>Crafting components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 value tier independent","Value tier; crafting readiness separate"))</x:f>
        <x:v>Value tier; crafting readiness separate</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T0</x:v>
      </x:c>
      <x:c r="C491" s="4" t="str">
        <x:f>IFERROR(INDEX('Material routes'!$H$6:$H$2205,MATCH(U491,'Material routes'!$A$6:$A$2205,0)),"MISSING ID")</x:f>
        <x:v>Chemical material</x:v>
      </x:c>
      <x:c r="D491" s="4" t="str">
        <x:f>IFERROR(INDEX('Material routes'!$G$6:$G$2205,MATCH(U491,'Material routes'!$A$6:$A$2205,0)),"MISSING ID")</x:f>
        <x:v>Crafting components</x:v>
      </x:c>
      <x:c r="E491" s="4" t="str">
        <x:f>IFERROR(INDEX('Material routes'!$C$6:$C$2205,MATCH(U491,'Material routes'!$A$6:$A$2205,0)),"MISSING ID")</x:f>
        <x:v>Ingredient candidate</x:v>
      </x:c>
      <x:c r="F491" s="4" t="str">
        <x:f>IFERROR(INDEX('Material routes'!$E$6:$E$2205,MATCH(V491,'Material routes'!$A$6:$A$2205,0)),"MISSING ID")</x:f>
        <x:v>Composite insulation blanks</x:v>
      </x:c>
      <x:c r="G491" s="4" t="str">
        <x:f>IFERROR(INDEX('Material routes'!$F$6:$F$2205,MATCH(V491,'Material routes'!$A$6:$A$2205,0)),"MISSING ID")</x:f>
        <x:v>T2</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 value tier independent","Value tier; crafting readiness separate"))</x:f>
        <x:v>Value tier; crafting readiness separate</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Bonded mica composite sheets</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Composite insulation blanks</x:v>
      </x:c>
      <x:c r="G492" s="4" t="str">
        <x:f>IFERROR(INDEX('Material routes'!$F$6:$F$2205,MATCH(V492,'Material routes'!$A$6:$A$2205,0)),"MISSING ID")</x:f>
        <x:v>T2</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 value tier independent","Value tier; crafting readiness separate"))</x:f>
        <x:v>Value tier; crafting readiness separate</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Fired 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Composite insulation blanks</x:v>
      </x:c>
      <x:c r="G493" s="4" t="str">
        <x:f>IFERROR(INDEX('Material routes'!$F$6:$F$2205,MATCH(V493,'Material routes'!$A$6:$A$2205,0)),"MISSING ID")</x:f>
        <x:v>T2</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 value tier independent","Value tier; crafting readiness separate"))</x:f>
        <x:v>Value tier; crafting readiness separate</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T2</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T3</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 value tier independent","Value tier; crafting readiness separate"))</x:f>
        <x:v>Value tier; crafting readiness separate</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Composite insulation blanks</x:v>
      </x:c>
      <x:c r="B495" s="4" t="str">
        <x:f>IFERROR(INDEX('Material routes'!$F$6:$F$2205,MATCH(U495,'Material routes'!$A$6:$A$2205,0)),"MISSING ID")</x:f>
        <x:v>T2</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T3</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 value tier independent","Value tier; crafting readiness separate"))</x:f>
        <x:v>Value tier; crafting readiness separate</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T1</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T3</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 value tier independent","Value tier; crafting readiness separate"))</x:f>
        <x:v>Value tier; crafting readiness separate</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x:c r="B497" s="4"/>
      <x:c r="C497" s="4"/>
      <x:c r="D497" s="4"/>
      <x:c r="E497" s="4"/>
      <x:c r="F497" s="4"/>
      <x:c r="G497" s="4"/>
      <x:c r="H497" s="4"/>
      <x:c r="I497" s="4"/>
      <x:c r="J497" s="4"/>
      <x:c r="K497" s="4"/>
      <x:c r="L497" s="4"/>
      <x:c r="M497" s="4"/>
      <x:c r="N497" s="4"/>
      <x:c r="O497" s="4"/>
      <x:c r="P497" s="4"/>
      <x:c r="Q497" s="4"/>
      <x:c r="R497" s="4"/>
      <x:c r="S497" s="4"/>
      <x:c r="T497" s="4"/>
      <x:c r="U497" s="4"/>
      <x:c r="V497" s="4"/>
    </x:row>
    <x:row r="498" ht="115" customHeight="1">
      <x:c r="A498" s="4"/>
      <x:c r="B498" s="4"/>
      <x:c r="C498" s="4"/>
      <x:c r="D498" s="4"/>
      <x:c r="E498" s="4"/>
      <x:c r="F498" s="4"/>
      <x:c r="G498" s="4"/>
      <x:c r="H498" s="4"/>
      <x:c r="I498" s="4"/>
      <x:c r="J498" s="4"/>
      <x:c r="K498" s="4"/>
      <x:c r="L498" s="4"/>
      <x:c r="M498" s="4"/>
      <x:c r="N498" s="4"/>
      <x:c r="O498" s="4"/>
      <x:c r="P498" s="4"/>
      <x:c r="Q498" s="4"/>
      <x:c r="R498" s="4"/>
      <x:c r="S498" s="4"/>
      <x:c r="T498" s="4"/>
      <x:c r="U498" s="4"/>
      <x:c r="V498" s="4"/>
    </x:row>
    <x:row r="499" ht="115" customHeight="1">
      <x:c r="A499" s="4" t="str">
        <x:f>IFERROR(INDEX('Material routes'!$E$6:$E$2205,MATCH(U499,'Material routes'!$A$6:$A$2205,0)),"MISSING ID")</x:f>
        <x:v>Matched metal fastener set</x:v>
      </x:c>
      <x:c r="B499" s="4" t="str">
        <x:f>IFERROR(INDEX('Material routes'!$F$6:$F$2205,MATCH(U499,'Material routes'!$A$6:$A$2205,0)),"MISSING ID")</x:f>
        <x:v>T0</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T3</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 value tier independent","Value tier; crafting readiness separate"))</x:f>
        <x:v>Value tier; crafting readiness separate</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T0</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T3</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 value tier independent","Value tier; crafting readiness separate"))</x:f>
        <x:v>Value tier; crafting readiness separate</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T0</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T3</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 value tier independent","Value tier; crafting readiness separate"))</x:f>
        <x:v>Value tier; crafting readiness separate</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T0</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T3</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 value tier independent","Value tier; crafting readiness separate"))</x:f>
        <x:v>Value tier; crafting readiness separate</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T0</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T3</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 value tier independent","Value tier; crafting readiness separate"))</x:f>
        <x:v>Value tier; crafting readiness separate</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T0</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T2</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 value tier independent","Value tier; crafting readiness separate"))</x:f>
        <x:v>Value tier; crafting readiness separate</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T0</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T3</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 value tier independent","Value tier; crafting readiness separate"))</x:f>
        <x:v>Value tier; crafting readiness separate</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T0</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T3</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 value tier independent","Value tier; crafting readiness separate"))</x:f>
        <x:v>Value tier; crafting readiness separate</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Salvage value tier; crafting readiness separate</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T0</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T3</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 value tier independent","Value tier; crafting readiness separate"))</x:f>
        <x:v>Value tier; crafting readiness separate</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T0</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T3</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 value tier independent","Value tier; crafting readiness separate"))</x:f>
        <x:v>Value tier; crafting readiness separate</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Salvage</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Salvage value tier; crafting readiness separate</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T0</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T2</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 value tier independent","Value tier; crafting readiness separate"))</x:f>
        <x:v>Value tier; crafting readiness separate</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T0</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T3</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 value tier independent","Value tier; crafting readiness separate"))</x:f>
        <x:v>Value tier; crafting readiness separate</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T1</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T3</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 value tier independent","Value tier; crafting readiness separate"))</x:f>
        <x:v>Value tier; crafting readiness separate</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T1</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T1</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 value tier independent","Value tier; crafting readiness separate"))</x:f>
        <x:v>Value tier; crafting readiness separate</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T1</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T1</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 value tier independent","Value tier; crafting readiness separate"))</x:f>
        <x:v>Value tier; crafting readiness separate</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T1</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T0</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 value tier independent","Value tier; crafting readiness separate"))</x:f>
        <x:v>Value tier; crafting readiness separate</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Unheaded iron rivet blanks</x:v>
      </x:c>
      <x:c r="B517" s="4" t="str">
        <x:f>IFERROR(INDEX('Material routes'!$F$6:$F$2205,MATCH(U517,'Material routes'!$A$6:$A$2205,0)),"MISSING ID")</x:f>
        <x:v>T0</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T0</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 value tier independent","Value tier; crafting readiness separate"))</x:f>
        <x:v>Value tier; crafting readiness separate</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Unheaded iron rivet blanks</x:v>
      </x:c>
      <x:c r="B518" s="4" t="str">
        <x:f>IFERROR(INDEX('Material routes'!$F$6:$F$2205,MATCH(U518,'Material routes'!$A$6:$A$2205,0)),"MISSING ID")</x:f>
        <x:v>T0</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T0</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 value tier independent","Value tier; crafting readiness separate"))</x:f>
        <x:v>Value tier; crafting readiness separate</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Unheaded iron rivet blanks</x:v>
      </x:c>
      <x:c r="B519" s="4" t="str">
        <x:f>IFERROR(INDEX('Material routes'!$F$6:$F$2205,MATCH(U519,'Material routes'!$A$6:$A$2205,0)),"MISSING ID")</x:f>
        <x:v>T0</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T1</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 value tier independent","Value tier; crafting readiness separate"))</x:f>
        <x:v>Value tier; crafting readiness separate</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T2</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Selected nickel-bearing alloy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 value tier independent","Value tier; crafting readiness separate"))</x:f>
        <x:v>Value tier; crafting readiness separate</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T2</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Selected tin-bearing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 value tier independent","Value tier; crafting readiness separate"))</x:f>
        <x:v>Value tier; crafting readiness separate</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x:c r="B522" s="4"/>
      <x:c r="C522" s="4"/>
      <x:c r="D522" s="4"/>
      <x:c r="E522" s="4"/>
      <x:c r="F522" s="4"/>
      <x:c r="G522" s="4"/>
      <x:c r="H522" s="4"/>
      <x:c r="I522" s="4"/>
      <x:c r="J522" s="4"/>
      <x:c r="K522" s="4"/>
      <x:c r="L522" s="4"/>
      <x:c r="M522" s="4"/>
      <x:c r="N522" s="4"/>
      <x:c r="O522" s="4"/>
      <x:c r="P522" s="4"/>
      <x:c r="Q522" s="4"/>
      <x:c r="R522" s="4"/>
      <x:c r="S522" s="4"/>
      <x:c r="T522" s="4"/>
      <x:c r="U522" s="4"/>
      <x:c r="V522" s="4"/>
    </x:row>
    <x:row r="523" ht="64" customHeight="1">
      <x:c r="A523" s="4"/>
      <x:c r="B523" s="4"/>
      <x:c r="C523" s="4"/>
      <x:c r="D523" s="4"/>
      <x:c r="E523" s="4"/>
      <x:c r="F523" s="4"/>
      <x:c r="G523" s="4"/>
      <x:c r="H523" s="4"/>
      <x:c r="I523" s="4"/>
      <x:c r="J523" s="4"/>
      <x:c r="K523" s="4"/>
      <x:c r="L523" s="4"/>
      <x:c r="M523" s="4"/>
      <x:c r="N523" s="4"/>
      <x:c r="O523" s="4"/>
      <x:c r="P523" s="4"/>
      <x:c r="Q523" s="4"/>
      <x:c r="R523" s="4"/>
      <x:c r="S523" s="4"/>
      <x:c r="T523" s="4"/>
      <x:c r="U523" s="4"/>
      <x:c r="V523" s="4"/>
    </x:row>
    <x:row r="524" ht="64" customHeight="1">
      <x:c r="A524" s="4"/>
      <x:c r="B524" s="4"/>
      <x:c r="C524" s="4"/>
      <x:c r="D524" s="4"/>
      <x:c r="E524" s="4"/>
      <x:c r="F524" s="4"/>
      <x:c r="G524" s="4"/>
      <x:c r="H524" s="4"/>
      <x:c r="I524" s="4"/>
      <x:c r="J524" s="4"/>
      <x:c r="K524" s="4"/>
      <x:c r="L524" s="4"/>
      <x:c r="M524" s="4"/>
      <x:c r="N524" s="4"/>
      <x:c r="O524" s="4"/>
      <x:c r="P524" s="4"/>
      <x:c r="Q524" s="4"/>
      <x:c r="R524" s="4"/>
      <x:c r="S524" s="4"/>
      <x:c r="T524" s="4"/>
      <x:c r="U524" s="4"/>
      <x:c r="V524" s="4"/>
    </x:row>
    <x:row r="525" ht="64" customHeight="1">
      <x:c r="A525" s="4" t="str">
        <x:f>IFERROR(INDEX('Material routes'!$E$6:$E$2205,MATCH(U525,'Material routes'!$A$6:$A$2205,0)),"MISSING ID")</x:f>
        <x:v>Reclaimed bronze billet</x:v>
      </x:c>
      <x:c r="B525" s="4" t="str">
        <x:f>IFERROR(INDEX('Material routes'!$F$6:$F$2205,MATCH(U525,'Material routes'!$A$6:$A$2205,0)),"MISSING ID")</x:f>
        <x:v>T2</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Worked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 value tier independent","Value tier; crafting readiness separate"))</x:f>
        <x:v>Value tier; crafting readiness separate</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Consolidated iron bar stock</x:v>
      </x:c>
      <x:c r="B526" s="4" t="str">
        <x:f>IFERROR(INDEX('Material routes'!$F$6:$F$2205,MATCH(U526,'Material routes'!$A$6:$A$2205,0)),"MISSING ID")</x:f>
        <x:v>T1</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T2</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 value tier independent","Value tier; crafting readiness separate"))</x:f>
        <x:v>Value tier; crafting readiness separate</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sheets</x:v>
      </x:c>
      <x:c r="B527" s="4" t="str">
        <x:f>IFERROR(INDEX('Material routes'!$F$6:$F$2205,MATCH(U527,'Material routes'!$A$6:$A$2205,0)),"MISSING ID")</x:f>
        <x:v>T0</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shell-mineral friction blanks</x:v>
      </x:c>
      <x:c r="G527" s="4" t="str">
        <x:f>IFERROR(INDEX('Material routes'!$F$6:$F$2205,MATCH(V527,'Material routes'!$A$6:$A$2205,0)),"MISSING ID")</x:f>
        <x:v>T0</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 value tier independent","Value tier; crafting readiness separate"))</x:f>
        <x:v>Value tier; crafting readiness separate</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 powder</x:v>
      </x:c>
      <x:c r="B528" s="4" t="str">
        <x:f>IFERROR(INDEX('Material routes'!$F$6:$F$2205,MATCH(U528,'Material routes'!$A$6:$A$2205,0)),"MISSING ID")</x:f>
        <x:v>T0</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shell-mineral friction blanks</x:v>
      </x:c>
      <x:c r="G528" s="4" t="str">
        <x:f>IFERROR(INDEX('Material routes'!$F$6:$F$2205,MATCH(V528,'Material routes'!$A$6:$A$2205,0)),"MISSING ID")</x:f>
        <x:v>T0</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 value tier independent","Value tier; crafting readiness separate"))</x:f>
        <x:v>Value tier; crafting readiness separate</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T0</x:v>
      </x:c>
      <x:c r="C529" s="4" t="str">
        <x:f>IFERROR(INDEX('Material routes'!$H$6:$H$2205,MATCH(U529,'Material routes'!$A$6:$A$2205,0)),"MISSING ID")</x:f>
        <x:v>Processed material</x:v>
      </x:c>
      <x:c r="D529" s="4" t="str">
        <x:f>IFERROR(INDEX('Material routes'!$G$6:$G$2205,MATCH(U529,'Material routes'!$A$6:$A$2205,0)),"MISSING ID")</x:f>
        <x:v>Crafting components</x:v>
      </x:c>
      <x:c r="E529" s="4" t="str">
        <x:f>IFERROR(INDEX('Material routes'!$C$6:$C$2205,MATCH(U529,'Material routes'!$A$6:$A$2205,0)),"MISSING ID")</x:f>
        <x:v>Ingredient candidate</x:v>
      </x:c>
      <x:c r="F529" s="4" t="str">
        <x:f>IFERROR(INDEX('Material routes'!$E$6:$E$2205,MATCH(V529,'Material routes'!$A$6:$A$2205,0)),"MISSING ID")</x:f>
        <x:v>Pressed shell-mineral friction blanks</x:v>
      </x:c>
      <x:c r="G529" s="4" t="str">
        <x:f>IFERROR(INDEX('Material routes'!$F$6:$F$2205,MATCH(V529,'Material routes'!$A$6:$A$2205,0)),"MISSING ID")</x:f>
        <x:v>T0</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 value tier independent","Value tier; crafting readiness separate"))</x:f>
        <x:v>Value tier; crafting readiness separate</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T1</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Fitted ceramic mounting saddle</x:v>
      </x:c>
      <x:c r="G530" s="4" t="str">
        <x:f>IFERROR(INDEX('Material routes'!$F$6:$F$2205,MATCH(V530,'Material routes'!$A$6:$A$2205,0)),"MISSING ID")</x:f>
        <x:v>T1</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 value tier independent","Value tier; crafting readiness separate"))</x:f>
        <x:v>Value tier; crafting readiness separate</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T2</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Fitted ceramic mounting saddle</x:v>
      </x:c>
      <x:c r="G531" s="4" t="str">
        <x:f>IFERROR(INDEX('Material routes'!$F$6:$F$2205,MATCH(V531,'Material routes'!$A$6:$A$2205,0)),"MISSING ID")</x:f>
        <x:v>T1</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 value tier independent","Value tier; crafting readiness separate"))</x:f>
        <x:v>Value tier; crafting readiness separate</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T0</x:v>
      </x:c>
      <x:c r="C532" s="4" t="str">
        <x:f>IFERROR(INDEX('Material routes'!$H$6:$H$2205,MATCH(U532,'Material routes'!$A$6:$A$2205,0)),"MISSING ID")</x:f>
        <x:v>Processed material</x:v>
      </x:c>
      <x:c r="D532" s="4" t="str">
        <x:f>IFERROR(INDEX('Material routes'!$G$6:$G$2205,MATCH(U532,'Material routes'!$A$6:$A$2205,0)),"MISSING ID")</x:f>
        <x:v>Crafting components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T0</x:v>
      </x:c>
      <x:c r="H532" s="4" t="str">
        <x:f>IFERROR(INDEX('Material routes'!$H$6:$H$2205,MATCH(V532,'Material routes'!$A$6:$A$2205,0)),"MISSING ID")</x:f>
        <x:v>Chemical material</x:v>
      </x:c>
      <x:c r="I532" s="4" t="str">
        <x:f>IFERROR(INDEX('Material routes'!$G$6:$G$2205,MATCH(V532,'Material routes'!$A$6:$A$2205,0)),"MISSING ID")</x:f>
        <x:v>Crafting components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 value tier independent","Value tier; crafting readiness separate"))</x:f>
        <x:v>Value tier; crafting readiness separate</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 powder</x:v>
      </x:c>
      <x:c r="B533" s="4" t="str">
        <x:f>IFERROR(INDEX('Material routes'!$F$6:$F$2205,MATCH(U533,'Material routes'!$A$6:$A$2205,0)),"MISSING ID")</x:f>
        <x:v>T0</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T0</x:v>
      </x:c>
      <x:c r="H533" s="4" t="str">
        <x:f>IFERROR(INDEX('Material routes'!$H$6:$H$2205,MATCH(V533,'Material routes'!$A$6:$A$2205,0)),"MISSING ID")</x:f>
        <x:v>Chemical material</x:v>
      </x:c>
      <x:c r="I533" s="4" t="str">
        <x:f>IFERROR(INDEX('Material routes'!$G$6:$G$2205,MATCH(V533,'Material routes'!$A$6:$A$2205,0)),"MISSING ID")</x:f>
        <x:v>Crafting components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 value tier independent","Value tier; crafting readiness separate"))</x:f>
        <x:v>Value tier; crafting readiness separate</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row>
    <x:row r="535" ht="64" customHeight="1">
      <x:c r="A535" s="4"/>
      <x:c r="B535" s="4"/>
      <x:c r="C535" s="4"/>
      <x:c r="D535" s="4"/>
      <x:c r="E535" s="4"/>
      <x:c r="F535" s="4"/>
      <x:c r="G535" s="4"/>
      <x:c r="H535" s="4"/>
      <x:c r="I535" s="4"/>
      <x:c r="J535" s="4"/>
      <x:c r="K535" s="4"/>
      <x:c r="L535" s="4"/>
      <x:c r="M535" s="4"/>
      <x:c r="N535" s="4"/>
      <x:c r="O535" s="4"/>
      <x:c r="P535" s="4"/>
      <x:c r="Q535" s="4"/>
      <x:c r="R535" s="4"/>
      <x:c r="S535" s="4"/>
      <x:c r="T535" s="4"/>
      <x:c r="U535" s="4"/>
      <x:c r="V535" s="4"/>
    </x:row>
    <x:row r="536" ht="64" customHeight="1">
      <x:c r="A536" s="4" t="str">
        <x:f>IFERROR(INDEX('Material routes'!$E$6:$E$2205,MATCH(U536,'Material routes'!$A$6:$A$2205,0)),"MISSING ID")</x:f>
        <x:v>Selected faunal carrier liquid</x:v>
      </x:c>
      <x:c r="B536" s="4" t="str">
        <x:f>IFERROR(INDEX('Material routes'!$F$6:$F$2205,MATCH(U536,'Material routes'!$A$6:$A$2205,0)),"MISSING ID")</x:f>
        <x:v>T0</x:v>
      </x:c>
      <x:c r="C536" s="4" t="str">
        <x:f>IFERROR(INDEX('Material routes'!$H$6:$H$2205,MATCH(U536,'Material routes'!$A$6:$A$2205,0)),"MISSING ID")</x:f>
        <x:v>Processed material</x:v>
      </x:c>
      <x:c r="D536" s="4" t="str">
        <x:f>IFERROR(INDEX('Material routes'!$G$6:$G$2205,MATCH(U536,'Material routes'!$A$6:$A$2205,0)),"MISSING ID")</x:f>
        <x:v>Crafting components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T0</x:v>
      </x:c>
      <x:c r="H536" s="4" t="str">
        <x:f>IFERROR(INDEX('Material routes'!$H$6:$H$2205,MATCH(V536,'Material routes'!$A$6:$A$2205,0)),"MISSING ID")</x:f>
        <x:v>Chemical material</x:v>
      </x:c>
      <x:c r="I536" s="4" t="str">
        <x:f>IFERROR(INDEX('Material routes'!$G$6:$G$2205,MATCH(V536,'Material routes'!$A$6:$A$2205,0)),"MISSING ID")</x:f>
        <x:v>Crafting components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 value tier independent","Value tier; crafting readiness separate"))</x:f>
        <x:v>Value tier; crafting readiness separate</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Ground mineral pigment stock</x:v>
      </x:c>
      <x:c r="B537" s="4" t="str">
        <x:f>IFERROR(INDEX('Material routes'!$F$6:$F$2205,MATCH(U537,'Material routes'!$A$6:$A$2205,0)),"MISSING ID")</x:f>
        <x:v>T0</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T0</x:v>
      </x:c>
      <x:c r="H537" s="4" t="str">
        <x:f>IFERROR(INDEX('Material routes'!$H$6:$H$2205,MATCH(V537,'Material routes'!$A$6:$A$2205,0)),"MISSING ID")</x:f>
        <x:v>Chemical material</x:v>
      </x:c>
      <x:c r="I537" s="4" t="str">
        <x:f>IFERROR(INDEX('Material routes'!$G$6:$G$2205,MATCH(V537,'Material routes'!$A$6:$A$2205,0)),"MISSING ID")</x:f>
        <x:v>Crafting components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 value tier independent","Value tier; crafting readiness separate"))</x:f>
        <x:v>Value tier; crafting readiness separate</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T0</x:v>
      </x:c>
      <x:c r="C538" s="4" t="str">
        <x:f>IFERROR(INDEX('Material routes'!$H$6:$H$2205,MATCH(U538,'Material routes'!$A$6:$A$2205,0)),"MISSING ID")</x:f>
        <x:v>Chemical material</x:v>
      </x:c>
      <x:c r="D538" s="4" t="str">
        <x:f>IFERROR(INDEX('Material routes'!$G$6:$G$2205,MATCH(U538,'Material routes'!$A$6:$A$2205,0)),"MISSING ID")</x:f>
        <x:v>Crafting components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T0</x:v>
      </x:c>
      <x:c r="H538" s="4" t="str">
        <x:f>IFERROR(INDEX('Material routes'!$H$6:$H$2205,MATCH(V538,'Material routes'!$A$6:$A$2205,0)),"MISSING ID")</x:f>
        <x:v>Chemical material</x:v>
      </x:c>
      <x:c r="I538" s="4" t="str">
        <x:f>IFERROR(INDEX('Material routes'!$G$6:$G$2205,MATCH(V538,'Material routes'!$A$6:$A$2205,0)),"MISSING ID")</x:f>
        <x:v>Crafting components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 value tier independent","Value tier; crafting readiness separate"))</x:f>
        <x:v>Value tier; crafting readiness separate</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liquid</x:v>
      </x:c>
      <x:c r="B539" s="4" t="str">
        <x:f>IFERROR(INDEX('Material routes'!$F$6:$F$2205,MATCH(U539,'Material routes'!$A$6:$A$2205,0)),"MISSING ID")</x:f>
        <x:v>T0</x:v>
      </x:c>
      <x:c r="C539" s="4" t="str">
        <x:f>IFERROR(INDEX('Material routes'!$H$6:$H$2205,MATCH(U539,'Material routes'!$A$6:$A$2205,0)),"MISSING ID")</x:f>
        <x:v>Processed material</x:v>
      </x:c>
      <x:c r="D539" s="4" t="str">
        <x:f>IFERROR(INDEX('Material routes'!$G$6:$G$2205,MATCH(U539,'Material routes'!$A$6:$A$2205,0)),"MISSING ID")</x:f>
        <x:v>Crafting components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T0</x:v>
      </x:c>
      <x:c r="H539" s="4" t="str">
        <x:f>IFERROR(INDEX('Material routes'!$H$6:$H$2205,MATCH(V539,'Material routes'!$A$6:$A$2205,0)),"MISSING ID")</x:f>
        <x:v>Chemical material</x:v>
      </x:c>
      <x:c r="I539" s="4" t="str">
        <x:f>IFERROR(INDEX('Material routes'!$G$6:$G$2205,MATCH(V539,'Material routes'!$A$6:$A$2205,0)),"MISSING ID")</x:f>
        <x:v>Crafting components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 value tier independent","Value tier; crafting readiness separate"))</x:f>
        <x:v>Value tier; crafting readiness separate</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Consolidated iron bar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T4</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Salvage value tier; crafting readiness separate</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Unfitted 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T4</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Salvage value tier; crafting readiness separate</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T4</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Salvage value tier; crafting readiness separate</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Unfitted 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T3</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Salvage value tier; crafting readiness separate</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T3</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Salvage value tier; crafting readiness separate</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Fired refractory ceramic blanks</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T2</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Salvage value tier; crafting readiness separate</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T2</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Salvage value tier; crafting readiness separate</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T2</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Salvage value tier; crafting readiness separate</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T1</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T0</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 value tier independent","Value tier; crafting readiness separate"))</x:f>
        <x:v>Value tier; crafting readiness separate</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T1</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T0</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 value tier independent","Value tier; crafting readiness separate"))</x:f>
        <x:v>Value tier; crafting readiness separate</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wire stock</x:v>
      </x:c>
      <x:c r="B552" s="4" t="str">
        <x:f>IFERROR(INDEX('Material routes'!$F$6:$F$2205,MATCH(U552,'Material routes'!$A$6:$A$2205,0)),"MISSING ID")</x:f>
        <x:v>T1</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T1</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 value tier independent","Value tier; crafting readiness separate"))</x:f>
        <x:v>Value tier; crafting readiness separate</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T2</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T1</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 value tier independent","Value tier; crafting readiness separate"))</x:f>
        <x:v>Value tier; crafting readiness separate</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Fired refractory ceramic blanks</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T1</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 value tier independent","Value tier; crafting readiness separate"))</x:f>
        <x:v>Value tier; crafting readiness separate</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blanks</x:v>
      </x:c>
      <x:c r="B555" s="4" t="str">
        <x:f>IFERROR(INDEX('Material routes'!$F$6:$F$2205,MATCH(U555,'Material routes'!$A$6:$A$2205,0)),"MISSING ID")</x:f>
        <x:v>T2</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T0</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 value tier independent","Value tier; crafting readiness separate"))</x:f>
        <x:v>Value tier; crafting readiness separate</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garment panels</x:v>
      </x:c>
      <x:c r="B556" s="4" t="str">
        <x:f>IFERROR(INDEX('Material routes'!$F$6:$F$2205,MATCH(U556,'Material routes'!$A$6:$A$2205,0)),"MISSING ID")</x:f>
        <x:v>T3</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T0</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 value tier independent","Value tier; crafting readiness separate"))</x:f>
        <x:v>Value tier; crafting readiness separate</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T0</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T0</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 value tier independent","Value tier; crafting readiness separate"))</x:f>
        <x:v>Value tier; crafting readiness separate</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Unfitted 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T2</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 value tier independent","Value tier; crafting readiness separate"))</x:f>
        <x:v>Value tier; crafting readiness separate</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Prepared flexible hide panels</x:v>
      </x:c>
      <x:c r="B559" s="4" t="str">
        <x:f>IFERROR(INDEX('Material routes'!$F$6:$F$2205,MATCH(U559,'Material routes'!$A$6:$A$2205,0)),"MISSING ID")</x:f>
        <x:v>T3</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T2</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 value tier independent","Value tier; crafting readiness separate"))</x:f>
        <x:v>Value tier; crafting readiness separate</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x:c r="B560" s="4"/>
      <x:c r="C560" s="4"/>
      <x:c r="D560" s="4"/>
      <x:c r="E560" s="4"/>
      <x:c r="F560" s="4"/>
      <x:c r="G560" s="4"/>
      <x:c r="H560" s="4"/>
      <x:c r="I560" s="4"/>
      <x:c r="J560" s="4"/>
      <x:c r="K560" s="4"/>
      <x:c r="L560" s="4"/>
      <x:c r="M560" s="4"/>
      <x:c r="N560" s="4"/>
      <x:c r="O560" s="4"/>
      <x:c r="P560" s="4"/>
      <x:c r="Q560" s="4"/>
      <x:c r="R560" s="4"/>
      <x:c r="S560" s="4"/>
      <x:c r="T560" s="4"/>
      <x:c r="U560" s="4"/>
      <x:c r="V560" s="4"/>
    </x:row>
    <x:row r="561" ht="64" customHeight="1">
      <x:c r="A561" s="4"/>
      <x:c r="B561" s="4"/>
      <x:c r="C561" s="4"/>
      <x:c r="D561" s="4"/>
      <x:c r="E561" s="4"/>
      <x:c r="F561" s="4"/>
      <x:c r="G561" s="4"/>
      <x:c r="H561" s="4"/>
      <x:c r="I561" s="4"/>
      <x:c r="J561" s="4"/>
      <x:c r="K561" s="4"/>
      <x:c r="L561" s="4"/>
      <x:c r="M561" s="4"/>
      <x:c r="N561" s="4"/>
      <x:c r="O561" s="4"/>
      <x:c r="P561" s="4"/>
      <x:c r="Q561" s="4"/>
      <x:c r="R561" s="4"/>
      <x:c r="S561" s="4"/>
      <x:c r="T561" s="4"/>
      <x:c r="U561" s="4"/>
      <x:c r="V561" s="4"/>
    </x:row>
    <x:row r="562" ht="64" customHeight="1">
      <x:c r="A562" s="4"/>
      <x:c r="B562" s="4"/>
      <x:c r="C562" s="4"/>
      <x:c r="D562" s="4"/>
      <x:c r="E562" s="4"/>
      <x:c r="F562" s="4"/>
      <x:c r="G562" s="4"/>
      <x:c r="H562" s="4"/>
      <x:c r="I562" s="4"/>
      <x:c r="J562" s="4"/>
      <x:c r="K562" s="4"/>
      <x:c r="L562" s="4"/>
      <x:c r="M562" s="4"/>
      <x:c r="N562" s="4"/>
      <x:c r="O562" s="4"/>
      <x:c r="P562" s="4"/>
      <x:c r="Q562" s="4"/>
      <x:c r="R562" s="4"/>
      <x:c r="S562" s="4"/>
      <x:c r="T562" s="4"/>
      <x:c r="U562" s="4"/>
      <x:c r="V562" s="4"/>
    </x:row>
    <x:row r="563" ht="64" customHeight="1">
      <x:c r="A563" s="4"/>
      <x:c r="B563" s="4"/>
      <x:c r="C563" s="4"/>
      <x:c r="D563" s="4"/>
      <x:c r="E563" s="4"/>
      <x:c r="F563" s="4"/>
      <x:c r="G563" s="4"/>
      <x:c r="H563" s="4"/>
      <x:c r="I563" s="4"/>
      <x:c r="J563" s="4"/>
      <x:c r="K563" s="4"/>
      <x:c r="L563" s="4"/>
      <x:c r="M563" s="4"/>
      <x:c r="N563" s="4"/>
      <x:c r="O563" s="4"/>
      <x:c r="P563" s="4"/>
      <x:c r="Q563" s="4"/>
      <x:c r="R563" s="4"/>
      <x:c r="S563" s="4"/>
      <x:c r="T563" s="4"/>
      <x:c r="U563" s="4"/>
      <x:c r="V563" s="4"/>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sheets</x:v>
      </x:c>
      <x:c r="B566" s="4" t="str">
        <x:f>IFERROR(INDEX('Material routes'!$F$6:$F$2205,MATCH(U566,'Material routes'!$A$6:$A$2205,0)),"MISSING ID")</x:f>
        <x:v>T2</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T3</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 value tier independent","Value tier; crafting readiness separate"))</x:f>
        <x:v>Value tier; crafting readiness separate</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Consolidated iron bar stock</x:v>
      </x:c>
      <x:c r="B567" s="4" t="str">
        <x:f>IFERROR(INDEX('Material routes'!$F$6:$F$2205,MATCH(U567,'Material routes'!$A$6:$A$2205,0)),"MISSING ID")</x:f>
        <x:v>T1</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T3</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 value tier independent","Value tier; crafting readiness separate"))</x:f>
        <x:v>Value tier; crafting readiness separate</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stone blocks</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T1</x:v>
      </x:c>
      <x:c r="H568" s="4" t="str">
        <x:f>IFERROR(INDEX('Material routes'!$H$6:$H$2205,MATCH(V568,'Material routes'!$A$6:$A$2205,0)),"MISSING ID")</x:f>
        <x:v>Cultural object</x:v>
      </x:c>
      <x:c r="I568" s="4" t="str">
        <x:f>IFERROR(INDEX('Material routes'!$G$6:$G$2205,MATCH(V568,'Material routes'!$A$6:$A$2205,0)),"MISSING ID")</x:f>
        <x:v>Salvage</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Salvage value tier; crafting readiness separate</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setting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T3</x:v>
      </x:c>
      <x:c r="H569" s="4" t="str">
        <x:f>IFERROR(INDEX('Material routes'!$H$6:$H$2205,MATCH(V569,'Material routes'!$A$6:$A$2205,0)),"MISSING ID")</x:f>
        <x:v>Cultural object</x:v>
      </x:c>
      <x:c r="I569" s="4" t="str">
        <x:f>IFERROR(INDEX('Material routes'!$G$6:$G$2205,MATCH(V569,'Material routes'!$A$6:$A$2205,0)),"MISSING ID")</x:f>
        <x:v>Salvage</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Salvage value tier; crafting readiness separate</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Consolidated iron bar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T3</x:v>
      </x:c>
      <x:c r="H570" s="4" t="str">
        <x:f>IFERROR(INDEX('Material routes'!$H$6:$H$2205,MATCH(V570,'Material routes'!$A$6:$A$2205,0)),"MISSING ID")</x:f>
        <x:v>Cultural object</x:v>
      </x:c>
      <x:c r="I570" s="4" t="str">
        <x:f>IFERROR(INDEX('Material routes'!$G$6:$G$2205,MATCH(V570,'Material routes'!$A$6:$A$2205,0)),"MISSING ID")</x:f>
        <x:v>Salvage</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Salvage value tier; crafting readiness separate</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Unfitted 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T1</x:v>
      </x:c>
      <x:c r="H571" s="4" t="str">
        <x:f>IFERROR(INDEX('Material routes'!$H$6:$H$2205,MATCH(V571,'Material routes'!$A$6:$A$2205,0)),"MISSING ID")</x:f>
        <x:v>Cultural object</x:v>
      </x:c>
      <x:c r="I571" s="4" t="str">
        <x:f>IFERROR(INDEX('Material routes'!$G$6:$G$2205,MATCH(V571,'Material routes'!$A$6:$A$2205,0)),"MISSING ID")</x:f>
        <x:v>Salvage</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Salvage value tier; crafting readiness separate</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x:c r="B572" s="4"/>
      <x:c r="C572" s="4"/>
      <x:c r="D572" s="4"/>
      <x:c r="E572" s="4"/>
      <x:c r="F572" s="4"/>
      <x:c r="G572" s="4"/>
      <x:c r="H572" s="4"/>
      <x:c r="I572" s="4"/>
      <x:c r="J572" s="4"/>
      <x:c r="K572" s="4"/>
      <x:c r="L572" s="4"/>
      <x:c r="M572" s="4"/>
      <x:c r="N572" s="4"/>
      <x:c r="O572" s="4"/>
      <x:c r="P572" s="4"/>
      <x:c r="Q572" s="4"/>
      <x:c r="R572" s="4"/>
      <x:c r="S572" s="4"/>
      <x:c r="T572" s="4"/>
      <x:c r="U572" s="4"/>
      <x:c r="V572" s="4"/>
    </x:row>
    <x:row r="573" ht="64" customHeight="1">
      <x:c r="A573" s="4"/>
      <x:c r="B573" s="4"/>
      <x:c r="C573" s="4"/>
      <x:c r="D573" s="4"/>
      <x:c r="E573" s="4"/>
      <x:c r="F573" s="4"/>
      <x:c r="G573" s="4"/>
      <x:c r="H573" s="4"/>
      <x:c r="I573" s="4"/>
      <x:c r="J573" s="4"/>
      <x:c r="K573" s="4"/>
      <x:c r="L573" s="4"/>
      <x:c r="M573" s="4"/>
      <x:c r="N573" s="4"/>
      <x:c r="O573" s="4"/>
      <x:c r="P573" s="4"/>
      <x:c r="Q573" s="4"/>
      <x:c r="R573" s="4"/>
      <x:c r="S573" s="4"/>
      <x:c r="T573" s="4"/>
      <x:c r="U573" s="4"/>
      <x:c r="V573" s="4"/>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T1</x:v>
      </x:c>
      <x:c r="H574" s="4" t="str">
        <x:f>IFERROR(INDEX('Material routes'!$H$6:$H$2205,MATCH(V574,'Material routes'!$A$6:$A$2205,0)),"MISSING ID")</x:f>
        <x:v>Cultural object</x:v>
      </x:c>
      <x:c r="I574" s="4" t="str">
        <x:f>IFERROR(INDEX('Material routes'!$G$6:$G$2205,MATCH(V574,'Material routes'!$A$6:$A$2205,0)),"MISSING ID")</x:f>
        <x:v>Salvage</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Salvage value tier; crafting readiness separate</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T1</x:v>
      </x:c>
      <x:c r="H575" s="4" t="str">
        <x:f>IFERROR(INDEX('Material routes'!$H$6:$H$2205,MATCH(V575,'Material routes'!$A$6:$A$2205,0)),"MISSING ID")</x:f>
        <x:v>Cultural object</x:v>
      </x:c>
      <x:c r="I575" s="4" t="str">
        <x:f>IFERROR(INDEX('Material routes'!$G$6:$G$2205,MATCH(V575,'Material routes'!$A$6:$A$2205,0)),"MISSING ID")</x:f>
        <x:v>Salvage</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Salvage value tier; crafting readiness separate</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sheets</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T0</x:v>
      </x:c>
      <x:c r="H576" s="4" t="str">
        <x:f>IFERROR(INDEX('Material routes'!$H$6:$H$2205,MATCH(V576,'Material routes'!$A$6:$A$2205,0)),"MISSING ID")</x:f>
        <x:v>Cultural object</x:v>
      </x:c>
      <x:c r="I576" s="4" t="str">
        <x:f>IFERROR(INDEX('Material routes'!$G$6:$G$2205,MATCH(V576,'Material routes'!$A$6:$A$2205,0)),"MISSING ID")</x:f>
        <x:v>Salvage</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Salvage value tier; crafting readiness separate</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Worked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T1</x:v>
      </x:c>
      <x:c r="H577" s="4" t="str">
        <x:f>IFERROR(INDEX('Material routes'!$H$6:$H$2205,MATCH(V577,'Material routes'!$A$6:$A$2205,0)),"MISSING ID")</x:f>
        <x:v>Cultural object</x:v>
      </x:c>
      <x:c r="I577" s="4" t="str">
        <x:f>IFERROR(INDEX('Material routes'!$G$6:$G$2205,MATCH(V577,'Material routes'!$A$6:$A$2205,0)),"MISSING ID")</x:f>
        <x:v>Salvage</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Salvage value tier; crafting readiness separate</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T3</x:v>
      </x:c>
      <x:c r="H578" s="4" t="str">
        <x:f>IFERROR(INDEX('Material routes'!$H$6:$H$2205,MATCH(V578,'Material routes'!$A$6:$A$2205,0)),"MISSING ID")</x:f>
        <x:v>Cultural object</x:v>
      </x:c>
      <x:c r="I578" s="4" t="str">
        <x:f>IFERROR(INDEX('Material routes'!$G$6:$G$2205,MATCH(V578,'Material routes'!$A$6:$A$2205,0)),"MISSING ID")</x:f>
        <x:v>Salvage</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Salvage value tier; crafting readiness separate</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stone blocks</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T3</x:v>
      </x:c>
      <x:c r="H579" s="4" t="str">
        <x:f>IFERROR(INDEX('Material routes'!$H$6:$H$2205,MATCH(V579,'Material routes'!$A$6:$A$2205,0)),"MISSING ID")</x:f>
        <x:v>Cultural object</x:v>
      </x:c>
      <x:c r="I579" s="4" t="str">
        <x:f>IFERROR(INDEX('Material routes'!$G$6:$G$2205,MATCH(V579,'Material routes'!$A$6:$A$2205,0)),"MISSING ID")</x:f>
        <x:v>Salvage</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Salvage value tier; crafting readiness separate</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Fired refractory ceramic blanks</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T2</x:v>
      </x:c>
      <x:c r="H580" s="4" t="str">
        <x:f>IFERROR(INDEX('Material routes'!$H$6:$H$2205,MATCH(V580,'Material routes'!$A$6:$A$2205,0)),"MISSING ID")</x:f>
        <x:v>Cultural object</x:v>
      </x:c>
      <x:c r="I580" s="4" t="str">
        <x:f>IFERROR(INDEX('Material routes'!$G$6:$G$2205,MATCH(V580,'Material routes'!$A$6:$A$2205,0)),"MISSING ID")</x:f>
        <x:v>Salvage</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Salvage value tier; crafting readiness separate</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Ground mineral pigment stock</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T2</x:v>
      </x:c>
      <x:c r="H581" s="4" t="str">
        <x:f>IFERROR(INDEX('Material routes'!$H$6:$H$2205,MATCH(V581,'Material routes'!$A$6:$A$2205,0)),"MISSING ID")</x:f>
        <x:v>Cultural object</x:v>
      </x:c>
      <x:c r="I581" s="4" t="str">
        <x:f>IFERROR(INDEX('Material routes'!$G$6:$G$2205,MATCH(V581,'Material routes'!$A$6:$A$2205,0)),"MISSING ID")</x:f>
        <x:v>Salvage</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Salvage value tier; crafting readiness separate</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T1</x:v>
      </x:c>
      <x:c r="H582" s="4" t="str">
        <x:f>IFERROR(INDEX('Material routes'!$H$6:$H$2205,MATCH(V582,'Material routes'!$A$6:$A$2205,0)),"MISSING ID")</x:f>
        <x:v>Household utensil</x:v>
      </x:c>
      <x:c r="I582" s="4" t="str">
        <x:f>IFERROR(INDEX('Material routes'!$G$6:$G$2205,MATCH(V582,'Material routes'!$A$6:$A$2205,0)),"MISSING ID")</x:f>
        <x:v>Salvage</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Salvage value tier; crafting readiness separate</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Consolidated iron bar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T1</x:v>
      </x:c>
      <x:c r="H583" s="4" t="str">
        <x:f>IFERROR(INDEX('Material routes'!$H$6:$H$2205,MATCH(V583,'Material routes'!$A$6:$A$2205,0)),"MISSING ID")</x:f>
        <x:v>Household utensil</x:v>
      </x:c>
      <x:c r="I583" s="4" t="str">
        <x:f>IFERROR(INDEX('Material routes'!$G$6:$G$2205,MATCH(V583,'Material routes'!$A$6:$A$2205,0)),"MISSING ID")</x:f>
        <x:v>Salvage</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Salvage value tier; crafting readiness separate</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Blended ceramic forming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T0</x:v>
      </x:c>
      <x:c r="H584" s="4" t="str">
        <x:f>IFERROR(INDEX('Material routes'!$H$6:$H$2205,MATCH(V584,'Material routes'!$A$6:$A$2205,0)),"MISSING ID")</x:f>
        <x:v>Household utensil</x:v>
      </x:c>
      <x:c r="I584" s="4" t="str">
        <x:f>IFERROR(INDEX('Material routes'!$G$6:$G$2205,MATCH(V584,'Material routes'!$A$6:$A$2205,0)),"MISSING ID")</x:f>
        <x:v>Salvage</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Salvage value tier; crafting readiness separate</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sheets</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T0</x:v>
      </x:c>
      <x:c r="H585" s="4" t="str">
        <x:f>IFERROR(INDEX('Material routes'!$H$6:$H$2205,MATCH(V585,'Material routes'!$A$6:$A$2205,0)),"MISSING ID")</x:f>
        <x:v>Household utensil</x:v>
      </x:c>
      <x:c r="I585" s="4" t="str">
        <x:f>IFERROR(INDEX('Material routes'!$G$6:$G$2205,MATCH(V585,'Material routes'!$A$6:$A$2205,0)),"MISSING ID")</x:f>
        <x:v>Salvage</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Salvage value tier; crafting readiness separate</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Consolidated iron bar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T0</x:v>
      </x:c>
      <x:c r="H586" s="4" t="str">
        <x:f>IFERROR(INDEX('Material routes'!$H$6:$H$2205,MATCH(V586,'Material routes'!$A$6:$A$2205,0)),"MISSING ID")</x:f>
        <x:v>Household utensil</x:v>
      </x:c>
      <x:c r="I586" s="4" t="str">
        <x:f>IFERROR(INDEX('Material routes'!$G$6:$G$2205,MATCH(V586,'Material routes'!$A$6:$A$2205,0)),"MISSING ID")</x:f>
        <x:v>Salvage</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Salvage value tier; crafting readiness separate</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blanks</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T1</x:v>
      </x:c>
      <x:c r="H587" s="4" t="str">
        <x:f>IFERROR(INDEX('Material routes'!$H$6:$H$2205,MATCH(V587,'Material routes'!$A$6:$A$2205,0)),"MISSING ID")</x:f>
        <x:v>Household utensil</x:v>
      </x:c>
      <x:c r="I587" s="4" t="str">
        <x:f>IFERROR(INDEX('Material routes'!$G$6:$G$2205,MATCH(V587,'Material routes'!$A$6:$A$2205,0)),"MISSING ID")</x:f>
        <x:v>Salvage</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Salvage value tier; crafting readiness separate</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x:c r="B588" s="4"/>
      <x:c r="C588" s="4"/>
      <x:c r="D588" s="4"/>
      <x:c r="E588" s="4"/>
      <x:c r="F588" s="4"/>
      <x:c r="G588" s="4"/>
      <x:c r="H588" s="4"/>
      <x:c r="I588" s="4"/>
      <x:c r="J588" s="4"/>
      <x:c r="K588" s="4"/>
      <x:c r="L588" s="4"/>
      <x:c r="M588" s="4"/>
      <x:c r="N588" s="4"/>
      <x:c r="O588" s="4"/>
      <x:c r="P588" s="4"/>
      <x:c r="Q588" s="4"/>
      <x:c r="R588" s="4"/>
      <x:c r="S588" s="4"/>
      <x:c r="T588" s="4"/>
      <x:c r="U588" s="4"/>
      <x:c r="V588" s="4"/>
    </x:row>
    <x:row r="589" ht="64" customHeight="1">
      <x:c r="A589" s="4"/>
      <x:c r="B589" s="4"/>
      <x:c r="C589" s="4"/>
      <x:c r="D589" s="4"/>
      <x:c r="E589" s="4"/>
      <x:c r="F589" s="4"/>
      <x:c r="G589" s="4"/>
      <x:c r="H589" s="4"/>
      <x:c r="I589" s="4"/>
      <x:c r="J589" s="4"/>
      <x:c r="K589" s="4"/>
      <x:c r="L589" s="4"/>
      <x:c r="M589" s="4"/>
      <x:c r="N589" s="4"/>
      <x:c r="O589" s="4"/>
      <x:c r="P589" s="4"/>
      <x:c r="Q589" s="4"/>
      <x:c r="R589" s="4"/>
      <x:c r="S589" s="4"/>
      <x:c r="T589" s="4"/>
      <x:c r="U589" s="4"/>
      <x:c r="V589" s="4"/>
    </x:row>
    <x:row r="590" ht="64" customHeight="1">
      <x:c r="A590" s="4"/>
      <x:c r="B590" s="4"/>
      <x:c r="C590" s="4"/>
      <x:c r="D590" s="4"/>
      <x:c r="E590" s="4"/>
      <x:c r="F590" s="4"/>
      <x:c r="G590" s="4"/>
      <x:c r="H590" s="4"/>
      <x:c r="I590" s="4"/>
      <x:c r="J590" s="4"/>
      <x:c r="K590" s="4"/>
      <x:c r="L590" s="4"/>
      <x:c r="M590" s="4"/>
      <x:c r="N590" s="4"/>
      <x:c r="O590" s="4"/>
      <x:c r="P590" s="4"/>
      <x:c r="Q590" s="4"/>
      <x:c r="R590" s="4"/>
      <x:c r="S590" s="4"/>
      <x:c r="T590" s="4"/>
      <x:c r="U590" s="4"/>
      <x:c r="V590" s="4"/>
    </x:row>
    <x:row r="591" ht="64" customHeight="1">
      <x:c r="A591" s="4"/>
      <x:c r="B591" s="4"/>
      <x:c r="C591" s="4"/>
      <x:c r="D591" s="4"/>
      <x:c r="E591" s="4"/>
      <x:c r="F591" s="4"/>
      <x:c r="G591" s="4"/>
      <x:c r="H591" s="4"/>
      <x:c r="I591" s="4"/>
      <x:c r="J591" s="4"/>
      <x:c r="K591" s="4"/>
      <x:c r="L591" s="4"/>
      <x:c r="M591" s="4"/>
      <x:c r="N591" s="4"/>
      <x:c r="O591" s="4"/>
      <x:c r="P591" s="4"/>
      <x:c r="Q591" s="4"/>
      <x:c r="R591" s="4"/>
      <x:c r="S591" s="4"/>
      <x:c r="T591" s="4"/>
      <x:c r="U591" s="4"/>
      <x:c r="V591" s="4"/>
    </x:row>
    <x:row r="592" ht="64" customHeight="1">
      <x:c r="A592" s="4"/>
      <x:c r="B592" s="4"/>
      <x:c r="C592" s="4"/>
      <x:c r="D592" s="4"/>
      <x:c r="E592" s="4"/>
      <x:c r="F592" s="4"/>
      <x:c r="G592" s="4"/>
      <x:c r="H592" s="4"/>
      <x:c r="I592" s="4"/>
      <x:c r="J592" s="4"/>
      <x:c r="K592" s="4"/>
      <x:c r="L592" s="4"/>
      <x:c r="M592" s="4"/>
      <x:c r="N592" s="4"/>
      <x:c r="O592" s="4"/>
      <x:c r="P592" s="4"/>
      <x:c r="Q592" s="4"/>
      <x:c r="R592" s="4"/>
      <x:c r="S592" s="4"/>
      <x:c r="T592" s="4"/>
      <x:c r="U592" s="4"/>
      <x:c r="V592" s="4"/>
    </x:row>
    <x:row r="593" ht="64" customHeight="1">
      <x:c r="A593" s="4" t="str">
        <x:f>IFERROR(INDEX('Material routes'!$E$6:$E$2205,MATCH(U593,'Material routes'!$A$6:$A$2205,0)),"MISSING ID")</x:f>
        <x:v>Unfitted 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T2</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 value tier independent","Value tier; crafting readiness separate"))</x:f>
        <x:v>Value tier; crafting readiness separate</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Unfitted 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T2</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 value tier independent","Value tier; crafting readiness separate"))</x:f>
        <x:v>Value tier; crafting readiness separate</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Unfitted 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 value tier independent","Value tier; crafting readiness separate"))</x:f>
        <x:v>Value tier; crafting readiness separate</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Bronze bearing blanks</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 value tier independent","Value tier; crafting readiness separate"))</x:f>
        <x:v>Value tier; crafting readiness separate</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x:c r="B597" s="4"/>
      <x:c r="C597" s="4"/>
      <x:c r="D597" s="4"/>
      <x:c r="E597" s="4"/>
      <x:c r="F597" s="4"/>
      <x:c r="G597" s="4"/>
      <x:c r="H597" s="4"/>
      <x:c r="I597" s="4"/>
      <x:c r="J597" s="4"/>
      <x:c r="K597" s="4"/>
      <x:c r="L597" s="4"/>
      <x:c r="M597" s="4"/>
      <x:c r="N597" s="4"/>
      <x:c r="O597" s="4"/>
      <x:c r="P597" s="4"/>
      <x:c r="Q597" s="4"/>
      <x:c r="R597" s="4"/>
      <x:c r="S597" s="4"/>
      <x:c r="T597" s="4"/>
      <x:c r="U597" s="4"/>
      <x:c r="V597" s="4"/>
    </x:row>
    <x:row r="598" ht="64" customHeight="1">
      <x:c r="A598" s="4" t="str">
        <x:f>IFERROR(INDEX('Material routes'!$E$6:$E$2205,MATCH(U598,'Material routes'!$A$6:$A$2205,0)),"MISSING ID")</x:f>
        <x:v>Unfitted 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T1</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 value tier independent","Value tier; crafting readiness separate"))</x:f>
        <x:v>Value tier; crafting readiness separate</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Unfitted 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T1</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 value tier independent","Value tier; crafting readiness separate"))</x:f>
        <x:v>Value tier; crafting readiness separate</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T0</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T1</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 value tier independent","Value tier; crafting readiness separate"))</x:f>
        <x:v>Value tier; crafting readiness separate</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Unfitted 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T1</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 value tier independent","Value tier; crafting readiness separate"))</x:f>
        <x:v>Value tier; crafting readiness separate</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Unfitted 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T2</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 value tier independent","Value tier; crafting readiness separate"))</x:f>
        <x:v>Value tier; crafting readiness separate</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T2</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T2</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 value tier independent","Value tier; crafting readiness separate"))</x:f>
        <x:v>Value tier; crafting readiness separate</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Unfitted 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T2</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 value tier independent","Value tier; crafting readiness separate"))</x:f>
        <x:v>Value tier; crafting readiness separate</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Unfitted 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T2</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 value tier independent","Value tier; crafting readiness separate"))</x:f>
        <x:v>Value tier; crafting readiness separate</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blanks</x:v>
      </x:c>
      <x:c r="B606" s="4" t="str">
        <x:f>IFERROR(INDEX('Material routes'!$F$6:$F$2205,MATCH(U606,'Material routes'!$A$6:$A$2205,0)),"MISSING ID")</x:f>
        <x:v>T2</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T0</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 value tier independent","Value tier; crafting readiness separate"))</x:f>
        <x:v>Value tier; crafting readiness separate</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blanks</x:v>
      </x:c>
      <x:c r="B607" s="4" t="str">
        <x:f>IFERROR(INDEX('Material routes'!$F$6:$F$2205,MATCH(U607,'Material routes'!$A$6:$A$2205,0)),"MISSING ID")</x:f>
        <x:v>T2</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T1</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 value tier independent","Value tier; crafting readiness separate"))</x:f>
        <x:v>Value tier; crafting readiness separate</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blanks</x:v>
      </x:c>
      <x:c r="B608" s="4" t="str">
        <x:f>IFERROR(INDEX('Material routes'!$F$6:$F$2205,MATCH(U608,'Material routes'!$A$6:$A$2205,0)),"MISSING ID")</x:f>
        <x:v>T2</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T3</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 value tier independent","Value tier; crafting readiness separate"))</x:f>
        <x:v>Value tier; crafting readiness separate</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lengths</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T1</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 value tier independent","Value tier; crafting readiness separate"))</x:f>
        <x:v>Value tier; crafting readiness separate</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Bronze bearing blanks</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T2</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 value tier independent","Value tier; crafting readiness separate"))</x:f>
        <x:v>Value tier; crafting readiness separate</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Consolidated iron bar stock</x:v>
      </x:c>
      <x:c r="B611" s="4" t="str">
        <x:f>IFERROR(INDEX('Material routes'!$F$6:$F$2205,MATCH(U611,'Material routes'!$A$6:$A$2205,0)),"MISSING ID")</x:f>
        <x:v>T1</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T2</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 value tier independent","Value tier; crafting readiness separate"))</x:f>
        <x:v>Value tier; crafting readiness separate</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T0</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T2</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 value tier independent","Value tier; crafting readiness separate"))</x:f>
        <x:v>Value tier; crafting readiness separate</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Consolidated iron bar stock</x:v>
      </x:c>
      <x:c r="B613" s="4" t="str">
        <x:f>IFERROR(INDEX('Material routes'!$F$6:$F$2205,MATCH(U613,'Material routes'!$A$6:$A$2205,0)),"MISSING ID")</x:f>
        <x:v>T1</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T0</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 value tier independent","Value tier; crafting readiness separate"))</x:f>
        <x:v>Value tier; crafting readiness separate</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shell-mineral friction blanks</x:v>
      </x:c>
      <x:c r="B614" s="4" t="str">
        <x:f>IFERROR(INDEX('Material routes'!$F$6:$F$2205,MATCH(U614,'Material routes'!$A$6:$A$2205,0)),"MISSING ID")</x:f>
        <x:v>T0</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T2</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 value tier independent","Value tier; crafting readiness separate"))</x:f>
        <x:v>Value tier; crafting readiness separate</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T2</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T2</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 value tier independent","Value tier; crafting readiness separate"))</x:f>
        <x:v>Value tier; crafting readiness separate</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Unfitted 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T1</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 value tier independent","Value tier; crafting readiness separate"))</x:f>
        <x:v>Value tier; crafting readiness separate</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shell-mineral friction blanks</x:v>
      </x:c>
      <x:c r="B617" s="4" t="str">
        <x:f>IFERROR(INDEX('Material routes'!$F$6:$F$2205,MATCH(U617,'Material routes'!$A$6:$A$2205,0)),"MISSING ID")</x:f>
        <x:v>T0</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T0</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 value tier independent","Value tier; crafting readiness separate"))</x:f>
        <x:v>Value tier; crafting readiness separate</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Consolidated iron bar stock</x:v>
      </x:c>
      <x:c r="B618" s="4" t="str">
        <x:f>IFERROR(INDEX('Material routes'!$F$6:$F$2205,MATCH(U618,'Material routes'!$A$6:$A$2205,0)),"MISSING ID")</x:f>
        <x:v>T1</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T0</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 value tier independent","Value tier; crafting readiness separate"))</x:f>
        <x:v>Value tier; crafting readiness separate</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Unfitted 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T0</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 value tier independent","Value tier; crafting readiness separate"))</x:f>
        <x:v>Value tier; crafting readiness separate</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Unfitted 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T1</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 value tier independent","Value tier; crafting readiness separate"))</x:f>
        <x:v>Value tier; crafting readiness separate</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Unfitted 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 value tier independent","Value tier; crafting readiness separate"))</x:f>
        <x:v>Value tier; crafting readiness separate</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T2</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T3</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 value tier independent","Value tier; crafting readiness separate"))</x:f>
        <x:v>Value tier; crafting readiness separate</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Fired refractory ceramic blanks</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T2</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 value tier independent","Value tier; crafting readiness separate"))</x:f>
        <x:v>Value tier; crafting readiness separate</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Unfitted 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T2</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 value tier independent","Value tier; crafting readiness separate"))</x:f>
        <x:v>Value tier; crafting readiness separate</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blanks</x:v>
      </x:c>
      <x:c r="B625" s="4" t="str">
        <x:f>IFERROR(INDEX('Material routes'!$F$6:$F$2205,MATCH(U625,'Material routes'!$A$6:$A$2205,0)),"MISSING ID")</x:f>
        <x:v>T2</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T3</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 value tier independent","Value tier; crafting readiness separate"))</x:f>
        <x:v>Value tier; crafting readiness separate</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T1</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T3</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 value tier independent","Value tier; crafting readiness separate"))</x:f>
        <x:v>Value tier; crafting readiness separate</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 stock</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T1</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 value tier independent","Value tier; crafting readiness separate"))</x:f>
        <x:v>Value tier; crafting readiness separate</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T0</x:v>
      </x:c>
      <x:c r="C628" s="4" t="str">
        <x:f>IFERROR(INDEX('Material routes'!$H$6:$H$2205,MATCH(U628,'Material routes'!$A$6:$A$2205,0)),"MISSING ID")</x:f>
        <x:v>Processed material</x:v>
      </x:c>
      <x:c r="D628" s="4" t="str">
        <x:f>IFERROR(INDEX('Material routes'!$G$6:$G$2205,MATCH(U628,'Material routes'!$A$6:$A$2205,0)),"MISSING ID")</x:f>
        <x:v>Crafting components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T1</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 value tier independent","Value tier; crafting readiness separate"))</x:f>
        <x:v>Value tier; crafting readiness separate</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T2</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T3</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 value tier independent","Value tier; crafting readiness separate"))</x:f>
        <x:v>Value tier; crafting readiness separate</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T1</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T3</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 value tier independent","Value tier; crafting readiness separate"))</x:f>
        <x:v>Value tier; crafting readiness separate</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T2</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T3</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 value tier independent","Value tier; crafting readiness separate"))</x:f>
        <x:v>Value tier; crafting readiness separate</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sheets</x:v>
      </x:c>
      <x:c r="B632" s="4" t="str">
        <x:f>IFERROR(INDEX('Material routes'!$F$6:$F$2205,MATCH(U632,'Material routes'!$A$6:$A$2205,0)),"MISSING ID")</x:f>
        <x:v>T2</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T1</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 value tier independent","Value tier; crafting readiness separate"))</x:f>
        <x:v>Value tier; crafting readiness separate</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T2</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T1</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 value tier independent","Value tier; crafting readiness separate"))</x:f>
        <x:v>Value tier; crafting readiness separate</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Fired refractory ceramic blanks</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T1</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 value tier independent","Value tier; crafting readiness separate"))</x:f>
        <x:v>Value tier; crafting readiness separate</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wire stock</x:v>
      </x:c>
      <x:c r="B635" s="4" t="str">
        <x:f>IFERROR(INDEX('Material routes'!$F$6:$F$2205,MATCH(U635,'Material routes'!$A$6:$A$2205,0)),"MISSING ID")</x:f>
        <x:v>T1</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T0</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 value tier independent","Value tier; crafting readiness separate"))</x:f>
        <x:v>Value tier; crafting readiness separate</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wire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T2</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 value tier independent","Value tier; crafting readiness separate"))</x:f>
        <x:v>Value tier; crafting readiness separate</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Composite insulation blanks</x:v>
      </x:c>
      <x:c r="B637" s="4" t="str">
        <x:f>IFERROR(INDEX('Material routes'!$F$6:$F$2205,MATCH(U637,'Material routes'!$A$6:$A$2205,0)),"MISSING ID")</x:f>
        <x:v>T2</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T2</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 value tier independent","Value tier; crafting readiness separate"))</x:f>
        <x:v>Value tier; crafting readiness separate</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Unfitted 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T1</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 value tier independent","Value tier; crafting readiness separate"))</x:f>
        <x:v>Value tier; crafting readiness separate</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lengths</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T1</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 value tier independent","Value tier; crafting readiness separate"))</x:f>
        <x:v>Value tier; crafting readiness separate</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T0</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T1</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 value tier independent","Value tier; crafting readiness separate"))</x:f>
        <x:v>Value tier; crafting readiness separate</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lengths</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T1</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 value tier independent","Value tier; crafting readiness separate"))</x:f>
        <x:v>Value tier; crafting readiness separate</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x:c r="B642" s="4"/>
      <x:c r="C642" s="4"/>
      <x:c r="D642" s="4"/>
      <x:c r="E642" s="4"/>
      <x:c r="F642" s="4"/>
      <x:c r="G642" s="4"/>
      <x:c r="H642" s="4"/>
      <x:c r="I642" s="4"/>
      <x:c r="J642" s="4"/>
      <x:c r="K642" s="4"/>
      <x:c r="L642" s="4"/>
      <x:c r="M642" s="4"/>
      <x:c r="N642" s="4"/>
      <x:c r="P642" s="4"/>
      <x:c r="R642" s="4"/>
      <x:c r="S642" s="4"/>
      <x:c r="T642" s="4"/>
      <x:c r="U642" s="4"/>
      <x:c r="V642" s="4"/>
    </x:row>
    <x:row r="643" ht="64" customHeight="1">
      <x:c r="A643" s="4" t="str">
        <x:f>IFERROR(INDEX('Material routes'!$E$6:$E$2205,MATCH(U643,'Material routes'!$A$6:$A$2205,0)),"MISSING ID")</x:f>
        <x:v>Unfitted 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Replaceable-edge steel cleaver</x:v>
      </x:c>
      <x:c r="G643" s="4" t="str">
        <x:f>IFERROR(INDEX('Material routes'!$F$6:$F$2205,MATCH(V643,'Material routes'!$A$6:$A$2205,0)),"MISSING ID")</x:f>
        <x:v>T1</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 value tier independent","Value tier; crafting readiness separate"))</x:f>
        <x:v>Value tier; crafting readiness separate</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Prepared flexible hide panels</x:v>
      </x:c>
      <x:c r="B644" s="4" t="str">
        <x:f>IFERROR(INDEX('Material routes'!$F$6:$F$2205,MATCH(U644,'Material routes'!$A$6:$A$2205,0)),"MISSING ID")</x:f>
        <x:v>T3</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Replaceable-edge steel cleaver</x:v>
      </x:c>
      <x:c r="G644" s="4" t="str">
        <x:f>IFERROR(INDEX('Material routes'!$F$6:$F$2205,MATCH(V644,'Material routes'!$A$6:$A$2205,0)),"MISSING ID")</x:f>
        <x:v>T1</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 value tier independent","Value tier; crafting readiness separate"))</x:f>
        <x:v>Value tier; crafting readiness separate</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Unfitted 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T1</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 value tier independent","Value tier; crafting readiness separate"))</x:f>
        <x:v>Value tier; crafting readiness separate</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lengths</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T1</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 value tier independent","Value tier; crafting readiness separate"))</x:f>
        <x:v>Value tier; crafting readiness separate</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T1</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 value tier independent","Value tier; crafting readiness separate"))</x:f>
        <x:v>Value tier; crafting readiness separate</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Prepared flexible hide panels</x:v>
      </x:c>
      <x:c r="B648" s="4" t="str">
        <x:f>IFERROR(INDEX('Material routes'!$F$6:$F$2205,MATCH(U648,'Material routes'!$A$6:$A$2205,0)),"MISSING ID")</x:f>
        <x:v>T3</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T1</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 value tier independent","Value tier; crafting readiness separate"))</x:f>
        <x:v>Value tier; crafting readiness separate</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blanks</x:v>
      </x:c>
      <x:c r="B649" s="4" t="str">
        <x:f>IFERROR(INDEX('Material routes'!$F$6:$F$2205,MATCH(U649,'Material routes'!$A$6:$A$2205,0)),"MISSING ID")</x:f>
        <x:v>T2</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T2</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 value tier independent","Value tier; crafting readiness separate"))</x:f>
        <x:v>Value tier; crafting readiness separate</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Unfitted 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T2</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 value tier independent","Value tier; crafting readiness separate"))</x:f>
        <x:v>Value tier; crafting readiness separate</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T2</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 value tier independent","Value tier; crafting readiness separate"))</x:f>
        <x:v>Value tier; crafting readiness separate</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blanks</x:v>
      </x:c>
      <x:c r="B652" s="4" t="str">
        <x:f>IFERROR(INDEX('Material routes'!$F$6:$F$2205,MATCH(U652,'Material routes'!$A$6:$A$2205,0)),"MISSING ID")</x:f>
        <x:v>T2</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T3</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 value tier independent","Value tier; crafting readiness separate"))</x:f>
        <x:v>Value tier; crafting readiness separate</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Unfitted 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T3</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 value tier independent","Value tier; crafting readiness separate"))</x:f>
        <x:v>Value tier; crafting readiness separate</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T0</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T3</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 value tier independent","Value tier; crafting readiness separate"))</x:f>
        <x:v>Value tier; crafting readiness separate</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x:c r="B655" s="4"/>
      <x:c r="C655" s="4"/>
      <x:c r="D655" s="4"/>
      <x:c r="E655" s="4"/>
      <x:c r="F655" s="4"/>
      <x:c r="G655" s="4"/>
      <x:c r="H655" s="4"/>
      <x:c r="I655" s="4"/>
      <x:c r="J655" s="4"/>
      <x:c r="K655" s="4"/>
      <x:c r="L655" s="4"/>
      <x:c r="M655" s="4"/>
      <x:c r="N655" s="4"/>
      <x:c r="P655" s="4"/>
      <x:c r="R655" s="4"/>
      <x:c r="S655" s="4"/>
      <x:c r="T655" s="4"/>
      <x:c r="U655" s="4"/>
      <x:c r="V655" s="4"/>
    </x:row>
    <x:row r="656" ht="64" customHeight="1">
      <x:c r="A656" s="4"/>
      <x:c r="B656" s="4"/>
      <x:c r="C656" s="4"/>
      <x:c r="D656" s="4"/>
      <x:c r="E656" s="4"/>
      <x:c r="F656" s="4"/>
      <x:c r="G656" s="4"/>
      <x:c r="H656" s="4"/>
      <x:c r="I656" s="4"/>
      <x:c r="J656" s="4"/>
      <x:c r="K656" s="4"/>
      <x:c r="L656" s="4"/>
      <x:c r="M656" s="4"/>
      <x:c r="N656" s="4"/>
      <x:c r="P656" s="4"/>
      <x:c r="R656" s="4"/>
      <x:c r="S656" s="4"/>
      <x:c r="T656" s="4"/>
      <x:c r="U656" s="4"/>
      <x:c r="V656" s="4"/>
    </x:row>
    <x:row r="657" ht="64" customHeight="1">
      <x:c r="A657" s="4" t="str">
        <x:f>IFERROR(INDEX('Material routes'!$E$6:$E$2205,MATCH(U657,'Material routes'!$A$6:$A$2205,0)),"MISSING ID")</x:f>
        <x:v>Ceramic piston sleeve</x:v>
      </x:c>
      <x:c r="B657" s="4" t="str">
        <x:f>IFERROR(INDEX('Material routes'!$F$6:$F$2205,MATCH(U657,'Material routes'!$A$6:$A$2205,0)),"MISSING ID")</x:f>
        <x:v>T2</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Single-shot pressure launcher</x:v>
      </x:c>
      <x:c r="G657" s="4" t="str">
        <x:f>IFERROR(INDEX('Material routes'!$F$6:$F$2205,MATCH(V657,'Material routes'!$A$6:$A$2205,0)),"MISSING ID")</x:f>
        <x:v>T4</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 value tier independent","Value tier; crafting readiness separate"))</x:f>
        <x:v>Value tier; crafting readiness separate</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T2</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Single-shot pressure launcher</x:v>
      </x:c>
      <x:c r="G658" s="4" t="str">
        <x:f>IFERROR(INDEX('Material routes'!$F$6:$F$2205,MATCH(V658,'Material routes'!$A$6:$A$2205,0)),"MISSING ID")</x:f>
        <x:v>T4</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 value tier independent","Value tier; crafting readiness separate"))</x:f>
        <x:v>Value tier; crafting readiness separate</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T1</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Single-shot pressure launcher</x:v>
      </x:c>
      <x:c r="G659" s="4" t="str">
        <x:f>IFERROR(INDEX('Material routes'!$F$6:$F$2205,MATCH(V659,'Material routes'!$A$6:$A$2205,0)),"MISSING ID")</x:f>
        <x:v>T4</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 value tier independent","Value tier; crafting readiness separate"))</x:f>
        <x:v>Value tier; crafting readiness separate</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T2</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T4</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 value tier independent","Value tier; crafting readiness separate"))</x:f>
        <x:v>Value tier; crafting readiness separate</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T1</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T4</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 value tier independent","Value tier; crafting readiness separate"))</x:f>
        <x:v>Value tier; crafting readiness separate</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T2</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T4</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 value tier independent","Value tier; crafting readiness separate"))</x:f>
        <x:v>Value tier; crafting readiness separate</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lengths</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T4</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 value tier independent","Value tier; crafting readiness separate"))</x:f>
        <x:v>Value tier; crafting readiness separate</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T1</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T4</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 value tier independent","Value tier; crafting readiness separate"))</x:f>
        <x:v>Value tier; crafting readiness separate</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x:c r="B665" s="4"/>
      <x:c r="C665" s="4"/>
      <x:c r="D665" s="4"/>
      <x:c r="E665" s="4"/>
      <x:c r="F665" s="4"/>
      <x:c r="G665" s="4"/>
      <x:c r="H665" s="4"/>
      <x:c r="I665" s="4"/>
      <x:c r="J665" s="4"/>
      <x:c r="K665" s="4"/>
      <x:c r="L665" s="4"/>
      <x:c r="M665" s="4"/>
      <x:c r="N665" s="4"/>
      <x:c r="O665" s="4"/>
      <x:c r="P665" s="4"/>
      <x:c r="Q665" s="4"/>
      <x:c r="R665" s="4"/>
      <x:c r="S665" s="4"/>
      <x:c r="T665" s="4"/>
      <x:c r="U665" s="4"/>
      <x:c r="V665" s="4"/>
    </x:row>
    <x:row r="666" ht="64" customHeight="1">
      <x:c r="A666" s="4"/>
      <x:c r="B666" s="4"/>
      <x:c r="C666" s="4"/>
      <x:c r="D666" s="4"/>
      <x:c r="E666" s="4"/>
      <x:c r="F666" s="4"/>
      <x:c r="G666" s="4"/>
      <x:c r="H666" s="4"/>
      <x:c r="I666" s="4"/>
      <x:c r="J666" s="4"/>
      <x:c r="K666" s="4"/>
      <x:c r="L666" s="4"/>
      <x:c r="M666" s="4"/>
      <x:c r="N666" s="4"/>
      <x:c r="O666" s="4"/>
      <x:c r="P666" s="4"/>
      <x:c r="Q666" s="4"/>
      <x:c r="R666" s="4"/>
      <x:c r="S666" s="4"/>
      <x:c r="T666" s="4"/>
      <x:c r="U666" s="4"/>
      <x:c r="V666" s="4"/>
    </x:row>
    <x:row r="667" ht="64" customHeight="1">
      <x:c r="A667" s="4"/>
      <x:c r="B667" s="4"/>
      <x:c r="C667" s="4"/>
      <x:c r="D667" s="4"/>
      <x:c r="E667" s="4"/>
      <x:c r="F667" s="4"/>
      <x:c r="G667" s="4"/>
      <x:c r="H667" s="4"/>
      <x:c r="I667" s="4"/>
      <x:c r="J667" s="4"/>
      <x:c r="K667" s="4"/>
      <x:c r="L667" s="4"/>
      <x:c r="M667" s="4"/>
      <x:c r="N667" s="4"/>
      <x:c r="O667" s="4"/>
      <x:c r="P667" s="4"/>
      <x:c r="Q667" s="4"/>
      <x:c r="R667" s="4"/>
      <x:c r="S667" s="4"/>
      <x:c r="T667" s="4"/>
      <x:c r="U667" s="4"/>
      <x:c r="V667" s="4"/>
    </x:row>
    <x:row r="668" ht="64" customHeight="1">
      <x:c r="A668" s="4"/>
      <x:c r="B668" s="4"/>
      <x:c r="C668" s="4"/>
      <x:c r="D668" s="4"/>
      <x:c r="E668" s="4"/>
      <x:c r="F668" s="4"/>
      <x:c r="G668" s="4"/>
      <x:c r="H668" s="4"/>
      <x:c r="I668" s="4"/>
      <x:c r="J668" s="4"/>
      <x:c r="K668" s="4"/>
      <x:c r="L668" s="4"/>
      <x:c r="M668" s="4"/>
      <x:c r="N668" s="4"/>
      <x:c r="O668" s="4"/>
      <x:c r="P668" s="4"/>
      <x:c r="Q668" s="4"/>
      <x:c r="R668" s="4"/>
      <x:c r="S668" s="4"/>
      <x:c r="T668" s="4"/>
      <x:c r="U668" s="4"/>
      <x:c r="V668" s="4"/>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x:c r="B670" s="4"/>
      <x:c r="C670" s="4"/>
      <x:c r="D670" s="4"/>
      <x:c r="E670" s="4"/>
      <x:c r="F670" s="4"/>
      <x:c r="G670" s="4"/>
      <x:c r="H670" s="4"/>
      <x:c r="I670" s="4"/>
      <x:c r="J670" s="4"/>
      <x:c r="K670" s="4"/>
      <x:c r="L670" s="4"/>
      <x:c r="M670" s="4"/>
      <x:c r="N670" s="4"/>
      <x:c r="O670" s="4"/>
      <x:c r="P670" s="4"/>
      <x:c r="Q670" s="4"/>
      <x:c r="R670" s="4"/>
      <x:c r="S670" s="4"/>
      <x:c r="T670" s="4"/>
      <x:c r="U670" s="4"/>
      <x:c r="V670" s="4"/>
    </x:row>
    <x:row r="671" ht="64" customHeight="1">
      <x:c r="A671" s="4"/>
      <x:c r="B671" s="4"/>
      <x:c r="C671" s="4"/>
      <x:c r="D671" s="4"/>
      <x:c r="E671" s="4"/>
      <x:c r="F671" s="4"/>
      <x:c r="G671" s="4"/>
      <x:c r="H671" s="4"/>
      <x:c r="I671" s="4"/>
      <x:c r="J671" s="4"/>
      <x:c r="K671" s="4"/>
      <x:c r="L671" s="4"/>
      <x:c r="M671" s="4"/>
      <x:c r="N671" s="4"/>
      <x:c r="O671" s="4"/>
      <x:c r="P671" s="4"/>
      <x:c r="Q671" s="4"/>
      <x:c r="R671" s="4"/>
      <x:c r="S671" s="4"/>
      <x:c r="T671" s="4"/>
      <x:c r="U671" s="4"/>
      <x:c r="V671" s="4"/>
    </x:row>
    <x:row r="672" ht="64" customHeight="1">
      <x:c r="A672" s="4" t="str">
        <x:f>IFERROR(INDEX('Material routes'!$E$6:$E$2205,MATCH(U672,'Material routes'!$A$6:$A$2205,0)),"MISSING ID")</x:f>
        <x:v>Culinary Phagia liquid fraction</x:v>
      </x:c>
      <x:c r="B672" s="4" t="str">
        <x:f>IFERROR(INDEX('Material routes'!$F$6:$F$2205,MATCH(U672,'Material routes'!$A$6:$A$2205,0)),"MISSING ID")</x:f>
        <x:v>T0</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T1</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 value tier independent","Value tier; crafting readiness separate"))</x:f>
        <x:v>Value tier; crafting readiness separate</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T0</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T1</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 value tier independent","Value tier; crafting readiness separate"))</x:f>
        <x:v>Value tier; crafting readiness separate</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Culinary-candidate salt crystals</x:v>
      </x:c>
      <x:c r="B674" s="4" t="str">
        <x:f>IFERROR(INDEX('Material routes'!$F$6:$F$2205,MATCH(U674,'Material routes'!$A$6:$A$2205,0)),"MISSING ID")</x:f>
        <x:v>T1</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Candidate culinary mineral seasoning</x:v>
      </x:c>
      <x:c r="G674" s="4" t="str">
        <x:f>IFERROR(INDEX('Material routes'!$F$6:$F$2205,MATCH(V674,'Material routes'!$A$6:$A$2205,0)),"MISSING ID")</x:f>
        <x:v>T0</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 value tier independent","Value tier; crafting readiness separate"))</x:f>
        <x:v>Value tier; crafting readiness separate</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Culinary-candidate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 value tier independent","Value tier; crafting readiness separate"))</x:f>
        <x:v>Value tier; crafting readiness separate</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 value tier independent","Value tier; crafting readiness separate"))</x:f>
        <x:v>Value tier; crafting readiness separate</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 value tier independent","Value tier; crafting readiness separate"))</x:f>
        <x:v>Value tier; crafting readiness separate</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T0</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 value tier independent","Value tier; crafting readiness separate"))</x:f>
        <x:v>Value tier; crafting readiness separate</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x:c r="B679" s="4"/>
      <x:c r="C679" s="4"/>
      <x:c r="D679" s="4"/>
      <x:c r="E679" s="4"/>
      <x:c r="F679" s="4"/>
      <x:c r="G679" s="4"/>
      <x:c r="H679" s="4"/>
      <x:c r="I679" s="4"/>
      <x:c r="J679" s="4"/>
      <x:c r="K679" s="4"/>
      <x:c r="L679" s="4"/>
      <x:c r="M679" s="4"/>
      <x:c r="N679" s="4"/>
      <x:c r="O679" s="4"/>
      <x:c r="P679" s="4"/>
      <x:c r="Q679" s="4"/>
      <x:c r="R679" s="4"/>
      <x:c r="S679" s="4"/>
      <x:c r="T679" s="4"/>
      <x:c r="U679" s="4"/>
      <x:c r="V679" s="4"/>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 value tier independent","Value tier; crafting readiness separate"))</x:f>
        <x:v>Value tier; crafting readiness separate</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Culinary-candidate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T3</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 value tier independent","Value tier; crafting readiness separate"))</x:f>
        <x:v>Value tier; crafting readiness separate</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T0</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 value tier independent","Value tier; crafting readiness separate"))</x:f>
        <x:v>Value tier; crafting readiness separate</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 value tier independent","Value tier; crafting readiness separate"))</x:f>
        <x:v>Value tier; crafting readiness separate</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T0</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T1</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 value tier independent","Value tier; crafting readiness separate"))</x:f>
        <x:v>Value tier; crafting readiness separate</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T0</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T1</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 value tier independent","Value tier; crafting readiness separate"))</x:f>
        <x:v>Value tier; crafting readiness separate</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T0</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T2</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 value tier independent","Value tier; crafting readiness separate"))</x:f>
        <x:v>Value tier; crafting readiness separate</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T2</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 value tier independent","Value tier; crafting readiness separate"))</x:f>
        <x:v>Value tier; crafting readiness separate</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T0</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T0</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 value tier independent","Value tier; crafting readiness separate"))</x:f>
        <x:v>Value tier; crafting readiness separate</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T0</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T0</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 value tier independent","Value tier; crafting readiness separate"))</x:f>
        <x:v>Value tier; crafting readiness separate</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Candidate culinary mineral seasoning</x:v>
      </x:c>
      <x:c r="B695" s="4" t="str">
        <x:f>IFERROR(INDEX('Material routes'!$F$6:$F$2205,MATCH(U695,'Material routes'!$A$6:$A$2205,0)),"MISSING ID")</x:f>
        <x:v>T0</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T1</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 value tier independent","Value tier; crafting readiness separate"))</x:f>
        <x:v>Value tier; crafting readiness separate</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T0</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T1</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 value tier independent","Value tier; crafting readiness separate"))</x:f>
        <x:v>Value tier; crafting readiness separate</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T0</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T0</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 value tier independent","Value tier; crafting readiness separate"))</x:f>
        <x:v>Value tier; crafting readiness separate</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T0</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T0</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 value tier independent","Value tier; crafting readiness separate"))</x:f>
        <x:v>Value tier; crafting readiness separate</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T0</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T0</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 value tier independent","Value tier; crafting readiness separate"))</x:f>
        <x:v>Value tier; crafting readiness separate</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T2</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 value tier independent","Value tier; crafting readiness separate"))</x:f>
        <x:v>Value tier; crafting readiness separate</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T0</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T2</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 value tier independent","Value tier; crafting readiness separate"))</x:f>
        <x:v>Value tier; crafting readiness separate</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T3</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T2</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 value tier independent","Value tier; crafting readiness separate"))</x:f>
        <x:v>Value tier; crafting readiness separate</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T0</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T2</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 value tier independent","Value tier; crafting readiness separate"))</x:f>
        <x:v>Value tier; crafting readiness separate</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T0</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T0</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 value tier independent","Value tier; crafting readiness separate"))</x:f>
        <x:v>Value tier; crafting readiness separate</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T0</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T0</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 value tier independent","Value tier; crafting readiness separate"))</x:f>
        <x:v>Value tier; crafting readiness separate</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T0</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T1</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 value tier independent","Value tier; crafting readiness separate"))</x:f>
        <x:v>Value tier; crafting readiness separate</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T0</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T1</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 value tier independent","Value tier; crafting readiness separate"))</x:f>
        <x:v>Value tier; crafting readiness separate</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x:c r="B720" s="4"/>
      <x:c r="C720" s="4"/>
      <x:c r="D720" s="4"/>
      <x:c r="E720" s="4"/>
      <x:c r="F720" s="4"/>
      <x:c r="G720" s="4"/>
      <x:c r="H720" s="4"/>
      <x:c r="I720" s="4"/>
      <x:c r="J720" s="4"/>
      <x:c r="K720" s="4"/>
      <x:c r="L720" s="4"/>
      <x:c r="M720" s="4"/>
      <x:c r="N720" s="4"/>
      <x:c r="O720" s="4"/>
      <x:c r="P720" s="4"/>
      <x:c r="Q720" s="4"/>
      <x:c r="R720" s="4"/>
      <x:c r="S720" s="4"/>
      <x:c r="T720" s="4"/>
      <x:c r="U720" s="4"/>
      <x:c r="V720" s="4"/>
    </x:row>
    <x:row r="721" ht="64" customHeight="1">
      <x:c r="A721" s="4"/>
      <x:c r="B721" s="4"/>
      <x:c r="C721" s="4"/>
      <x:c r="D721" s="4"/>
      <x:c r="E721" s="4"/>
      <x:c r="F721" s="4"/>
      <x:c r="G721" s="4"/>
      <x:c r="H721" s="4"/>
      <x:c r="I721" s="4"/>
      <x:c r="J721" s="4"/>
      <x:c r="K721" s="4"/>
      <x:c r="L721" s="4"/>
      <x:c r="M721" s="4"/>
      <x:c r="N721" s="4"/>
      <x:c r="O721" s="4"/>
      <x:c r="P721" s="4"/>
      <x:c r="Q721" s="4"/>
      <x:c r="R721" s="4"/>
      <x:c r="S721" s="4"/>
      <x:c r="T721" s="4"/>
      <x:c r="U721" s="4"/>
      <x:c r="V721" s="4"/>
    </x:row>
    <x:row r="722" ht="64" customHeight="1">
      <x:c r="A722" s="4"/>
      <x:c r="B722" s="4"/>
      <x:c r="C722" s="4"/>
      <x:c r="D722" s="4"/>
      <x:c r="E722" s="4"/>
      <x:c r="F722" s="4"/>
      <x:c r="G722" s="4"/>
      <x:c r="H722" s="4"/>
      <x:c r="I722" s="4"/>
      <x:c r="J722" s="4"/>
      <x:c r="K722" s="4"/>
      <x:c r="L722" s="4"/>
      <x:c r="M722" s="4"/>
      <x:c r="N722" s="4"/>
      <x:c r="O722" s="4"/>
      <x:c r="P722" s="4"/>
      <x:c r="Q722" s="4"/>
      <x:c r="R722" s="4"/>
      <x:c r="S722" s="4"/>
      <x:c r="T722" s="4"/>
      <x:c r="U722" s="4"/>
      <x:c r="V722" s="4"/>
    </x:row>
    <x:row r="723" ht="64" customHeight="1">
      <x:c r="A723" s="4"/>
      <x:c r="B723" s="4"/>
      <x:c r="C723" s="4"/>
      <x:c r="D723" s="4"/>
      <x:c r="E723" s="4"/>
      <x:c r="F723" s="4"/>
      <x:c r="G723" s="4"/>
      <x:c r="H723" s="4"/>
      <x:c r="I723" s="4"/>
      <x:c r="J723" s="4"/>
      <x:c r="K723" s="4"/>
      <x:c r="L723" s="4"/>
      <x:c r="M723" s="4"/>
      <x:c r="N723" s="4"/>
      <x:c r="O723" s="4"/>
      <x:c r="P723" s="4"/>
      <x:c r="Q723" s="4"/>
      <x:c r="R723" s="4"/>
      <x:c r="S723" s="4"/>
      <x:c r="T723" s="4"/>
      <x:c r="U723" s="4"/>
      <x:c r="V723" s="4"/>
    </x:row>
    <x:row r="724" ht="64" customHeight="1">
      <x:c r="A724" s="4" t="str">
        <x:f>IFERROR(INDEX('Material routes'!$E$6:$E$2205,MATCH(U724,'Material routes'!$A$6:$A$2205,0)),"MISSING ID")</x:f>
        <x:v>Flywheel rim segment</x:v>
      </x:c>
      <x:c r="B724" s="4" t="str">
        <x:f>IFERROR(INDEX('Material routes'!$F$6:$F$2205,MATCH(U724,'Material routes'!$A$6:$A$2205,0)),"MISSING ID")</x:f>
        <x:v>T0</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T3</x:v>
      </x:c>
      <x:c r="H724" s="4" t="str">
        <x:f>IFERROR(INDEX('Material routes'!$H$6:$H$2205,MATCH(V724,'Material routes'!$A$6:$A$2205,0)),"MISSING ID")</x:f>
        <x:v>Energy storage</x:v>
      </x:c>
      <x:c r="I724" s="4" t="str">
        <x:f>IFERROR(INDEX('Material routes'!$G$6:$G$2205,MATCH(V724,'Material routes'!$A$6:$A$2205,0)),"MISSING ID")</x:f>
        <x:v>Crafting components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 value tier independent","Value tier; crafting readiness separate"))</x:f>
        <x:v>Value tier; crafting readiness separate</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T1</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T3</x:v>
      </x:c>
      <x:c r="H725" s="4" t="str">
        <x:f>IFERROR(INDEX('Material routes'!$H$6:$H$2205,MATCH(V725,'Material routes'!$A$6:$A$2205,0)),"MISSING ID")</x:f>
        <x:v>Energy storage</x:v>
      </x:c>
      <x:c r="I725" s="4" t="str">
        <x:f>IFERROR(INDEX('Material routes'!$G$6:$G$2205,MATCH(V725,'Material routes'!$A$6:$A$2205,0)),"MISSING ID")</x:f>
        <x:v>Crafting components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 value tier independent","Value tier; crafting readiness separate"))</x:f>
        <x:v>Value tier; crafting readiness separate</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T2</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T3</x:v>
      </x:c>
      <x:c r="H726" s="4" t="str">
        <x:f>IFERROR(INDEX('Material routes'!$H$6:$H$2205,MATCH(V726,'Material routes'!$A$6:$A$2205,0)),"MISSING ID")</x:f>
        <x:v>Energy storage</x:v>
      </x:c>
      <x:c r="I726" s="4" t="str">
        <x:f>IFERROR(INDEX('Material routes'!$G$6:$G$2205,MATCH(V726,'Material routes'!$A$6:$A$2205,0)),"MISSING ID")</x:f>
        <x:v>Crafting components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 value tier independent","Value tier; crafting readiness separate"))</x:f>
        <x:v>Value tier; crafting readiness separate</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T3</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Clock-spring storage pack</x:v>
      </x:c>
      <x:c r="G727" s="4" t="str">
        <x:f>IFERROR(INDEX('Material routes'!$F$6:$F$2205,MATCH(V727,'Material routes'!$A$6:$A$2205,0)),"MISSING ID")</x:f>
        <x:v>T3</x:v>
      </x:c>
      <x:c r="H727" s="4" t="str">
        <x:f>IFERROR(INDEX('Material routes'!$H$6:$H$2205,MATCH(V727,'Material routes'!$A$6:$A$2205,0)),"MISSING ID")</x:f>
        <x:v>Energy storage</x:v>
      </x:c>
      <x:c r="I727" s="4" t="str">
        <x:f>IFERROR(INDEX('Material routes'!$G$6:$G$2205,MATCH(V727,'Material routes'!$A$6:$A$2205,0)),"MISSING ID")</x:f>
        <x:v>Crafting components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 value tier independent","Value tier; crafting readiness separate"))</x:f>
        <x:v>Value tier; crafting readiness separate</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Unfitted 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Clock-spring storage pack</x:v>
      </x:c>
      <x:c r="G728" s="4" t="str">
        <x:f>IFERROR(INDEX('Material routes'!$F$6:$F$2205,MATCH(V728,'Material routes'!$A$6:$A$2205,0)),"MISSING ID")</x:f>
        <x:v>T3</x:v>
      </x:c>
      <x:c r="H728" s="4" t="str">
        <x:f>IFERROR(INDEX('Material routes'!$H$6:$H$2205,MATCH(V728,'Material routes'!$A$6:$A$2205,0)),"MISSING ID")</x:f>
        <x:v>Energy storage</x:v>
      </x:c>
      <x:c r="I728" s="4" t="str">
        <x:f>IFERROR(INDEX('Material routes'!$G$6:$G$2205,MATCH(V728,'Material routes'!$A$6:$A$2205,0)),"MISSING ID")</x:f>
        <x:v>Crafting components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 value tier independent","Value tier; crafting readiness separate"))</x:f>
        <x:v>Value tier; crafting readiness separate</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T1</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T3</x:v>
      </x:c>
      <x:c r="H729" s="4" t="str">
        <x:f>IFERROR(INDEX('Material routes'!$H$6:$H$2205,MATCH(V729,'Material routes'!$A$6:$A$2205,0)),"MISSING ID")</x:f>
        <x:v>Energy storage</x:v>
      </x:c>
      <x:c r="I729" s="4" t="str">
        <x:f>IFERROR(INDEX('Material routes'!$G$6:$G$2205,MATCH(V729,'Material routes'!$A$6:$A$2205,0)),"MISSING ID")</x:f>
        <x:v>Crafting components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 value tier independent","Value tier; crafting readiness separate"))</x:f>
        <x:v>Value tier; crafting readiness separate</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Unfitted 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T3</x:v>
      </x:c>
      <x:c r="H730" s="4" t="str">
        <x:f>IFERROR(INDEX('Material routes'!$H$6:$H$2205,MATCH(V730,'Material routes'!$A$6:$A$2205,0)),"MISSING ID")</x:f>
        <x:v>Energy storage</x:v>
      </x:c>
      <x:c r="I730" s="4" t="str">
        <x:f>IFERROR(INDEX('Material routes'!$G$6:$G$2205,MATCH(V730,'Material routes'!$A$6:$A$2205,0)),"MISSING ID")</x:f>
        <x:v>Crafting components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 value tier independent","Value tier; crafting readiness separate"))</x:f>
        <x:v>Value tier; crafting readiness separate</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Consolidated iron bar stock</x:v>
      </x:c>
      <x:c r="B731" s="4" t="str">
        <x:f>IFERROR(INDEX('Material routes'!$F$6:$F$2205,MATCH(U731,'Material routes'!$A$6:$A$2205,0)),"MISSING ID")</x:f>
        <x:v>T1</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Counterweight storage module</x:v>
      </x:c>
      <x:c r="G731" s="4" t="str">
        <x:f>IFERROR(INDEX('Material routes'!$F$6:$F$2205,MATCH(V731,'Material routes'!$A$6:$A$2205,0)),"MISSING ID")</x:f>
        <x:v>T2</x:v>
      </x:c>
      <x:c r="H731" s="4" t="str">
        <x:f>IFERROR(INDEX('Material routes'!$H$6:$H$2205,MATCH(V731,'Material routes'!$A$6:$A$2205,0)),"MISSING ID")</x:f>
        <x:v>Energy storage</x:v>
      </x:c>
      <x:c r="I731" s="4" t="str">
        <x:f>IFERROR(INDEX('Material routes'!$G$6:$G$2205,MATCH(V731,'Material routes'!$A$6:$A$2205,0)),"MISSING ID")</x:f>
        <x:v>Crafting components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 value tier independent","Value tier; crafting readiness separate"))</x:f>
        <x:v>Value tier; crafting readiness separate</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T0</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Counterweight storage module</x:v>
      </x:c>
      <x:c r="G732" s="4" t="str">
        <x:f>IFERROR(INDEX('Material routes'!$F$6:$F$2205,MATCH(V732,'Material routes'!$A$6:$A$2205,0)),"MISSING ID")</x:f>
        <x:v>T2</x:v>
      </x:c>
      <x:c r="H732" s="4" t="str">
        <x:f>IFERROR(INDEX('Material routes'!$H$6:$H$2205,MATCH(V732,'Material routes'!$A$6:$A$2205,0)),"MISSING ID")</x:f>
        <x:v>Energy storage</x:v>
      </x:c>
      <x:c r="I732" s="4" t="str">
        <x:f>IFERROR(INDEX('Material routes'!$G$6:$G$2205,MATCH(V732,'Material routes'!$A$6:$A$2205,0)),"MISSING ID")</x:f>
        <x:v>Crafting components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 value tier independent","Value tier; crafting readiness separate"))</x:f>
        <x:v>Value tier; crafting readiness separate</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T1</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Counterweight storage module</x:v>
      </x:c>
      <x:c r="G733" s="4" t="str">
        <x:f>IFERROR(INDEX('Material routes'!$F$6:$F$2205,MATCH(V733,'Material routes'!$A$6:$A$2205,0)),"MISSING ID")</x:f>
        <x:v>T2</x:v>
      </x:c>
      <x:c r="H733" s="4" t="str">
        <x:f>IFERROR(INDEX('Material routes'!$H$6:$H$2205,MATCH(V733,'Material routes'!$A$6:$A$2205,0)),"MISSING ID")</x:f>
        <x:v>Energy storage</x:v>
      </x:c>
      <x:c r="I733" s="4" t="str">
        <x:f>IFERROR(INDEX('Material routes'!$G$6:$G$2205,MATCH(V733,'Material routes'!$A$6:$A$2205,0)),"MISSING ID")</x:f>
        <x:v>Crafting components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 value tier independent","Value tier; crafting readiness separate"))</x:f>
        <x:v>Value tier; crafting readiness separate</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T4</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Salvage value tier; crafting readiness separate</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Unfitted 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T4</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Salvage value tier; crafting readiness separate</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Unfitted 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T3</x:v>
      </x:c>
      <x:c r="H736" s="4" t="str">
        <x:f>IFERROR(INDEX('Material routes'!$H$6:$H$2205,MATCH(V736,'Material routes'!$A$6:$A$2205,0)),"MISSING ID")</x:f>
        <x:v>Energy storage</x:v>
      </x:c>
      <x:c r="I736" s="4" t="str">
        <x:f>IFERROR(INDEX('Material routes'!$G$6:$G$2205,MATCH(V736,'Material routes'!$A$6:$A$2205,0)),"MISSING ID")</x:f>
        <x:v>Crafting components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 value tier independent","Value tier; crafting readiness separate"))</x:f>
        <x:v>Value tier; crafting readiness separate</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T3</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T3</x:v>
      </x:c>
      <x:c r="H737" s="4" t="str">
        <x:f>IFERROR(INDEX('Material routes'!$H$6:$H$2205,MATCH(V737,'Material routes'!$A$6:$A$2205,0)),"MISSING ID")</x:f>
        <x:v>Energy storage</x:v>
      </x:c>
      <x:c r="I737" s="4" t="str">
        <x:f>IFERROR(INDEX('Material routes'!$G$6:$G$2205,MATCH(V737,'Material routes'!$A$6:$A$2205,0)),"MISSING ID")</x:f>
        <x:v>Crafting components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 value tier independent","Value tier; crafting readiness separate"))</x:f>
        <x:v>Value tier; crafting readiness separate</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Crafting components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T0</x:v>
      </x:c>
      <x:c r="H738" s="4" t="str">
        <x:f>IFERROR(INDEX('Material routes'!$H$6:$H$2205,MATCH(V738,'Material routes'!$A$6:$A$2205,0)),"MISSING ID")</x:f>
        <x:v>Energy storage</x:v>
      </x:c>
      <x:c r="I738" s="4" t="str">
        <x:f>IFERROR(INDEX('Material routes'!$G$6:$G$2205,MATCH(V738,'Material routes'!$A$6:$A$2205,0)),"MISSING ID")</x:f>
        <x:v>Crafting components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 value tier independent","Value tier; crafting readiness separate"))</x:f>
        <x:v>Value tier; crafting readiness separate</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Fired refractory ceramic blanks</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T0</x:v>
      </x:c>
      <x:c r="H739" s="4" t="str">
        <x:f>IFERROR(INDEX('Material routes'!$H$6:$H$2205,MATCH(V739,'Material routes'!$A$6:$A$2205,0)),"MISSING ID")</x:f>
        <x:v>Energy storage</x:v>
      </x:c>
      <x:c r="I739" s="4" t="str">
        <x:f>IFERROR(INDEX('Material routes'!$G$6:$G$2205,MATCH(V739,'Material routes'!$A$6:$A$2205,0)),"MISSING ID")</x:f>
        <x:v>Crafting components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 value tier independent","Value tier; crafting readiness separate"))</x:f>
        <x:v>Value tier; crafting readiness separate</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industrial salt feed</x:v>
      </x:c>
      <x:c r="B740" s="4" t="str">
        <x:f>IFERROR(INDEX('Material routes'!$F$6:$F$2205,MATCH(U740,'Material routes'!$A$6:$A$2205,0)),"MISSING ID")</x:f>
        <x:v>T0</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T2</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 value tier independent","Value tier; crafting readiness separate"))</x:f>
        <x:v>Value tier; crafting readiness separate</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Fired refractory ceramic blanks</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T2</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 value tier independent","Value tier; crafting readiness separate"))</x:f>
        <x:v>Value tier; crafting readiness separate</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Fired refractory ceramic blanks</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T3</x:v>
      </x:c>
      <x:c r="H742" s="4" t="str">
        <x:f>IFERROR(INDEX('Material routes'!$H$6:$H$2205,MATCH(V742,'Material routes'!$A$6:$A$2205,0)),"MISSING ID")</x:f>
        <x:v>Energy storage</x:v>
      </x:c>
      <x:c r="I742" s="4" t="str">
        <x:f>IFERROR(INDEX('Material routes'!$G$6:$G$2205,MATCH(V742,'Material routes'!$A$6:$A$2205,0)),"MISSING ID")</x:f>
        <x:v>Crafting components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 value tier independent","Value tier; crafting readiness separate"))</x:f>
        <x:v>Value tier; crafting readiness separate</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Consolidated iron bar stock</x:v>
      </x:c>
      <x:c r="B743" s="4" t="str">
        <x:f>IFERROR(INDEX('Material routes'!$F$6:$F$2205,MATCH(U743,'Material routes'!$A$6:$A$2205,0)),"MISSING ID")</x:f>
        <x:v>T1</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T3</x:v>
      </x:c>
      <x:c r="H743" s="4" t="str">
        <x:f>IFERROR(INDEX('Material routes'!$H$6:$H$2205,MATCH(V743,'Material routes'!$A$6:$A$2205,0)),"MISSING ID")</x:f>
        <x:v>Energy storage</x:v>
      </x:c>
      <x:c r="I743" s="4" t="str">
        <x:f>IFERROR(INDEX('Material routes'!$G$6:$G$2205,MATCH(V743,'Material routes'!$A$6:$A$2205,0)),"MISSING ID")</x:f>
        <x:v>Crafting components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 value tier independent","Value tier; crafting readiness separate"))</x:f>
        <x:v>Value tier; crafting readiness separate</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industrial salt feed</x:v>
      </x:c>
      <x:c r="B744" s="4" t="str">
        <x:f>IFERROR(INDEX('Material routes'!$F$6:$F$2205,MATCH(U744,'Material routes'!$A$6:$A$2205,0)),"MISSING ID")</x:f>
        <x:v>T0</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T3</x:v>
      </x:c>
      <x:c r="H744" s="4" t="str">
        <x:f>IFERROR(INDEX('Material routes'!$H$6:$H$2205,MATCH(V744,'Material routes'!$A$6:$A$2205,0)),"MISSING ID")</x:f>
        <x:v>Energy storage</x:v>
      </x:c>
      <x:c r="I744" s="4" t="str">
        <x:f>IFERROR(INDEX('Material routes'!$G$6:$G$2205,MATCH(V744,'Material routes'!$A$6:$A$2205,0)),"MISSING ID")</x:f>
        <x:v>Crafting components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 value tier independent","Value tier; crafting readiness separate"))</x:f>
        <x:v>Value tier; crafting readiness separate</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T1</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T4</x:v>
      </x:c>
      <x:c r="H745" s="4" t="str">
        <x:f>IFERROR(INDEX('Material routes'!$H$6:$H$2205,MATCH(V745,'Material routes'!$A$6:$A$2205,0)),"MISSING ID")</x:f>
        <x:v>Energy storage</x:v>
      </x:c>
      <x:c r="I745" s="4" t="str">
        <x:f>IFERROR(INDEX('Material routes'!$G$6:$G$2205,MATCH(V745,'Material routes'!$A$6:$A$2205,0)),"MISSING ID")</x:f>
        <x:v>Salvage</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Salvage value tier; crafting readiness separate</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T4</x:v>
      </x:c>
      <x:c r="H746" s="4" t="str">
        <x:f>IFERROR(INDEX('Material routes'!$H$6:$H$2205,MATCH(V746,'Material routes'!$A$6:$A$2205,0)),"MISSING ID")</x:f>
        <x:v>Energy storage</x:v>
      </x:c>
      <x:c r="I746" s="4" t="str">
        <x:f>IFERROR(INDEX('Material routes'!$G$6:$G$2205,MATCH(V746,'Material routes'!$A$6:$A$2205,0)),"MISSING ID")</x:f>
        <x:v>Salvage</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Salvage value tier; crafting readiness separate</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T4</x:v>
      </x:c>
      <x:c r="H747" s="4" t="str">
        <x:f>IFERROR(INDEX('Material routes'!$H$6:$H$2205,MATCH(V747,'Material routes'!$A$6:$A$2205,0)),"MISSING ID")</x:f>
        <x:v>Energy storage</x:v>
      </x:c>
      <x:c r="I747" s="4" t="str">
        <x:f>IFERROR(INDEX('Material routes'!$G$6:$G$2205,MATCH(V747,'Material routes'!$A$6:$A$2205,0)),"MISSING ID")</x:f>
        <x:v>Salvage</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Salvage value tier; crafting readiness separate</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Composite insulation blanks</x:v>
      </x:c>
      <x:c r="B748" s="4" t="str">
        <x:f>IFERROR(INDEX('Material routes'!$F$6:$F$2205,MATCH(U748,'Material routes'!$A$6:$A$2205,0)),"MISSING ID")</x:f>
        <x:v>T2</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T3</x:v>
      </x:c>
      <x:c r="H748" s="4" t="str">
        <x:f>IFERROR(INDEX('Material routes'!$H$6:$H$2205,MATCH(V748,'Material routes'!$A$6:$A$2205,0)),"MISSING ID")</x:f>
        <x:v>Energy storage</x:v>
      </x:c>
      <x:c r="I748" s="4" t="str">
        <x:f>IFERROR(INDEX('Material routes'!$G$6:$G$2205,MATCH(V748,'Material routes'!$A$6:$A$2205,0)),"MISSING ID")</x:f>
        <x:v>Crafting components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 value tier independent","Value tier; crafting readiness separate"))</x:f>
        <x:v>Value tier; crafting readiness separate</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T2</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T3</x:v>
      </x:c>
      <x:c r="H749" s="4" t="str">
        <x:f>IFERROR(INDEX('Material routes'!$H$6:$H$2205,MATCH(V749,'Material routes'!$A$6:$A$2205,0)),"MISSING ID")</x:f>
        <x:v>Energy storage</x:v>
      </x:c>
      <x:c r="I749" s="4" t="str">
        <x:f>IFERROR(INDEX('Material routes'!$G$6:$G$2205,MATCH(V749,'Material routes'!$A$6:$A$2205,0)),"MISSING ID")</x:f>
        <x:v>Crafting components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 value tier independent","Value tier; crafting readiness separate"))</x:f>
        <x:v>Value tier; crafting readiness separate</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sheets</x:v>
      </x:c>
      <x:c r="B750" s="4" t="str">
        <x:f>IFERROR(INDEX('Material routes'!$F$6:$F$2205,MATCH(U750,'Material routes'!$A$6:$A$2205,0)),"MISSING ID")</x:f>
        <x:v>T2</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T3</x:v>
      </x:c>
      <x:c r="H750" s="4" t="str">
        <x:f>IFERROR(INDEX('Material routes'!$H$6:$H$2205,MATCH(V750,'Material routes'!$A$6:$A$2205,0)),"MISSING ID")</x:f>
        <x:v>Energy storage</x:v>
      </x:c>
      <x:c r="I750" s="4" t="str">
        <x:f>IFERROR(INDEX('Material routes'!$G$6:$G$2205,MATCH(V750,'Material routes'!$A$6:$A$2205,0)),"MISSING ID")</x:f>
        <x:v>Crafting components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 value tier independent","Value tier; crafting readiness separate"))</x:f>
        <x:v>Value tier; crafting readiness separate</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T2</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T3</x:v>
      </x:c>
      <x:c r="H751" s="4" t="str">
        <x:f>IFERROR(INDEX('Material routes'!$H$6:$H$2205,MATCH(V751,'Material routes'!$A$6:$A$2205,0)),"MISSING ID")</x:f>
        <x:v>Energy storage</x:v>
      </x:c>
      <x:c r="I751" s="4" t="str">
        <x:f>IFERROR(INDEX('Material routes'!$G$6:$G$2205,MATCH(V751,'Material routes'!$A$6:$A$2205,0)),"MISSING ID")</x:f>
        <x:v>Crafting components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 value tier independent","Value tier; crafting readiness separate"))</x:f>
        <x:v>Value tier; crafting readiness separate</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transparent glass blanks</x:v>
      </x:c>
      <x:c r="B752" s="4" t="str">
        <x:f>IFERROR(INDEX('Material routes'!$F$6:$F$2205,MATCH(U752,'Material routes'!$A$6:$A$2205,0)),"MISSING ID")</x:f>
        <x:v>T2</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T3</x:v>
      </x:c>
      <x:c r="H752" s="4" t="str">
        <x:f>IFERROR(INDEX('Material routes'!$H$6:$H$2205,MATCH(V752,'Material routes'!$A$6:$A$2205,0)),"MISSING ID")</x:f>
        <x:v>Energy storage</x:v>
      </x:c>
      <x:c r="I752" s="4" t="str">
        <x:f>IFERROR(INDEX('Material routes'!$G$6:$G$2205,MATCH(V752,'Material routes'!$A$6:$A$2205,0)),"MISSING ID")</x:f>
        <x:v>Crafting components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 value tier independent","Value tier; crafting readiness separate"))</x:f>
        <x:v>Value tier; crafting readiness separate</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T2</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T3</x:v>
      </x:c>
      <x:c r="H753" s="4" t="str">
        <x:f>IFERROR(INDEX('Material routes'!$H$6:$H$2205,MATCH(V753,'Material routes'!$A$6:$A$2205,0)),"MISSING ID")</x:f>
        <x:v>Energy storage</x:v>
      </x:c>
      <x:c r="I753" s="4" t="str">
        <x:f>IFERROR(INDEX('Material routes'!$G$6:$G$2205,MATCH(V753,'Material routes'!$A$6:$A$2205,0)),"MISSING ID")</x:f>
        <x:v>Crafting components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 value tier independent","Value tier; crafting readiness separate"))</x:f>
        <x:v>Value tier; crafting readiness separate</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Fired refractory ceramic blanks</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T3</x:v>
      </x:c>
      <x:c r="H754" s="4" t="str">
        <x:f>IFERROR(INDEX('Material routes'!$H$6:$H$2205,MATCH(V754,'Material routes'!$A$6:$A$2205,0)),"MISSING ID")</x:f>
        <x:v>Energy storage</x:v>
      </x:c>
      <x:c r="I754" s="4" t="str">
        <x:f>IFERROR(INDEX('Material routes'!$G$6:$G$2205,MATCH(V754,'Material routes'!$A$6:$A$2205,0)),"MISSING ID")</x:f>
        <x:v>Crafting components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 value tier independent","Value tier; crafting readiness separate"))</x:f>
        <x:v>Value tier; crafting readiness separate</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T2</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T3</x:v>
      </x:c>
      <x:c r="H755" s="4" t="str">
        <x:f>IFERROR(INDEX('Material routes'!$H$6:$H$2205,MATCH(V755,'Material routes'!$A$6:$A$2205,0)),"MISSING ID")</x:f>
        <x:v>Energy storage</x:v>
      </x:c>
      <x:c r="I755" s="4" t="str">
        <x:f>IFERROR(INDEX('Material routes'!$G$6:$G$2205,MATCH(V755,'Material routes'!$A$6:$A$2205,0)),"MISSING ID")</x:f>
        <x:v>Crafting components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 value tier independent","Value tier; crafting readiness separate"))</x:f>
        <x:v>Value tier; crafting readiness separate</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Crafting components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T4</x:v>
      </x:c>
      <x:c r="H756" s="4" t="str">
        <x:f>IFERROR(INDEX('Material routes'!$H$6:$H$2205,MATCH(V756,'Material routes'!$A$6:$A$2205,0)),"MISSING ID")</x:f>
        <x:v>Service kit</x:v>
      </x:c>
      <x:c r="I756" s="4" t="str">
        <x:f>IFERROR(INDEX('Material routes'!$G$6:$G$2205,MATCH(V756,'Material routes'!$A$6:$A$2205,0)),"MISSING ID")</x:f>
        <x:v>Salvage</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Salvage value tier; crafting readiness separate</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T4</x:v>
      </x:c>
      <x:c r="H757" s="4" t="str">
        <x:f>IFERROR(INDEX('Material routes'!$H$6:$H$2205,MATCH(V757,'Material routes'!$A$6:$A$2205,0)),"MISSING ID")</x:f>
        <x:v>Service kit</x:v>
      </x:c>
      <x:c r="I757" s="4" t="str">
        <x:f>IFERROR(INDEX('Material routes'!$G$6:$G$2205,MATCH(V757,'Material routes'!$A$6:$A$2205,0)),"MISSING ID")</x:f>
        <x:v>Salvage</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Salvage value tier; crafting readiness separate</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T0</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T4</x:v>
      </x:c>
      <x:c r="H758" s="4" t="str">
        <x:f>IFERROR(INDEX('Material routes'!$H$6:$H$2205,MATCH(V758,'Material routes'!$A$6:$A$2205,0)),"MISSING ID")</x:f>
        <x:v>Service kit</x:v>
      </x:c>
      <x:c r="I758" s="4" t="str">
        <x:f>IFERROR(INDEX('Material routes'!$G$6:$G$2205,MATCH(V758,'Material routes'!$A$6:$A$2205,0)),"MISSING ID")</x:f>
        <x:v>Salvage</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Salvage value tier; crafting readiness separate</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x:c r="B759" s="4"/>
      <x:c r="C759" s="4"/>
      <x:c r="D759" s="4"/>
      <x:c r="E759" s="4"/>
      <x:c r="F759" s="4"/>
      <x:c r="G759" s="4"/>
      <x:c r="H759" s="4"/>
      <x:c r="I759" s="4"/>
      <x:c r="J759" s="4"/>
      <x:c r="K759" s="4"/>
      <x:c r="L759" s="4"/>
      <x:c r="M759" s="4"/>
      <x:c r="N759" s="4"/>
      <x:c r="P759" s="4"/>
      <x:c r="R759" s="4"/>
      <x:c r="S759" s="4"/>
      <x:c r="T759" s="4"/>
      <x:c r="U759" s="4"/>
      <x:c r="V759" s="4"/>
    </x:row>
    <x:row r="760" ht="64" customHeight="1">
      <x:c r="A760" s="4"/>
      <x:c r="B760" s="4"/>
      <x:c r="C760" s="4"/>
      <x:c r="D760" s="4"/>
      <x:c r="E760" s="4"/>
      <x:c r="F760" s="4"/>
      <x:c r="G760" s="4"/>
      <x:c r="H760" s="4"/>
      <x:c r="I760" s="4"/>
      <x:c r="J760" s="4"/>
      <x:c r="K760" s="4"/>
      <x:c r="L760" s="4"/>
      <x:c r="M760" s="4"/>
      <x:c r="N760" s="4"/>
      <x:c r="P760" s="4"/>
      <x:c r="R760" s="4"/>
      <x:c r="S760" s="4"/>
      <x:c r="T760" s="4"/>
      <x:c r="U760" s="4"/>
      <x:c r="V760" s="4"/>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T4</x:v>
      </x:c>
      <x:c r="H761" s="4" t="str">
        <x:f>IFERROR(INDEX('Material routes'!$H$6:$H$2205,MATCH(V761,'Material routes'!$A$6:$A$2205,0)),"MISSING ID")</x:f>
        <x:v>Service kit</x:v>
      </x:c>
      <x:c r="I761" s="4" t="str">
        <x:f>IFERROR(INDEX('Material routes'!$G$6:$G$2205,MATCH(V761,'Material routes'!$A$6:$A$2205,0)),"MISSING ID")</x:f>
        <x:v>Salvage</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Salvage value tier; crafting readiness separate</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T4</x:v>
      </x:c>
      <x:c r="H762" s="4" t="str">
        <x:f>IFERROR(INDEX('Material routes'!$H$6:$H$2205,MATCH(V762,'Material routes'!$A$6:$A$2205,0)),"MISSING ID")</x:f>
        <x:v>Service kit</x:v>
      </x:c>
      <x:c r="I762" s="4" t="str">
        <x:f>IFERROR(INDEX('Material routes'!$G$6:$G$2205,MATCH(V762,'Material routes'!$A$6:$A$2205,0)),"MISSING ID")</x:f>
        <x:v>Salvage</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Salvage value tier; crafting readiness separate</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Crafting components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T4</x:v>
      </x:c>
      <x:c r="H763" s="4" t="str">
        <x:f>IFERROR(INDEX('Material routes'!$H$6:$H$2205,MATCH(V763,'Material routes'!$A$6:$A$2205,0)),"MISSING ID")</x:f>
        <x:v>Service kit</x:v>
      </x:c>
      <x:c r="I763" s="4" t="str">
        <x:f>IFERROR(INDEX('Material routes'!$G$6:$G$2205,MATCH(V763,'Material routes'!$A$6:$A$2205,0)),"MISSING ID")</x:f>
        <x:v>Salvage</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Salvage value tier; crafting readiness separate</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x:c r="B770" s="4"/>
      <x:c r="C770" s="4"/>
      <x:c r="D770" s="4"/>
      <x:c r="E770" s="4"/>
      <x:c r="F770" s="4"/>
      <x:c r="G770" s="4"/>
      <x:c r="H770" s="4"/>
      <x:c r="I770" s="4"/>
      <x:c r="J770" s="4"/>
      <x:c r="K770" s="4"/>
      <x:c r="L770" s="4"/>
      <x:c r="M770" s="4"/>
      <x:c r="N770" s="4"/>
      <x:c r="O770" s="4"/>
      <x:c r="P770" s="4"/>
      <x:c r="Q770" s="4"/>
      <x:c r="R770" s="4"/>
      <x:c r="S770" s="4"/>
      <x:c r="T770" s="4"/>
      <x:c r="U770" s="4"/>
      <x:c r="V770" s="4"/>
    </x:row>
    <x:row r="771" ht="64" customHeight="1">
      <x:c r="A771" s="4"/>
      <x:c r="B771" s="4"/>
      <x:c r="C771" s="4"/>
      <x:c r="D771" s="4"/>
      <x:c r="E771" s="4"/>
      <x:c r="F771" s="4"/>
      <x:c r="G771" s="4"/>
      <x:c r="H771" s="4"/>
      <x:c r="I771" s="4"/>
      <x:c r="J771" s="4"/>
      <x:c r="K771" s="4"/>
      <x:c r="L771" s="4"/>
      <x:c r="M771" s="4"/>
      <x:c r="N771" s="4"/>
      <x:c r="O771" s="4"/>
      <x:c r="P771" s="4"/>
      <x:c r="Q771" s="4"/>
      <x:c r="R771" s="4"/>
      <x:c r="S771" s="4"/>
      <x:c r="T771" s="4"/>
      <x:c r="U771" s="4"/>
      <x:c r="V771" s="4"/>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T4</x:v>
      </x:c>
      <x:c r="H772" s="4" t="str">
        <x:f>IFERROR(INDEX('Material routes'!$H$6:$H$2205,MATCH(V772,'Material routes'!$A$6:$A$2205,0)),"MISSING ID")</x:f>
        <x:v>Musical instrument</x:v>
      </x:c>
      <x:c r="I772" s="4" t="str">
        <x:f>IFERROR(INDEX('Material routes'!$G$6:$G$2205,MATCH(V772,'Material routes'!$A$6:$A$2205,0)),"MISSING ID")</x:f>
        <x:v>Salvage</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Salvage value tier; crafting readiness separate</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sheets</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T4</x:v>
      </x:c>
      <x:c r="H773" s="4" t="str">
        <x:f>IFERROR(INDEX('Material routes'!$H$6:$H$2205,MATCH(V773,'Material routes'!$A$6:$A$2205,0)),"MISSING ID")</x:f>
        <x:v>Musical instrument</x:v>
      </x:c>
      <x:c r="I773" s="4" t="str">
        <x:f>IFERROR(INDEX('Material routes'!$G$6:$G$2205,MATCH(V773,'Material routes'!$A$6:$A$2205,0)),"MISSING ID")</x:f>
        <x:v>Salvage</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Salvage value tier; crafting readiness separate</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T4</x:v>
      </x:c>
      <x:c r="H774" s="4" t="str">
        <x:f>IFERROR(INDEX('Material routes'!$H$6:$H$2205,MATCH(V774,'Material routes'!$A$6:$A$2205,0)),"MISSING ID")</x:f>
        <x:v>Musical instrument</x:v>
      </x:c>
      <x:c r="I774" s="4" t="str">
        <x:f>IFERROR(INDEX('Material routes'!$G$6:$G$2205,MATCH(V774,'Material routes'!$A$6:$A$2205,0)),"MISSING ID")</x:f>
        <x:v>Salvage</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Salvage value tier; crafting readiness separate</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T4</x:v>
      </x:c>
      <x:c r="H775" s="4" t="str">
        <x:f>IFERROR(INDEX('Material routes'!$H$6:$H$2205,MATCH(V775,'Material routes'!$A$6:$A$2205,0)),"MISSING ID")</x:f>
        <x:v>Musical instrument</x:v>
      </x:c>
      <x:c r="I775" s="4" t="str">
        <x:f>IFERROR(INDEX('Material routes'!$G$6:$G$2205,MATCH(V775,'Material routes'!$A$6:$A$2205,0)),"MISSING ID")</x:f>
        <x:v>Salvage</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Salvage value tier; crafting readiness separate</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T4</x:v>
      </x:c>
      <x:c r="H776" s="4" t="str">
        <x:f>IFERROR(INDEX('Material routes'!$H$6:$H$2205,MATCH(V776,'Material routes'!$A$6:$A$2205,0)),"MISSING ID")</x:f>
        <x:v>Musical instrument</x:v>
      </x:c>
      <x:c r="I776" s="4" t="str">
        <x:f>IFERROR(INDEX('Material routes'!$G$6:$G$2205,MATCH(V776,'Material routes'!$A$6:$A$2205,0)),"MISSING ID")</x:f>
        <x:v>Salvage</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Salvage value tier; crafting readiness separate</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faunal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T3</x:v>
      </x:c>
      <x:c r="H777" s="4" t="str">
        <x:f>IFERROR(INDEX('Material routes'!$H$6:$H$2205,MATCH(V777,'Material routes'!$A$6:$A$2205,0)),"MISSING ID")</x:f>
        <x:v>Musical instrument</x:v>
      </x:c>
      <x:c r="I777" s="4" t="str">
        <x:f>IFERROR(INDEX('Material routes'!$G$6:$G$2205,MATCH(V777,'Material routes'!$A$6:$A$2205,0)),"MISSING ID")</x:f>
        <x:v>Salvage</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Salvage value tier; crafting readiness separate</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T4</x:v>
      </x:c>
      <x:c r="H778" s="4" t="str">
        <x:f>IFERROR(INDEX('Material routes'!$H$6:$H$2205,MATCH(V778,'Material routes'!$A$6:$A$2205,0)),"MISSING ID")</x:f>
        <x:v>Musical instrument</x:v>
      </x:c>
      <x:c r="I778" s="4" t="str">
        <x:f>IFERROR(INDEX('Material routes'!$G$6:$G$2205,MATCH(V778,'Material routes'!$A$6:$A$2205,0)),"MISSING ID")</x:f>
        <x:v>Salvage</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Salvage value tier; crafting readiness separate</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Consolidated iron bar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T4</x:v>
      </x:c>
      <x:c r="H779" s="4" t="str">
        <x:f>IFERROR(INDEX('Material routes'!$H$6:$H$2205,MATCH(V779,'Material routes'!$A$6:$A$2205,0)),"MISSING ID")</x:f>
        <x:v>Musical instrument</x:v>
      </x:c>
      <x:c r="I779" s="4" t="str">
        <x:f>IFERROR(INDEX('Material routes'!$G$6:$G$2205,MATCH(V779,'Material routes'!$A$6:$A$2205,0)),"MISSING ID")</x:f>
        <x:v>Salvage</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Salvage value tier; crafting readiness separate</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faunal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T0</x:v>
      </x:c>
      <x:c r="H780" s="4" t="str">
        <x:f>IFERROR(INDEX('Material routes'!$H$6:$H$2205,MATCH(V780,'Material routes'!$A$6:$A$2205,0)),"MISSING ID")</x:f>
        <x:v>Musical instrument</x:v>
      </x:c>
      <x:c r="I780" s="4" t="str">
        <x:f>IFERROR(INDEX('Material routes'!$G$6:$G$2205,MATCH(V780,'Material routes'!$A$6:$A$2205,0)),"MISSING ID")</x:f>
        <x:v>Salvage</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Salvage value tier; crafting readiness separate</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T3</x:v>
      </x:c>
      <x:c r="H781" s="4" t="str">
        <x:f>IFERROR(INDEX('Material routes'!$H$6:$H$2205,MATCH(V781,'Material routes'!$A$6:$A$2205,0)),"MISSING ID")</x:f>
        <x:v>Musical instrument</x:v>
      </x:c>
      <x:c r="I781" s="4" t="str">
        <x:f>IFERROR(INDEX('Material routes'!$G$6:$G$2205,MATCH(V781,'Material routes'!$A$6:$A$2205,0)),"MISSING ID")</x:f>
        <x:v>Salvage</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Salvage value tier; crafting readiness separate</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Consolidated iron bar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T3</x:v>
      </x:c>
      <x:c r="H782" s="4" t="str">
        <x:f>IFERROR(INDEX('Material routes'!$H$6:$H$2205,MATCH(V782,'Material routes'!$A$6:$A$2205,0)),"MISSING ID")</x:f>
        <x:v>Musical instrument</x:v>
      </x:c>
      <x:c r="I782" s="4" t="str">
        <x:f>IFERROR(INDEX('Material routes'!$G$6:$G$2205,MATCH(V782,'Material routes'!$A$6:$A$2205,0)),"MISSING ID")</x:f>
        <x:v>Salvage</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Salvage value tier; crafting readiness separate</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T3</x:v>
      </x:c>
      <x:c r="H783" s="4" t="str">
        <x:f>IFERROR(INDEX('Material routes'!$H$6:$H$2205,MATCH(V783,'Material routes'!$A$6:$A$2205,0)),"MISSING ID")</x:f>
        <x:v>Musical instrument</x:v>
      </x:c>
      <x:c r="I783" s="4" t="str">
        <x:f>IFERROR(INDEX('Material routes'!$G$6:$G$2205,MATCH(V783,'Material routes'!$A$6:$A$2205,0)),"MISSING ID")</x:f>
        <x:v>Salvage</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Salvage value tier; crafting readiness separate</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T3</x:v>
      </x:c>
      <x:c r="H784" s="4" t="str">
        <x:f>IFERROR(INDEX('Material routes'!$H$6:$H$2205,MATCH(V784,'Material routes'!$A$6:$A$2205,0)),"MISSING ID")</x:f>
        <x:v>Musical instrument</x:v>
      </x:c>
      <x:c r="I784" s="4" t="str">
        <x:f>IFERROR(INDEX('Material routes'!$G$6:$G$2205,MATCH(V784,'Material routes'!$A$6:$A$2205,0)),"MISSING ID")</x:f>
        <x:v>Salvage</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Salvage value tier; crafting readiness separate</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Shaped resonant stone bars</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T3</x:v>
      </x:c>
      <x:c r="H785" s="4" t="str">
        <x:f>IFERROR(INDEX('Material routes'!$H$6:$H$2205,MATCH(V785,'Material routes'!$A$6:$A$2205,0)),"MISSING ID")</x:f>
        <x:v>Musical instrument</x:v>
      </x:c>
      <x:c r="I785" s="4" t="str">
        <x:f>IFERROR(INDEX('Material routes'!$G$6:$G$2205,MATCH(V785,'Material routes'!$A$6:$A$2205,0)),"MISSING ID")</x:f>
        <x:v>Salvage</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Salvage value tier; crafting readiness separate</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sheets</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T3</x:v>
      </x:c>
      <x:c r="H786" s="4" t="str">
        <x:f>IFERROR(INDEX('Material routes'!$H$6:$H$2205,MATCH(V786,'Material routes'!$A$6:$A$2205,0)),"MISSING ID")</x:f>
        <x:v>Musical instrument</x:v>
      </x:c>
      <x:c r="I786" s="4" t="str">
        <x:f>IFERROR(INDEX('Material routes'!$G$6:$G$2205,MATCH(V786,'Material routes'!$A$6:$A$2205,0)),"MISSING ID")</x:f>
        <x:v>Salvage</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Salvage value tier; crafting readiness separate</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T4</x:v>
      </x:c>
      <x:c r="H787" s="4" t="str">
        <x:f>IFERROR(INDEX('Material routes'!$H$6:$H$2205,MATCH(V787,'Material routes'!$A$6:$A$2205,0)),"MISSING ID")</x:f>
        <x:v>Musical instrument</x:v>
      </x:c>
      <x:c r="I787" s="4" t="str">
        <x:f>IFERROR(INDEX('Material routes'!$G$6:$G$2205,MATCH(V787,'Material routes'!$A$6:$A$2205,0)),"MISSING ID")</x:f>
        <x:v>Salvage</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Salvage value tier; crafting readiness separate</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lengths</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T3</x:v>
      </x:c>
      <x:c r="H788" s="4" t="str">
        <x:f>IFERROR(INDEX('Material routes'!$H$6:$H$2205,MATCH(V788,'Material routes'!$A$6:$A$2205,0)),"MISSING ID")</x:f>
        <x:v>Musical instrument</x:v>
      </x:c>
      <x:c r="I788" s="4" t="str">
        <x:f>IFERROR(INDEX('Material routes'!$G$6:$G$2205,MATCH(V788,'Material routes'!$A$6:$A$2205,0)),"MISSING ID")</x:f>
        <x:v>Salvage</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Salvage value tier; crafting readiness separate</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Blended ceramic forming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T3</x:v>
      </x:c>
      <x:c r="H789" s="4" t="str">
        <x:f>IFERROR(INDEX('Material routes'!$H$6:$H$2205,MATCH(V789,'Material routes'!$A$6:$A$2205,0)),"MISSING ID")</x:f>
        <x:v>Musical instrument</x:v>
      </x:c>
      <x:c r="I789" s="4" t="str">
        <x:f>IFERROR(INDEX('Material routes'!$G$6:$G$2205,MATCH(V789,'Material routes'!$A$6:$A$2205,0)),"MISSING ID")</x:f>
        <x:v>Salvage</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Salvage value tier; crafting readiness separate</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T3</x:v>
      </x:c>
      <x:c r="H790" s="4" t="str">
        <x:f>IFERROR(INDEX('Material routes'!$H$6:$H$2205,MATCH(V790,'Material routes'!$A$6:$A$2205,0)),"MISSING ID")</x:f>
        <x:v>Musical instrument</x:v>
      </x:c>
      <x:c r="I790" s="4" t="str">
        <x:f>IFERROR(INDEX('Material routes'!$G$6:$G$2205,MATCH(V790,'Material routes'!$A$6:$A$2205,0)),"MISSING ID")</x:f>
        <x:v>Salvage</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Salvage value tier; crafting readiness separate</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T0</x:v>
      </x:c>
      <x:c r="H791" s="4" t="str">
        <x:f>IFERROR(INDEX('Material routes'!$H$6:$H$2205,MATCH(V791,'Material routes'!$A$6:$A$2205,0)),"MISSING ID")</x:f>
        <x:v>Musical instrument</x:v>
      </x:c>
      <x:c r="I791" s="4" t="str">
        <x:f>IFERROR(INDEX('Material routes'!$G$6:$G$2205,MATCH(V791,'Material routes'!$A$6:$A$2205,0)),"MISSING ID")</x:f>
        <x:v>Salvage</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Salvage value tier; crafting readiness separate</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sheets</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T3</x:v>
      </x:c>
      <x:c r="H792" s="4" t="str">
        <x:f>IFERROR(INDEX('Material routes'!$H$6:$H$2205,MATCH(V792,'Material routes'!$A$6:$A$2205,0)),"MISSING ID")</x:f>
        <x:v>Musical instrument</x:v>
      </x:c>
      <x:c r="I792" s="4" t="str">
        <x:f>IFERROR(INDEX('Material routes'!$G$6:$G$2205,MATCH(V792,'Material routes'!$A$6:$A$2205,0)),"MISSING ID")</x:f>
        <x:v>Salvage</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Salvage value tier; crafting readiness separate</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T3</x:v>
      </x:c>
      <x:c r="H793" s="4" t="str">
        <x:f>IFERROR(INDEX('Material routes'!$H$6:$H$2205,MATCH(V793,'Material routes'!$A$6:$A$2205,0)),"MISSING ID")</x:f>
        <x:v>Musical instrument</x:v>
      </x:c>
      <x:c r="I793" s="4" t="str">
        <x:f>IFERROR(INDEX('Material routes'!$G$6:$G$2205,MATCH(V793,'Material routes'!$A$6:$A$2205,0)),"MISSING ID")</x:f>
        <x:v>Salvage</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Salvage value tier; crafting readiness separate</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Worked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T3</x:v>
      </x:c>
      <x:c r="H794" s="4" t="str">
        <x:f>IFERROR(INDEX('Material routes'!$H$6:$H$2205,MATCH(V794,'Material routes'!$A$6:$A$2205,0)),"MISSING ID")</x:f>
        <x:v>Musical instrument</x:v>
      </x:c>
      <x:c r="I794" s="4" t="str">
        <x:f>IFERROR(INDEX('Material routes'!$G$6:$G$2205,MATCH(V794,'Material routes'!$A$6:$A$2205,0)),"MISSING ID")</x:f>
        <x:v>Salvage</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Salvage value tier; crafting readiness separate</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blanks</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T4</x:v>
      </x:c>
      <x:c r="H795" s="4" t="str">
        <x:f>IFERROR(INDEX('Material routes'!$H$6:$H$2205,MATCH(V795,'Material routes'!$A$6:$A$2205,0)),"MISSING ID")</x:f>
        <x:v>Musical instrument</x:v>
      </x:c>
      <x:c r="I795" s="4" t="str">
        <x:f>IFERROR(INDEX('Material routes'!$G$6:$G$2205,MATCH(V795,'Material routes'!$A$6:$A$2205,0)),"MISSING ID")</x:f>
        <x:v>Salvage</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Salvage value tier; crafting readiness separate</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T4</x:v>
      </x:c>
      <x:c r="H796" s="4" t="str">
        <x:f>IFERROR(INDEX('Material routes'!$H$6:$H$2205,MATCH(V796,'Material routes'!$A$6:$A$2205,0)),"MISSING ID")</x:f>
        <x:v>Musical instrument</x:v>
      </x:c>
      <x:c r="I796" s="4" t="str">
        <x:f>IFERROR(INDEX('Material routes'!$G$6:$G$2205,MATCH(V796,'Material routes'!$A$6:$A$2205,0)),"MISSING ID")</x:f>
        <x:v>Salvage</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Salvage value tier; crafting readiness separate</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x:c r="B797" s="4"/>
      <x:c r="C797" s="4"/>
      <x:c r="D797" s="4"/>
      <x:c r="E797" s="4"/>
      <x:c r="F797" s="4"/>
      <x:c r="G797" s="4"/>
      <x:c r="H797" s="4"/>
      <x:c r="I797" s="4"/>
      <x:c r="J797" s="4"/>
      <x:c r="K797" s="4"/>
      <x:c r="L797" s="4"/>
      <x:c r="M797" s="4"/>
      <x:c r="N797" s="4"/>
      <x:c r="O797" s="4"/>
      <x:c r="P797" s="4"/>
      <x:c r="Q797" s="4"/>
      <x:c r="R797" s="4"/>
      <x:c r="S797" s="4"/>
      <x:c r="T797" s="4"/>
      <x:c r="U797" s="4"/>
      <x:c r="V797" s="4"/>
    </x:row>
    <x:row r="798" ht="64" customHeight="1">
      <x:c r="A798" s="4"/>
      <x:c r="B798" s="4"/>
      <x:c r="C798" s="4"/>
      <x:c r="D798" s="4"/>
      <x:c r="E798" s="4"/>
      <x:c r="F798" s="4"/>
      <x:c r="G798" s="4"/>
      <x:c r="H798" s="4"/>
      <x:c r="I798" s="4"/>
      <x:c r="J798" s="4"/>
      <x:c r="K798" s="4"/>
      <x:c r="L798" s="4"/>
      <x:c r="M798" s="4"/>
      <x:c r="N798" s="4"/>
      <x:c r="O798" s="4"/>
      <x:c r="P798" s="4"/>
      <x:c r="Q798" s="4"/>
      <x:c r="R798" s="4"/>
      <x:c r="S798" s="4"/>
      <x:c r="T798" s="4"/>
      <x:c r="U798" s="4"/>
      <x:c r="V798" s="4"/>
    </x:row>
    <x:row r="799" ht="64" customHeight="1">
      <x:c r="A799" s="4"/>
      <x:c r="B799" s="4"/>
      <x:c r="C799" s="4"/>
      <x:c r="D799" s="4"/>
      <x:c r="E799" s="4"/>
      <x:c r="F799" s="4"/>
      <x:c r="G799" s="4"/>
      <x:c r="H799" s="4"/>
      <x:c r="I799" s="4"/>
      <x:c r="J799" s="4"/>
      <x:c r="K799" s="4"/>
      <x:c r="L799" s="4"/>
      <x:c r="M799" s="4"/>
      <x:c r="N799" s="4"/>
      <x:c r="O799" s="4"/>
      <x:c r="P799" s="4"/>
      <x:c r="Q799" s="4"/>
      <x:c r="R799" s="4"/>
      <x:c r="S799" s="4"/>
      <x:c r="T799" s="4"/>
      <x:c r="U799" s="4"/>
      <x:c r="V799" s="4"/>
    </x:row>
    <x:row r="800" ht="64" customHeight="1">
      <x:c r="A800" s="4"/>
      <x:c r="B800" s="4"/>
      <x:c r="C800" s="4"/>
      <x:c r="D800" s="4"/>
      <x:c r="E800" s="4"/>
      <x:c r="F800" s="4"/>
      <x:c r="G800" s="4"/>
      <x:c r="H800" s="4"/>
      <x:c r="I800" s="4"/>
      <x:c r="J800" s="4"/>
      <x:c r="K800" s="4"/>
      <x:c r="L800" s="4"/>
      <x:c r="M800" s="4"/>
      <x:c r="N800" s="4"/>
      <x:c r="O800" s="4"/>
      <x:c r="P800" s="4"/>
      <x:c r="Q800" s="4"/>
      <x:c r="R800" s="4"/>
      <x:c r="S800" s="4"/>
      <x:c r="T800" s="4"/>
      <x:c r="U800" s="4"/>
      <x:c r="V800" s="4"/>
    </x:row>
    <x:row r="801" ht="64" customHeight="1">
      <x:c r="A801" s="4" t="str">
        <x:f>IFERROR(INDEX('Material routes'!$E$6:$E$2205,MATCH(U801,'Material routes'!$A$6:$A$2205,0)),"MISSING ID")</x:f>
        <x:v>Spring-grade steel blanks</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T3</x:v>
      </x:c>
      <x:c r="H801" s="4" t="str">
        <x:f>IFERROR(INDEX('Material routes'!$H$6:$H$2205,MATCH(V801,'Material routes'!$A$6:$A$2205,0)),"MISSING ID")</x:f>
        <x:v>Musical instrument</x:v>
      </x:c>
      <x:c r="I801" s="4" t="str">
        <x:f>IFERROR(INDEX('Material routes'!$G$6:$G$2205,MATCH(V801,'Material routes'!$A$6:$A$2205,0)),"MISSING ID")</x:f>
        <x:v>Salvage</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Salvage value tier; crafting readiness separate</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Consolidated iron bar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T3</x:v>
      </x:c>
      <x:c r="H802" s="4" t="str">
        <x:f>IFERROR(INDEX('Material routes'!$H$6:$H$2205,MATCH(V802,'Material routes'!$A$6:$A$2205,0)),"MISSING ID")</x:f>
        <x:v>Musical instrument</x:v>
      </x:c>
      <x:c r="I802" s="4" t="str">
        <x:f>IFERROR(INDEX('Material routes'!$G$6:$G$2205,MATCH(V802,'Material routes'!$A$6:$A$2205,0)),"MISSING ID")</x:f>
        <x:v>Salvage</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Salvage value tier; crafting readiness separate</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T3</x:v>
      </x:c>
      <x:c r="C803" s="4" t="str">
        <x:f>IFERROR(INDEX('Material routes'!$H$6:$H$2205,MATCH(U803,'Material routes'!$A$6:$A$2205,0)),"MISSING ID")</x:f>
        <x:v>Crafting component</x:v>
      </x:c>
      <x:c r="D803" s="4" t="str">
        <x:f>IFERROR(INDEX('Material routes'!$G$6:$G$2205,MATCH(U803,'Material routes'!$A$6:$A$2205,0)),"MISSING ID")</x:f>
        <x:v>Salvage</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T4</x:v>
      </x:c>
      <x:c r="H803" s="4" t="str">
        <x:f>IFERROR(INDEX('Material routes'!$H$6:$H$2205,MATCH(V803,'Material routes'!$A$6:$A$2205,0)),"MISSING ID")</x:f>
        <x:v>Shelter item</x:v>
      </x:c>
      <x:c r="I803" s="4" t="str">
        <x:f>IFERROR(INDEX('Material routes'!$G$6:$G$2205,MATCH(V803,'Material routes'!$A$6:$A$2205,0)),"MISSING ID")</x:f>
        <x:v>Salvage</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Salvage value tier; crafting readiness separate</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Salvage</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T4</x:v>
      </x:c>
      <x:c r="H804" s="4" t="str">
        <x:f>IFERROR(INDEX('Material routes'!$H$6:$H$2205,MATCH(V804,'Material routes'!$A$6:$A$2205,0)),"MISSING ID")</x:f>
        <x:v>Shelter item</x:v>
      </x:c>
      <x:c r="I804" s="4" t="str">
        <x:f>IFERROR(INDEX('Material routes'!$G$6:$G$2205,MATCH(V804,'Material routes'!$A$6:$A$2205,0)),"MISSING ID")</x:f>
        <x:v>Salvage</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Salvage value tier; crafting readiness separate</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wing-membrane sheets</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T4</x:v>
      </x:c>
      <x:c r="H805" s="4" t="str">
        <x:f>IFERROR(INDEX('Material routes'!$H$6:$H$2205,MATCH(V805,'Material routes'!$A$6:$A$2205,0)),"MISSING ID")</x:f>
        <x:v>Shelter item</x:v>
      </x:c>
      <x:c r="I805" s="4" t="str">
        <x:f>IFERROR(INDEX('Material routes'!$G$6:$G$2205,MATCH(V805,'Material routes'!$A$6:$A$2205,0)),"MISSING ID")</x:f>
        <x:v>Salvage</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Salvage value tier; crafting readiness separate</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Consolidated iron bar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T4</x:v>
      </x:c>
      <x:c r="H806" s="4" t="str">
        <x:f>IFERROR(INDEX('Material routes'!$H$6:$H$2205,MATCH(V806,'Material routes'!$A$6:$A$2205,0)),"MISSING ID")</x:f>
        <x:v>Shelter item</x:v>
      </x:c>
      <x:c r="I806" s="4" t="str">
        <x:f>IFERROR(INDEX('Material routes'!$G$6:$G$2205,MATCH(V806,'Material routes'!$A$6:$A$2205,0)),"MISSING ID")</x:f>
        <x:v>Salvage</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Salvage value tier; crafting readiness separate</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lengths</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T3</x:v>
      </x:c>
      <x:c r="H807" s="4" t="str">
        <x:f>IFERROR(INDEX('Material routes'!$H$6:$H$2205,MATCH(V807,'Material routes'!$A$6:$A$2205,0)),"MISSING ID")</x:f>
        <x:v>Shelter item</x:v>
      </x:c>
      <x:c r="I807" s="4" t="str">
        <x:f>IFERROR(INDEX('Material routes'!$G$6:$G$2205,MATCH(V807,'Material routes'!$A$6:$A$2205,0)),"MISSING ID")</x:f>
        <x:v>Salvage</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Salvage value tier; crafting readiness separate</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T3</x:v>
      </x:c>
      <x:c r="H808" s="4" t="str">
        <x:f>IFERROR(INDEX('Material routes'!$H$6:$H$2205,MATCH(V808,'Material routes'!$A$6:$A$2205,0)),"MISSING ID")</x:f>
        <x:v>Shelter item</x:v>
      </x:c>
      <x:c r="I808" s="4" t="str">
        <x:f>IFERROR(INDEX('Material routes'!$G$6:$G$2205,MATCH(V808,'Material routes'!$A$6:$A$2205,0)),"MISSING ID")</x:f>
        <x:v>Salvage</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Salvage value tier; crafting readiness separate</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Unfitted 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T1</x:v>
      </x:c>
      <x:c r="H809" s="4" t="str">
        <x:f>IFERROR(INDEX('Material routes'!$H$6:$H$2205,MATCH(V809,'Material routes'!$A$6:$A$2205,0)),"MISSING ID")</x:f>
        <x:v>Shelter item</x:v>
      </x:c>
      <x:c r="I809" s="4" t="str">
        <x:f>IFERROR(INDEX('Material routes'!$G$6:$G$2205,MATCH(V809,'Material routes'!$A$6:$A$2205,0)),"MISSING ID")</x:f>
        <x:v>Salvage</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Salvage value tier; crafting readiness separate</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T3</x:v>
      </x:c>
      <x:c r="H810" s="4" t="str">
        <x:f>IFERROR(INDEX('Material routes'!$H$6:$H$2205,MATCH(V810,'Material routes'!$A$6:$A$2205,0)),"MISSING ID")</x:f>
        <x:v>Shelter item</x:v>
      </x:c>
      <x:c r="I810" s="4" t="str">
        <x:f>IFERROR(INDEX('Material routes'!$G$6:$G$2205,MATCH(V810,'Material routes'!$A$6:$A$2205,0)),"MISSING ID")</x:f>
        <x:v>Salvage</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Salvage value tier; crafting readiness separate</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husk-fiber sheets</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T2</x:v>
      </x:c>
      <x:c r="H811" s="4" t="str">
        <x:f>IFERROR(INDEX('Material routes'!$H$6:$H$2205,MATCH(V811,'Material routes'!$A$6:$A$2205,0)),"MISSING ID")</x:f>
        <x:v>Shelter item</x:v>
      </x:c>
      <x:c r="I811" s="4" t="str">
        <x:f>IFERROR(INDEX('Material routes'!$G$6:$G$2205,MATCH(V811,'Material routes'!$A$6:$A$2205,0)),"MISSING ID")</x:f>
        <x:v>Salvage</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Salvage value tier; crafting readiness separate</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Consolidated iron bar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T2</x:v>
      </x:c>
      <x:c r="H812" s="4" t="str">
        <x:f>IFERROR(INDEX('Material routes'!$H$6:$H$2205,MATCH(V812,'Material routes'!$A$6:$A$2205,0)),"MISSING ID")</x:f>
        <x:v>Shelter item</x:v>
      </x:c>
      <x:c r="I812" s="4" t="str">
        <x:f>IFERROR(INDEX('Material routes'!$G$6:$G$2205,MATCH(V812,'Material routes'!$A$6:$A$2205,0)),"MISSING ID")</x:f>
        <x:v>Salvage</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Salvage value tier; crafting readiness separate</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sheets</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T2</x:v>
      </x:c>
      <x:c r="H813" s="4" t="str">
        <x:f>IFERROR(INDEX('Material routes'!$H$6:$H$2205,MATCH(V813,'Material routes'!$A$6:$A$2205,0)),"MISSING ID")</x:f>
        <x:v>Shelter item</x:v>
      </x:c>
      <x:c r="I813" s="4" t="str">
        <x:f>IFERROR(INDEX('Material routes'!$G$6:$G$2205,MATCH(V813,'Material routes'!$A$6:$A$2205,0)),"MISSING ID")</x:f>
        <x:v>Salvage</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Salvage value tier; crafting readiness separate</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Consolidated iron bar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T2</x:v>
      </x:c>
      <x:c r="H814" s="4" t="str">
        <x:f>IFERROR(INDEX('Material routes'!$H$6:$H$2205,MATCH(V814,'Material routes'!$A$6:$A$2205,0)),"MISSING ID")</x:f>
        <x:v>Shelter item</x:v>
      </x:c>
      <x:c r="I814" s="4" t="str">
        <x:f>IFERROR(INDEX('Material routes'!$G$6:$G$2205,MATCH(V814,'Material routes'!$A$6:$A$2205,0)),"MISSING ID")</x:f>
        <x:v>Salvage</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Salvage value tier; crafting readiness separate</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husk-fiber sheets</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T2</x:v>
      </x:c>
      <x:c r="H815" s="4" t="str">
        <x:f>IFERROR(INDEX('Material routes'!$H$6:$H$2205,MATCH(V815,'Material routes'!$A$6:$A$2205,0)),"MISSING ID")</x:f>
        <x:v>Shelter item</x:v>
      </x:c>
      <x:c r="I815" s="4" t="str">
        <x:f>IFERROR(INDEX('Material routes'!$G$6:$G$2205,MATCH(V815,'Material routes'!$A$6:$A$2205,0)),"MISSING ID")</x:f>
        <x:v>Salvage</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Salvage value tier; crafting readiness separate</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Consolidated iron bar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T2</x:v>
      </x:c>
      <x:c r="H816" s="4" t="str">
        <x:f>IFERROR(INDEX('Material routes'!$H$6:$H$2205,MATCH(V816,'Material routes'!$A$6:$A$2205,0)),"MISSING ID")</x:f>
        <x:v>Shelter item</x:v>
      </x:c>
      <x:c r="I816" s="4" t="str">
        <x:f>IFERROR(INDEX('Material routes'!$G$6:$G$2205,MATCH(V816,'Material routes'!$A$6:$A$2205,0)),"MISSING ID")</x:f>
        <x:v>Salvage</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Salvage value tier; crafting readiness separate</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T2</x:v>
      </x:c>
      <x:c r="H817" s="4" t="str">
        <x:f>IFERROR(INDEX('Material routes'!$H$6:$H$2205,MATCH(V817,'Material routes'!$A$6:$A$2205,0)),"MISSING ID")</x:f>
        <x:v>Shelter item</x:v>
      </x:c>
      <x:c r="I817" s="4" t="str">
        <x:f>IFERROR(INDEX('Material routes'!$G$6:$G$2205,MATCH(V817,'Material routes'!$A$6:$A$2205,0)),"MISSING ID")</x:f>
        <x:v>Salvage</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Salvage value tier; crafting readiness separate</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T2</x:v>
      </x:c>
      <x:c r="H818" s="4" t="str">
        <x:f>IFERROR(INDEX('Material routes'!$H$6:$H$2205,MATCH(V818,'Material routes'!$A$6:$A$2205,0)),"MISSING ID")</x:f>
        <x:v>Shelter item</x:v>
      </x:c>
      <x:c r="I818" s="4" t="str">
        <x:f>IFERROR(INDEX('Material routes'!$G$6:$G$2205,MATCH(V818,'Material routes'!$A$6:$A$2205,0)),"MISSING ID")</x:f>
        <x:v>Salvage</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Salvage value tier; crafting readiness separate</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T3</x:v>
      </x:c>
      <x:c r="H819" s="4" t="str">
        <x:f>IFERROR(INDEX('Material routes'!$H$6:$H$2205,MATCH(V819,'Material routes'!$A$6:$A$2205,0)),"MISSING ID")</x:f>
        <x:v>Shelter item</x:v>
      </x:c>
      <x:c r="I819" s="4" t="str">
        <x:f>IFERROR(INDEX('Material routes'!$G$6:$G$2205,MATCH(V819,'Material routes'!$A$6:$A$2205,0)),"MISSING ID")</x:f>
        <x:v>Salvage</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Salvage value tier; crafting readiness separate</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T3</x:v>
      </x:c>
      <x:c r="H820" s="4" t="str">
        <x:f>IFERROR(INDEX('Material routes'!$H$6:$H$2205,MATCH(V820,'Material routes'!$A$6:$A$2205,0)),"MISSING ID")</x:f>
        <x:v>Shelter item</x:v>
      </x:c>
      <x:c r="I820" s="4" t="str">
        <x:f>IFERROR(INDEX('Material routes'!$G$6:$G$2205,MATCH(V820,'Material routes'!$A$6:$A$2205,0)),"MISSING ID")</x:f>
        <x:v>Salvage</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Salvage value tier; crafting readiness separate</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Consolidated iron bar stock</x:v>
      </x:c>
      <x:c r="B821" s="4" t="str">
        <x:f>IFERROR(INDEX('Material routes'!$F$6:$F$2205,MATCH(U821,'Material routes'!$A$6:$A$2205,0)),"MISSING ID")</x:f>
        <x:v>T1</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T1</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 value tier independent","Value tier; crafting readiness separate"))</x:f>
        <x:v>Value tier; crafting readiness separate</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Unfitted 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T2</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 value tier independent","Value tier; crafting readiness separate"))</x:f>
        <x:v>Value tier; crafting readiness separate</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Unheaded iron rivet blanks</x:v>
      </x:c>
      <x:c r="B823" s="4" t="str">
        <x:f>IFERROR(INDEX('Material routes'!$F$6:$F$2205,MATCH(U823,'Material routes'!$A$6:$A$2205,0)),"MISSING ID")</x:f>
        <x:v>T0</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T2</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 value tier independent","Value tier; crafting readiness separate"))</x:f>
        <x:v>Value tier; crafting readiness separate</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sheets</x:v>
      </x:c>
      <x:c r="B824" s="4" t="str">
        <x:f>IFERROR(INDEX('Material routes'!$F$6:$F$2205,MATCH(U824,'Material routes'!$A$6:$A$2205,0)),"MISSING ID")</x:f>
        <x:v>T0</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T0</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 value tier independent","Value tier; crafting readiness separate"))</x:f>
        <x:v>Value tier; crafting readiness separate</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Consolidated iron bar stock</x:v>
      </x:c>
      <x:c r="B825" s="4" t="str">
        <x:f>IFERROR(INDEX('Material routes'!$F$6:$F$2205,MATCH(U825,'Material routes'!$A$6:$A$2205,0)),"MISSING ID")</x:f>
        <x:v>T1</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T0</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 value tier independent","Value tier; crafting readiness separate"))</x:f>
        <x:v>Value tier; crafting readiness separate</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T2</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T2</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 value tier independent","Value tier; crafting readiness separate"))</x:f>
        <x:v>Value tier; crafting readiness separate</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Consolidated iron bar stock</x:v>
      </x:c>
      <x:c r="B829" s="4" t="str">
        <x:f>IFERROR(INDEX('Material routes'!$F$6:$F$2205,MATCH(U829,'Material routes'!$A$6:$A$2205,0)),"MISSING ID")</x:f>
        <x:v>T1</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T2</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 value tier independent","Value tier; crafting readiness separate"))</x:f>
        <x:v>Value tier; crafting readiness separate</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wing-membrane sheets</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T3</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 value tier independent","Value tier; crafting readiness separate"))</x:f>
        <x:v>Value tier; crafting readiness separate</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Salvage</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Salvage value tier; crafting readiness separate</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x:c r="B832" s="4"/>
      <x:c r="C832" s="4"/>
      <x:c r="D832" s="4"/>
      <x:c r="E832" s="4"/>
      <x:c r="F832" s="4"/>
      <x:c r="G832" s="4"/>
      <x:c r="H832" s="4"/>
      <x:c r="I832" s="4"/>
      <x:c r="J832" s="4"/>
      <x:c r="K832" s="4"/>
      <x:c r="L832" s="4"/>
      <x:c r="M832" s="4"/>
      <x:c r="N832" s="4"/>
      <x:c r="O832" s="4"/>
      <x:c r="P832" s="4"/>
      <x:c r="Q832" s="4"/>
      <x:c r="R832" s="4"/>
      <x:c r="S832" s="4"/>
      <x:c r="T832" s="4"/>
      <x:c r="U832" s="4"/>
      <x:c r="V832" s="4"/>
    </x:row>
    <x:row r="833" ht="64" customHeight="1">
      <x:c r="A833" s="4"/>
      <x:c r="B833" s="4"/>
      <x:c r="C833" s="4"/>
      <x:c r="D833" s="4"/>
      <x:c r="E833" s="4"/>
      <x:c r="F833" s="4"/>
      <x:c r="G833" s="4"/>
      <x:c r="H833" s="4"/>
      <x:c r="I833" s="4"/>
      <x:c r="J833" s="4"/>
      <x:c r="K833" s="4"/>
      <x:c r="L833" s="4"/>
      <x:c r="M833" s="4"/>
      <x:c r="N833" s="4"/>
      <x:c r="O833" s="4"/>
      <x:c r="P833" s="4"/>
      <x:c r="Q833" s="4"/>
      <x:c r="R833" s="4"/>
      <x:c r="S833" s="4"/>
      <x:c r="T833" s="4"/>
      <x:c r="U833" s="4"/>
      <x:c r="V833" s="4"/>
    </x:row>
    <x:row r="834" ht="64" customHeight="1">
      <x:c r="A834" s="4" t="str">
        <x:f>IFERROR(INDEX('Material routes'!$E$6:$E$2205,MATCH(U834,'Material routes'!$A$6:$A$2205,0)),"MISSING ID")</x:f>
        <x:v>Layered husk-composite sheets</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T3</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 value tier independent","Value tier; crafting readiness separate"))</x:f>
        <x:v>Value tier; crafting readiness separate</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Consolidated iron bar stock</x:v>
      </x:c>
      <x:c r="B835" s="4" t="str">
        <x:f>IFERROR(INDEX('Material routes'!$F$6:$F$2205,MATCH(U835,'Material routes'!$A$6:$A$2205,0)),"MISSING ID")</x:f>
        <x:v>T1</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T3</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 value tier independent","Value tier; crafting readiness separate"))</x:f>
        <x:v>Value tier; crafting readiness separate</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sheets</x:v>
      </x:c>
      <x:c r="B836" s="4" t="str">
        <x:f>IFERROR(INDEX('Material routes'!$F$6:$F$2205,MATCH(U836,'Material routes'!$A$6:$A$2205,0)),"MISSING ID")</x:f>
        <x:v>T0</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T2</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 value tier independent","Value tier; crafting readiness separate"))</x:f>
        <x:v>Value tier; crafting readiness separate</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Unfitted 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T2</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 value tier independent","Value tier; crafting readiness separate"))</x:f>
        <x:v>Value tier; crafting readiness separate</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T2</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T1</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 value tier independent","Value tier; crafting readiness separate"))</x:f>
        <x:v>Value tier; crafting readiness separate</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Prepared flexible hide panels</x:v>
      </x:c>
      <x:c r="B840" s="4" t="str">
        <x:f>IFERROR(INDEX('Material routes'!$F$6:$F$2205,MATCH(U840,'Material routes'!$A$6:$A$2205,0)),"MISSING ID")</x:f>
        <x:v>T3</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T1</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 value tier independent","Value tier; crafting readiness separate"))</x:f>
        <x:v>Value tier; crafting readiness separate</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Unfitted 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T2</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 value tier independent","Value tier; crafting readiness separate"))</x:f>
        <x:v>Value tier; crafting readiness separate</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T0</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T2</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 value tier independent","Value tier; crafting readiness separate"))</x:f>
        <x:v>Value tier; crafting readiness separate</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T2</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T3</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 value tier independent","Value tier; crafting readiness separate"))</x:f>
        <x:v>Value tier; crafting readiness separate</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T2</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T3</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 value tier independent","Value tier; crafting readiness separate"))</x:f>
        <x:v>Value tier; crafting readiness separate</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x:c r="B845" s="4"/>
      <x:c r="C845" s="4"/>
      <x:c r="D845" s="4"/>
      <x:c r="E845" s="4"/>
      <x:c r="F845" s="4"/>
      <x:c r="G845" s="4"/>
      <x:c r="H845" s="4"/>
      <x:c r="I845" s="4"/>
      <x:c r="J845" s="4"/>
      <x:c r="K845" s="4"/>
      <x:c r="L845" s="4"/>
      <x:c r="M845" s="4"/>
      <x:c r="N845" s="4"/>
      <x:c r="O845" s="4"/>
      <x:c r="P845" s="4"/>
      <x:c r="Q845" s="4"/>
      <x:c r="R845" s="4"/>
      <x:c r="S845" s="4"/>
      <x:c r="T845" s="4"/>
      <x:c r="U845" s="4"/>
      <x:c r="V845" s="4"/>
    </x:row>
    <x:row r="846" ht="64" customHeight="1">
      <x:c r="A846" s="4"/>
      <x:c r="B846" s="4"/>
      <x:c r="C846" s="4"/>
      <x:c r="D846" s="4"/>
      <x:c r="E846" s="4"/>
      <x:c r="F846" s="4"/>
      <x:c r="G846" s="4"/>
      <x:c r="H846" s="4"/>
      <x:c r="I846" s="4"/>
      <x:c r="J846" s="4"/>
      <x:c r="K846" s="4"/>
      <x:c r="L846" s="4"/>
      <x:c r="M846" s="4"/>
      <x:c r="N846" s="4"/>
      <x:c r="O846" s="4"/>
      <x:c r="P846" s="4"/>
      <x:c r="Q846" s="4"/>
      <x:c r="R846" s="4"/>
      <x:c r="S846" s="4"/>
      <x:c r="T846" s="4"/>
      <x:c r="U846" s="4"/>
      <x:c r="V846" s="4"/>
    </x:row>
    <x:row r="847" ht="64" customHeight="1">
      <x:c r="A847" s="4"/>
      <x:c r="B847" s="4"/>
      <x:c r="C847" s="4"/>
      <x:c r="D847" s="4"/>
      <x:c r="E847" s="4"/>
      <x:c r="F847" s="4"/>
      <x:c r="G847" s="4"/>
      <x:c r="H847" s="4"/>
      <x:c r="I847" s="4"/>
      <x:c r="J847" s="4"/>
      <x:c r="K847" s="4"/>
      <x:c r="L847" s="4"/>
      <x:c r="M847" s="4"/>
      <x:c r="N847" s="4"/>
      <x:c r="O847" s="4"/>
      <x:c r="P847" s="4"/>
      <x:c r="Q847" s="4"/>
      <x:c r="R847" s="4"/>
      <x:c r="S847" s="4"/>
      <x:c r="T847" s="4"/>
      <x:c r="U847" s="4"/>
      <x:c r="V847" s="4"/>
    </x:row>
    <x:row r="848" ht="64" customHeight="1">
      <x:c r="A848" s="4"/>
      <x:c r="B848" s="4"/>
      <x:c r="C848" s="4"/>
      <x:c r="D848" s="4"/>
      <x:c r="E848" s="4"/>
      <x:c r="F848" s="4"/>
      <x:c r="G848" s="4"/>
      <x:c r="H848" s="4"/>
      <x:c r="I848" s="4"/>
      <x:c r="J848" s="4"/>
      <x:c r="K848" s="4"/>
      <x:c r="L848" s="4"/>
      <x:c r="M848" s="4"/>
      <x:c r="N848" s="4"/>
      <x:c r="O848" s="4"/>
      <x:c r="P848" s="4"/>
      <x:c r="Q848" s="4"/>
      <x:c r="R848" s="4"/>
      <x:c r="S848" s="4"/>
      <x:c r="T848" s="4"/>
      <x:c r="U848" s="4"/>
      <x:c r="V848" s="4"/>
    </x:row>
    <x:row r="849" ht="64" customHeight="1">
      <x:c r="A849" s="4" t="str">
        <x:f>IFERROR(INDEX('Material routes'!$E$6:$E$2205,MATCH(U849,'Material routes'!$A$6:$A$2205,0)),"MISSING ID")</x:f>
        <x:v>Annealed iron sheet stock</x:v>
      </x:c>
      <x:c r="B849" s="4" t="str">
        <x:f>IFERROR(INDEX('Material routes'!$F$6:$F$2205,MATCH(U849,'Material routes'!$A$6:$A$2205,0)),"MISSING ID")</x:f>
        <x:v>T2</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T2</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 value tier independent","Value tier; crafting readiness separate"))</x:f>
        <x:v>Value tier; crafting readiness separate</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Composite insulation blanks</x:v>
      </x:c>
      <x:c r="B850" s="4" t="str">
        <x:f>IFERROR(INDEX('Material routes'!$F$6:$F$2205,MATCH(U850,'Material routes'!$A$6:$A$2205,0)),"MISSING ID")</x:f>
        <x:v>T2</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T2</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 value tier independent","Value tier; crafting readiness separate"))</x:f>
        <x:v>Value tier; crafting readiness separate</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T2</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T3</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 value tier independent","Value tier; crafting readiness separate"))</x:f>
        <x:v>Value tier; crafting readiness separate</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T2</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T3</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 value tier independent","Value tier; crafting readiness separate"))</x:f>
        <x:v>Value tier; crafting readiness separate</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sheets</x:v>
      </x:c>
      <x:c r="B855" s="4" t="str">
        <x:f>IFERROR(INDEX('Material routes'!$F$6:$F$2205,MATCH(U855,'Material routes'!$A$6:$A$2205,0)),"MISSING ID")</x:f>
        <x:v>T0</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T2</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 value tier independent","Value tier; crafting readiness separate"))</x:f>
        <x:v>Value tier; crafting readiness separate</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T0</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T2</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 value tier independent","Value tier; crafting readiness separate"))</x:f>
        <x:v>Value tier; crafting readiness separate</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T0</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 value tier independent","Value tier; crafting readiness separate"))</x:f>
        <x:v>Value tier; crafting readiness separate</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T1</x:v>
      </x:c>
      <x:c r="C858" s="4" t="str">
        <x:f>IFERROR(INDEX('Material routes'!$H$6:$H$2205,MATCH(U858,'Material routes'!$A$6:$A$2205,0)),"MISSING ID")</x:f>
        <x:v>Shelter item</x:v>
      </x:c>
      <x:c r="D858" s="4" t="str">
        <x:f>IFERROR(INDEX('Material routes'!$G$6:$G$2205,MATCH(U858,'Material routes'!$A$6:$A$2205,0)),"MISSING ID")</x:f>
        <x:v>Salvage</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Salvage value tier; crafting readiness separate</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T0</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 value tier independent","Value tier; crafting readiness separate"))</x:f>
        <x:v>Value tier; crafting readiness separate</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T0</x:v>
      </x:c>
      <x:c r="C860" s="4" t="str">
        <x:f>IFERROR(INDEX('Material routes'!$H$6:$H$2205,MATCH(U860,'Material routes'!$A$6:$A$2205,0)),"MISSING ID")</x:f>
        <x:v>Musical instrument</x:v>
      </x:c>
      <x:c r="D860" s="4" t="str">
        <x:f>IFERROR(INDEX('Material routes'!$G$6:$G$2205,MATCH(U860,'Material routes'!$A$6:$A$2205,0)),"MISSING ID")</x:f>
        <x:v>Salvage</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Salvage value tier; crafting readiness separate</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T0</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 value tier independent","Value tier; crafting readiness separate"))</x:f>
        <x:v>Value tier; crafting readiness separate</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T3</x:v>
      </x:c>
      <x:c r="C862" s="4" t="str">
        <x:f>IFERROR(INDEX('Material routes'!$H$6:$H$2205,MATCH(U862,'Material routes'!$A$6:$A$2205,0)),"MISSING ID")</x:f>
        <x:v>Musical instrument</x:v>
      </x:c>
      <x:c r="D862" s="4" t="str">
        <x:f>IFERROR(INDEX('Material routes'!$G$6:$G$2205,MATCH(U862,'Material routes'!$A$6:$A$2205,0)),"MISSING ID")</x:f>
        <x:v>Salvage</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Salvage value tier; crafting readiness separate</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Unfitted 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T1</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 value tier independent","Value tier; crafting readiness separate"))</x:f>
        <x:v>Value tier; crafting readiness separate</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T0</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T1</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 value tier independent","Value tier; crafting readiness separate"))</x:f>
        <x:v>Value tier; crafting readiness separate</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x:c r="B865" s="4"/>
      <x:c r="C865" s="4"/>
      <x:c r="D865" s="4"/>
      <x:c r="E865" s="4"/>
      <x:c r="F865" s="4"/>
      <x:c r="G865" s="4"/>
      <x:c r="H865" s="4"/>
      <x:c r="I865" s="4"/>
      <x:c r="J865" s="4"/>
      <x:c r="K865" s="4"/>
      <x:c r="L865" s="4"/>
      <x:c r="M865" s="4"/>
      <x:c r="N865" s="4"/>
      <x:c r="O865" s="4"/>
      <x:c r="P865" s="4"/>
      <x:c r="Q865" s="4"/>
      <x:c r="R865" s="4"/>
      <x:c r="S865" s="4"/>
      <x:c r="T865" s="4"/>
      <x:c r="U865" s="4"/>
      <x:c r="V865" s="4"/>
    </x:row>
    <x:row r="866" ht="64" customHeight="1">
      <x:c r="A866" s="4"/>
      <x:c r="B866" s="4"/>
      <x:c r="C866" s="4"/>
      <x:c r="D866" s="4"/>
      <x:c r="E866" s="4"/>
      <x:c r="F866" s="4"/>
      <x:c r="G866" s="4"/>
      <x:c r="H866" s="4"/>
      <x:c r="I866" s="4"/>
      <x:c r="J866" s="4"/>
      <x:c r="K866" s="4"/>
      <x:c r="L866" s="4"/>
      <x:c r="M866" s="4"/>
      <x:c r="N866" s="4"/>
      <x:c r="O866" s="4"/>
      <x:c r="P866" s="4"/>
      <x:c r="Q866" s="4"/>
      <x:c r="R866" s="4"/>
      <x:c r="S866" s="4"/>
      <x:c r="T866" s="4"/>
      <x:c r="U866" s="4"/>
      <x:c r="V866" s="4"/>
    </x:row>
    <x:row r="867" ht="64" customHeight="1">
      <x:c r="A867" s="4"/>
      <x:c r="B867" s="4"/>
      <x:c r="C867" s="4"/>
      <x:c r="D867" s="4"/>
      <x:c r="E867" s="4"/>
      <x:c r="F867" s="4"/>
      <x:c r="G867" s="4"/>
      <x:c r="H867" s="4"/>
      <x:c r="I867" s="4"/>
      <x:c r="J867" s="4"/>
      <x:c r="K867" s="4"/>
      <x:c r="L867" s="4"/>
      <x:c r="M867" s="4"/>
      <x:c r="N867" s="4"/>
      <x:c r="O867" s="4"/>
      <x:c r="P867" s="4"/>
      <x:c r="Q867" s="4"/>
      <x:c r="R867" s="4"/>
      <x:c r="S867" s="4"/>
      <x:c r="T867" s="4"/>
      <x:c r="U867" s="4"/>
      <x:c r="V867" s="4"/>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T0</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 value tier independent","Value tier; crafting readiness separate"))</x:f>
        <x:v>Value tier; crafting readiness separate</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husk-fiber sheets</x:v>
      </x:c>
      <x:c r="B869" s="4" t="str">
        <x:f>IFERROR(INDEX('Material routes'!$F$6:$F$2205,MATCH(U869,'Material routes'!$A$6:$A$2205,0)),"MISSING ID")</x:f>
        <x:v>T3</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T0</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 value tier independent","Value tier; crafting readiness separate"))</x:f>
        <x:v>Value tier; crafting readiness separate</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Unfitted 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T0</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 value tier independent","Value tier; crafting readiness separate"))</x:f>
        <x:v>Value tier; crafting readiness separate</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T0</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T0</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 value tier independent","Value tier; crafting readiness separate"))</x:f>
        <x:v>Value tier; crafting readiness separate</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T3</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Salvage value tier; crafting readiness separate</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Consolidated iron bar stock</x:v>
      </x:c>
      <x:c r="B873" s="4" t="str">
        <x:f>IFERROR(INDEX('Material routes'!$F$6:$F$2205,MATCH(U873,'Material routes'!$A$6:$A$2205,0)),"MISSING ID")</x:f>
        <x:v>T1</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T0</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 value tier independent","Value tier; crafting readiness separate"))</x:f>
        <x:v>Value tier; crafting readiness separate</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x:c r="B874" s="4"/>
      <x:c r="C874" s="4"/>
      <x:c r="D874" s="4"/>
      <x:c r="E874" s="4"/>
      <x:c r="F874" s="4"/>
      <x:c r="G874" s="4"/>
      <x:c r="H874" s="4"/>
      <x:c r="I874" s="4"/>
      <x:c r="J874" s="4"/>
      <x:c r="K874" s="4"/>
      <x:c r="L874" s="4"/>
      <x:c r="M874" s="4"/>
      <x:c r="N874" s="4"/>
      <x:c r="O874" s="4"/>
      <x:c r="P874" s="4"/>
      <x:c r="Q874" s="4"/>
      <x:c r="R874" s="4"/>
      <x:c r="S874" s="4"/>
      <x:c r="T874" s="4"/>
      <x:c r="U874" s="4"/>
      <x:c r="V874" s="4"/>
    </x:row>
    <x:row r="875" ht="64" customHeight="1">
      <x:c r="A875" s="4"/>
      <x:c r="B875" s="4"/>
      <x:c r="C875" s="4"/>
      <x:c r="D875" s="4"/>
      <x:c r="E875" s="4"/>
      <x:c r="F875" s="4"/>
      <x:c r="G875" s="4"/>
      <x:c r="H875" s="4"/>
      <x:c r="I875" s="4"/>
      <x:c r="J875" s="4"/>
      <x:c r="K875" s="4"/>
      <x:c r="L875" s="4"/>
      <x:c r="M875" s="4"/>
      <x:c r="N875" s="4"/>
      <x:c r="O875" s="4"/>
      <x:c r="P875" s="4"/>
      <x:c r="Q875" s="4"/>
      <x:c r="R875" s="4"/>
      <x:c r="S875" s="4"/>
      <x:c r="T875" s="4"/>
      <x:c r="U875" s="4"/>
      <x:c r="V875" s="4"/>
    </x:row>
    <x:row r="876" ht="64" customHeight="1">
      <x:c r="A876" s="4"/>
      <x:c r="B876" s="4"/>
      <x:c r="C876" s="4"/>
      <x:c r="D876" s="4"/>
      <x:c r="E876" s="4"/>
      <x:c r="F876" s="4"/>
      <x:c r="G876" s="4"/>
      <x:c r="H876" s="4"/>
      <x:c r="I876" s="4"/>
      <x:c r="J876" s="4"/>
      <x:c r="K876" s="4"/>
      <x:c r="L876" s="4"/>
      <x:c r="M876" s="4"/>
      <x:c r="N876" s="4"/>
      <x:c r="O876" s="4"/>
      <x:c r="P876" s="4"/>
      <x:c r="Q876" s="4"/>
      <x:c r="R876" s="4"/>
      <x:c r="S876" s="4"/>
      <x:c r="T876" s="4"/>
      <x:c r="U876" s="4"/>
      <x:c r="V876" s="4"/>
    </x:row>
    <x:row r="877" ht="64" customHeight="1">
      <x:c r="A877" s="4"/>
      <x:c r="B877" s="4"/>
      <x:c r="C877" s="4"/>
      <x:c r="D877" s="4"/>
      <x:c r="E877" s="4"/>
      <x:c r="F877" s="4"/>
      <x:c r="G877" s="4"/>
      <x:c r="H877" s="4"/>
      <x:c r="I877" s="4"/>
      <x:c r="J877" s="4"/>
      <x:c r="K877" s="4"/>
      <x:c r="L877" s="4"/>
      <x:c r="M877" s="4"/>
      <x:c r="N877" s="4"/>
      <x:c r="O877" s="4"/>
      <x:c r="P877" s="4"/>
      <x:c r="Q877" s="4"/>
      <x:c r="R877" s="4"/>
      <x:c r="S877" s="4"/>
      <x:c r="T877" s="4"/>
      <x:c r="U877" s="4"/>
      <x:c r="V877" s="4"/>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T2</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T0</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 value tier independent","Value tier; crafting readiness separate"))</x:f>
        <x:v>Value tier; crafting readiness separate</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T0</x:v>
      </x:c>
      <x:c r="C882" s="4" t="str">
        <x:f>IFERROR(INDEX('Material routes'!$H$6:$H$2205,MATCH(U882,'Material routes'!$A$6:$A$2205,0)),"MISSING ID")</x:f>
        <x:v>Musical instrument</x:v>
      </x:c>
      <x:c r="D882" s="4" t="str">
        <x:f>IFERROR(INDEX('Material routes'!$G$6:$G$2205,MATCH(U882,'Material routes'!$A$6:$A$2205,0)),"MISSING ID")</x:f>
        <x:v>Salvage</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Salvage value tier; crafting readiness separate</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x:c r="B883" s="4"/>
      <x:c r="C883" s="4"/>
      <x:c r="D883" s="4"/>
      <x:c r="E883" s="4"/>
      <x:c r="F883" s="4"/>
      <x:c r="G883" s="4"/>
      <x:c r="H883" s="4"/>
      <x:c r="I883" s="4"/>
      <x:c r="J883" s="4"/>
      <x:c r="K883" s="4"/>
      <x:c r="L883" s="4"/>
      <x:c r="M883" s="4"/>
      <x:c r="N883" s="4"/>
      <x:c r="O883" s="4"/>
      <x:c r="P883" s="4"/>
      <x:c r="Q883" s="4"/>
      <x:c r="R883" s="4"/>
      <x:c r="S883" s="4"/>
      <x:c r="T883" s="4"/>
      <x:c r="U883" s="4"/>
      <x:c r="V883" s="4"/>
    </x:row>
    <x:row r="884" ht="64" customHeight="1">
      <x:c r="A884" s="4"/>
      <x:c r="B884" s="4"/>
      <x:c r="C884" s="4"/>
      <x:c r="D884" s="4"/>
      <x:c r="E884" s="4"/>
      <x:c r="F884" s="4"/>
      <x:c r="G884" s="4"/>
      <x:c r="H884" s="4"/>
      <x:c r="I884" s="4"/>
      <x:c r="J884" s="4"/>
      <x:c r="K884" s="4"/>
      <x:c r="L884" s="4"/>
      <x:c r="M884" s="4"/>
      <x:c r="N884" s="4"/>
      <x:c r="O884" s="4"/>
      <x:c r="P884" s="4"/>
      <x:c r="Q884" s="4"/>
      <x:c r="R884" s="4"/>
      <x:c r="S884" s="4"/>
      <x:c r="T884" s="4"/>
      <x:c r="U884" s="4"/>
      <x:c r="V884" s="4"/>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T1</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 value tier independent","Value tier; crafting readiness separate"))</x:f>
        <x:v>Value tier; crafting readiness separate</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T1</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Salvage value tier; crafting readiness separate</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T2</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T0</x:v>
      </x:c>
      <x:c r="H887" s="4" t="str">
        <x:f>IFERROR(INDEX('Material routes'!$H$6:$H$2205,MATCH(V887,'Material routes'!$A$6:$A$2205,0)),"MISSING ID")</x:f>
        <x:v>Trap</x:v>
      </x:c>
      <x:c r="I887" s="4" t="str">
        <x:f>IFERROR(INDEX('Material routes'!$G$6:$G$2205,MATCH(V887,'Material routes'!$A$6:$A$2205,0)),"MISSING ID")</x:f>
        <x:v>Crafting components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 value tier independent","Value tier; crafting readiness separate"))</x:f>
        <x:v>Value tier; crafting readiness separate</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T2</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T0</x:v>
      </x:c>
      <x:c r="H888" s="4" t="str">
        <x:f>IFERROR(INDEX('Material routes'!$H$6:$H$2205,MATCH(V888,'Material routes'!$A$6:$A$2205,0)),"MISSING ID")</x:f>
        <x:v>Trap</x:v>
      </x:c>
      <x:c r="I888" s="4" t="str">
        <x:f>IFERROR(INDEX('Material routes'!$G$6:$G$2205,MATCH(V888,'Material routes'!$A$6:$A$2205,0)),"MISSING ID")</x:f>
        <x:v>Crafting components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 value tier independent","Value tier; crafting readiness separate"))</x:f>
        <x:v>Value tier; crafting readiness separate</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Unfitted 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T2</x:v>
      </x:c>
      <x:c r="H889" s="4" t="str">
        <x:f>IFERROR(INDEX('Material routes'!$H$6:$H$2205,MATCH(V889,'Material routes'!$A$6:$A$2205,0)),"MISSING ID")</x:f>
        <x:v>Trap</x:v>
      </x:c>
      <x:c r="I889" s="4" t="str">
        <x:f>IFERROR(INDEX('Material routes'!$G$6:$G$2205,MATCH(V889,'Material routes'!$A$6:$A$2205,0)),"MISSING ID")</x:f>
        <x:v>Salvage</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Salvage value tier; crafting readiness separate</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x:c r="B890" s="4"/>
      <x:c r="C890" s="4"/>
      <x:c r="D890" s="4"/>
      <x:c r="E890" s="4"/>
      <x:c r="F890" s="4"/>
      <x:c r="G890" s="4"/>
      <x:c r="H890" s="4"/>
      <x:c r="I890" s="4"/>
      <x:c r="J890" s="4"/>
      <x:c r="K890" s="4"/>
      <x:c r="L890" s="4"/>
      <x:c r="M890" s="4"/>
      <x:c r="N890" s="4"/>
      <x:c r="O890" s="4"/>
      <x:c r="P890" s="4"/>
      <x:c r="Q890" s="4"/>
      <x:c r="R890" s="4"/>
      <x:c r="S890" s="4"/>
      <x:c r="T890" s="4"/>
      <x:c r="U890" s="4"/>
      <x:c r="V890" s="4"/>
    </x:row>
    <x:row r="891" ht="64" customHeight="1">
      <x:c r="A891" s="4" t="str">
        <x:f>IFERROR(INDEX('Material routes'!$E$6:$E$2205,MATCH(U891,'Material routes'!$A$6:$A$2205,0)),"MISSING ID")</x:f>
        <x:v>Braided iron signal lead</x:v>
      </x:c>
      <x:c r="B891" s="4" t="str">
        <x:f>IFERROR(INDEX('Material routes'!$F$6:$F$2205,MATCH(U891,'Material routes'!$A$6:$A$2205,0)),"MISSING ID")</x:f>
        <x:v>T0</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T2</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 value tier independent","Value tier; crafting readiness separate"))</x:f>
        <x:v>Value tier; crafting readiness separate</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T1</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T2</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 value tier independent","Value tier; crafting readiness separate"))</x:f>
        <x:v>Value tier; crafting readiness separate</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stone blocks</x:v>
      </x:c>
      <x:c r="B893" s="4" t="str">
        <x:f>IFERROR(INDEX('Material routes'!$F$6:$F$2205,MATCH(U893,'Material routes'!$A$6:$A$2205,0)),"MISSING ID")</x:f>
        <x:v>T0</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T0</x:v>
      </x:c>
      <x:c r="H893" s="4" t="str">
        <x:f>IFERROR(INDEX('Material routes'!$H$6:$H$2205,MATCH(V893,'Material routes'!$A$6:$A$2205,0)),"MISSING ID")</x:f>
        <x:v>Ammunition</x:v>
      </x:c>
      <x:c r="I893" s="4" t="str">
        <x:f>IFERROR(INDEX('Material routes'!$G$6:$G$2205,MATCH(V893,'Material routes'!$A$6:$A$2205,0)),"MISSING ID")</x:f>
        <x:v>Ammunition</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 value tier independent","Value tier; crafting readiness separate"))</x:f>
        <x:v>Value tier; crafting readiness separate</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Unfitted 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T0</x:v>
      </x:c>
      <x:c r="H894" s="4" t="str">
        <x:f>IFERROR(INDEX('Material routes'!$H$6:$H$2205,MATCH(V894,'Material routes'!$A$6:$A$2205,0)),"MISSING ID")</x:f>
        <x:v>Ammunition</x:v>
      </x:c>
      <x:c r="I894" s="4" t="str">
        <x:f>IFERROR(INDEX('Material routes'!$G$6:$G$2205,MATCH(V894,'Material routes'!$A$6:$A$2205,0)),"MISSING ID")</x:f>
        <x:v>Ammunition</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 value tier independent","Value tier; crafting readiness separate"))</x:f>
        <x:v>Value tier; crafting readiness separate</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Unfitted 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T1</x:v>
      </x:c>
      <x:c r="H895" s="4" t="str">
        <x:f>IFERROR(INDEX('Material routes'!$H$6:$H$2205,MATCH(V895,'Material routes'!$A$6:$A$2205,0)),"MISSING ID")</x:f>
        <x:v>Ammunition</x:v>
      </x:c>
      <x:c r="I895" s="4" t="str">
        <x:f>IFERROR(INDEX('Material routes'!$G$6:$G$2205,MATCH(V895,'Material routes'!$A$6:$A$2205,0)),"MISSING ID")</x:f>
        <x:v>Ammunition</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 value tier independent","Value tier; crafting readiness separate"))</x:f>
        <x:v>Value tier; crafting readiness separate</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lengths</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T1</x:v>
      </x:c>
      <x:c r="H896" s="4" t="str">
        <x:f>IFERROR(INDEX('Material routes'!$H$6:$H$2205,MATCH(V896,'Material routes'!$A$6:$A$2205,0)),"MISSING ID")</x:f>
        <x:v>Ammunition</x:v>
      </x:c>
      <x:c r="I896" s="4" t="str">
        <x:f>IFERROR(INDEX('Material routes'!$G$6:$G$2205,MATCH(V896,'Material routes'!$A$6:$A$2205,0)),"MISSING ID")</x:f>
        <x:v>Ammunition</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 value tier independent","Value tier; crafting readiness separate"))</x:f>
        <x:v>Value tier; crafting readiness separate</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x:c r="B897" s="4"/>
      <x:c r="C897" s="4"/>
      <x:c r="D897" s="4"/>
      <x:c r="E897" s="4"/>
      <x:c r="F897" s="4"/>
      <x:c r="G897" s="4"/>
      <x:c r="H897" s="4"/>
      <x:c r="I897" s="4"/>
      <x:c r="J897" s="4"/>
      <x:c r="K897" s="4"/>
      <x:c r="L897" s="4"/>
      <x:c r="M897" s="4"/>
      <x:c r="N897" s="4"/>
      <x:c r="P897" s="4"/>
      <x:c r="R897" s="4"/>
      <x:c r="S897" s="4"/>
      <x:c r="T897" s="4"/>
      <x:c r="U897" s="4"/>
      <x:c r="V897" s="4"/>
    </x:row>
    <x:row r="898" ht="64" customHeight="1">
      <x:c r="A898" s="4" t="str">
        <x:f>IFERROR(INDEX('Material routes'!$E$6:$E$2205,MATCH(U898,'Material routes'!$A$6:$A$2205,0)),"MISSING ID")</x:f>
        <x:v>Unheaded iron rivet blanks</x:v>
      </x:c>
      <x:c r="B898" s="4" t="str">
        <x:f>IFERROR(INDEX('Material routes'!$F$6:$F$2205,MATCH(U898,'Material routes'!$A$6:$A$2205,0)),"MISSING ID")</x:f>
        <x:v>T0</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T0</x:v>
      </x:c>
      <x:c r="H898" s="4" t="str">
        <x:f>IFERROR(INDEX('Material routes'!$H$6:$H$2205,MATCH(V898,'Material routes'!$A$6:$A$2205,0)),"MISSING ID")</x:f>
        <x:v>Ammunition</x:v>
      </x:c>
      <x:c r="I898" s="4" t="str">
        <x:f>IFERROR(INDEX('Material routes'!$G$6:$G$2205,MATCH(V898,'Material routes'!$A$6:$A$2205,0)),"MISSING ID")</x:f>
        <x:v>Ammunition</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 value tier independent","Value tier; crafting readiness separate"))</x:f>
        <x:v>Value tier; crafting readiness separate</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Unfitted 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T0</x:v>
      </x:c>
      <x:c r="H899" s="4" t="str">
        <x:f>IFERROR(INDEX('Material routes'!$H$6:$H$2205,MATCH(V899,'Material routes'!$A$6:$A$2205,0)),"MISSING ID")</x:f>
        <x:v>Ammunition</x:v>
      </x:c>
      <x:c r="I899" s="4" t="str">
        <x:f>IFERROR(INDEX('Material routes'!$G$6:$G$2205,MATCH(V899,'Material routes'!$A$6:$A$2205,0)),"MISSING ID")</x:f>
        <x:v>Ammunition</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 value tier independent","Value tier; crafting readiness separate"))</x:f>
        <x:v>Value tier; crafting readiness separate</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Unfitted 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T0</x:v>
      </x:c>
      <x:c r="H900" s="4" t="str">
        <x:f>IFERROR(INDEX('Material routes'!$H$6:$H$2205,MATCH(V900,'Material routes'!$A$6:$A$2205,0)),"MISSING ID")</x:f>
        <x:v>Ammunition</x:v>
      </x:c>
      <x:c r="I900" s="4" t="str">
        <x:f>IFERROR(INDEX('Material routes'!$G$6:$G$2205,MATCH(V900,'Material routes'!$A$6:$A$2205,0)),"MISSING ID")</x:f>
        <x:v>Ammunition</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 value tier independent","Value tier; crafting readiness separate"))</x:f>
        <x:v>Value tier; crafting readiness separate</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T3</x:v>
      </x:c>
      <x:c r="C901" s="4" t="str">
        <x:f>IFERROR(INDEX('Material routes'!$H$6:$H$2205,MATCH(U901,'Material routes'!$A$6:$A$2205,0)),"MISSING ID")</x:f>
        <x:v>Energy storage</x:v>
      </x:c>
      <x:c r="D901" s="4" t="str">
        <x:f>IFERROR(INDEX('Material routes'!$G$6:$G$2205,MATCH(U901,'Material routes'!$A$6:$A$2205,0)),"MISSING ID")</x:f>
        <x:v>Crafting components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T3</x:v>
      </x:c>
      <x:c r="H901" s="4" t="str">
        <x:f>IFERROR(INDEX('Material routes'!$H$6:$H$2205,MATCH(V901,'Material routes'!$A$6:$A$2205,0)),"MISSING ID")</x:f>
        <x:v>Ammunition</x:v>
      </x:c>
      <x:c r="I901" s="4" t="str">
        <x:f>IFERROR(INDEX('Material routes'!$G$6:$G$2205,MATCH(V901,'Material routes'!$A$6:$A$2205,0)),"MISSING ID")</x:f>
        <x:v>Ammunition</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 value tier independent","Value tier; crafting readiness separate"))</x:f>
        <x:v>Value tier; crafting readiness separate</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T3</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Salvage value tier; crafting readiness separate</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Prepared flexible hide panels</x:v>
      </x:c>
      <x:c r="B903" s="4" t="str">
        <x:f>IFERROR(INDEX('Material routes'!$F$6:$F$2205,MATCH(U903,'Material routes'!$A$6:$A$2205,0)),"MISSING ID")</x:f>
        <x:v>T3</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T3</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 value tier independent","Value tier; crafting readiness separate"))</x:f>
        <x:v>Value tier; crafting readiness separate</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blanks</x:v>
      </x:c>
      <x:c r="B904" s="4" t="str">
        <x:f>IFERROR(INDEX('Material routes'!$F$6:$F$2205,MATCH(U904,'Material routes'!$A$6:$A$2205,0)),"MISSING ID")</x:f>
        <x:v>T2</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Fine steel music-wire stock</x:v>
      </x:c>
      <x:c r="G904" s="4" t="str">
        <x:f>IFERROR(INDEX('Material routes'!$F$6:$F$2205,MATCH(V904,'Material routes'!$A$6:$A$2205,0)),"MISSING ID")</x:f>
        <x:v>T3</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 value tier independent","Value tier; crafting readiness separate"))</x:f>
        <x:v>Value tier; crafting readiness separate</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 stock</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Bonded graphite electrode blanks</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 value tier independent","Value tier; crafting readiness separate"))</x:f>
        <x:v>Value tier; crafting readiness separate</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T0</x:v>
      </x:c>
      <x:c r="C908" s="4" t="str">
        <x:f>IFERROR(INDEX('Material routes'!$H$6:$H$2205,MATCH(U908,'Material routes'!$A$6:$A$2205,0)),"MISSING ID")</x:f>
        <x:v>Processed material</x:v>
      </x:c>
      <x:c r="D908" s="4" t="str">
        <x:f>IFERROR(INDEX('Material routes'!$G$6:$G$2205,MATCH(U908,'Material routes'!$A$6:$A$2205,0)),"MISSING ID")</x:f>
        <x:v>Crafting components</x:v>
      </x:c>
      <x:c r="E908" s="4" t="str">
        <x:f>IFERROR(INDEX('Material routes'!$C$6:$C$2205,MATCH(U908,'Material routes'!$A$6:$A$2205,0)),"MISSING ID")</x:f>
        <x:v>Ingredient candidate</x:v>
      </x:c>
      <x:c r="F908" s="4" t="str">
        <x:f>IFERROR(INDEX('Material routes'!$E$6:$E$2205,MATCH(V908,'Material routes'!$A$6:$A$2205,0)),"MISSING ID")</x:f>
        <x:v>Bonded graphite electrode blanks</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 value tier independent","Value tier; crafting readiness separate"))</x:f>
        <x:v>Value tier; crafting readiness separate</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x:c r="B909" s="4"/>
      <x:c r="C909" s="4"/>
      <x:c r="D909" s="4"/>
      <x:c r="E909" s="4"/>
      <x:c r="F909" s="4"/>
      <x:c r="G909" s="4"/>
      <x:c r="H909" s="4"/>
      <x:c r="I909" s="4"/>
      <x:c r="J909" s="4"/>
      <x:c r="K909" s="4"/>
      <x:c r="L909" s="4"/>
      <x:c r="M909" s="4"/>
      <x:c r="N909" s="4"/>
      <x:c r="O909" s="4"/>
      <x:c r="P909" s="4"/>
      <x:c r="Q909" s="4"/>
      <x:c r="R909" s="4"/>
      <x:c r="S909" s="4"/>
      <x:c r="T909" s="4"/>
      <x:c r="U909" s="4"/>
      <x:c r="V909" s="4"/>
    </x:row>
    <x:row r="910" ht="64" customHeight="1">
      <x:c r="A910" s="4"/>
      <x:c r="B910" s="4"/>
      <x:c r="C910" s="4"/>
      <x:c r="D910" s="4"/>
      <x:c r="E910" s="4"/>
      <x:c r="F910" s="4"/>
      <x:c r="G910" s="4"/>
      <x:c r="H910" s="4"/>
      <x:c r="I910" s="4"/>
      <x:c r="J910" s="4"/>
      <x:c r="K910" s="4"/>
      <x:c r="L910" s="4"/>
      <x:c r="M910" s="4"/>
      <x:c r="N910" s="4"/>
      <x:c r="O910" s="4"/>
      <x:c r="P910" s="4"/>
      <x:c r="Q910" s="4"/>
      <x:c r="R910" s="4"/>
      <x:c r="S910" s="4"/>
      <x:c r="T910" s="4"/>
      <x:c r="U910" s="4"/>
      <x:c r="V910" s="4"/>
    </x:row>
    <x:row r="911" ht="64" customHeight="1">
      <x:c r="A911" s="4" t="str">
        <x:f>IFERROR(INDEX('Material routes'!$E$6:$E$2205,MATCH(U911,'Material routes'!$A$6:$A$2205,0)),"MISSING ID")</x:f>
        <x:v>Consolidated iron bar stock</x:v>
      </x:c>
      <x:c r="B911" s="4" t="str">
        <x:f>IFERROR(INDEX('Material routes'!$F$6:$F$2205,MATCH(U911,'Material routes'!$A$6:$A$2205,0)),"MISSING ID")</x:f>
        <x:v>T1</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T0</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 value tier independent","Value tier; crafting readiness separate"))</x:f>
        <x:v>Value tier; crafting readiness separate</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blanks</x:v>
      </x:c>
      <x:c r="B912" s="4" t="str">
        <x:f>IFERROR(INDEX('Material routes'!$F$6:$F$2205,MATCH(U912,'Material routes'!$A$6:$A$2205,0)),"MISSING ID")</x:f>
        <x:v>T2</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T1</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 value tier independent","Value tier; crafting readiness separate"))</x:f>
        <x:v>Value tier; crafting readiness separate</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Unfitted 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T0</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 value tier independent","Value tier; crafting readiness separate"))</x:f>
        <x:v>Value tier; crafting readiness separate</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Consolidated iron bar stock</x:v>
      </x:c>
      <x:c r="B914" s="4" t="str">
        <x:f>IFERROR(INDEX('Material routes'!$F$6:$F$2205,MATCH(U914,'Material routes'!$A$6:$A$2205,0)),"MISSING ID")</x:f>
        <x:v>T1</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T0</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 value tier independent","Value tier; crafting readiness separate"))</x:f>
        <x:v>Value tier; crafting readiness separate</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wire stock</x:v>
      </x:c>
      <x:c r="B915" s="4" t="str">
        <x:f>IFERROR(INDEX('Material routes'!$F$6:$F$2205,MATCH(U915,'Material routes'!$A$6:$A$2205,0)),"MISSING ID")</x:f>
        <x:v>T1</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T2</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 value tier independent","Value tier; crafting readiness separate"))</x:f>
        <x:v>Value tier; crafting readiness separate</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Blended ceramic forming feed</x:v>
      </x:c>
      <x:c r="B917" s="4" t="str">
        <x:f>IFERROR(INDEX('Material routes'!$F$6:$F$2205,MATCH(U917,'Material routes'!$A$6:$A$2205,0)),"MISSING ID")</x:f>
        <x:v>T0</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T1</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 value tier independent","Value tier; crafting readiness separate"))</x:f>
        <x:v>Value tier; crafting readiness separate</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Consolidated iron bar stock</x:v>
      </x:c>
      <x:c r="B918" s="4" t="str">
        <x:f>IFERROR(INDEX('Material routes'!$F$6:$F$2205,MATCH(U918,'Material routes'!$A$6:$A$2205,0)),"MISSING ID")</x:f>
        <x:v>T1</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T1</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 value tier independent","Value tier; crafting readiness separate"))</x:f>
        <x:v>Value tier; crafting readiness separate</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T1</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 value tier independent","Value tier; crafting readiness separate"))</x:f>
        <x:v>Value tier; crafting readiness separate</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x:c r="B920" s="4"/>
      <x:c r="C920" s="4"/>
      <x:c r="D920" s="4"/>
      <x:c r="E920" s="4"/>
      <x:c r="F920" s="4"/>
      <x:c r="G920" s="4"/>
      <x:c r="H920" s="4"/>
      <x:c r="I920" s="4"/>
      <x:c r="J920" s="4"/>
      <x:c r="K920" s="4"/>
      <x:c r="L920" s="4"/>
      <x:c r="M920" s="4"/>
      <x:c r="N920" s="4"/>
      <x:c r="O920" s="4"/>
      <x:c r="P920" s="4"/>
      <x:c r="Q920" s="4"/>
      <x:c r="R920" s="4"/>
      <x:c r="S920" s="4"/>
      <x:c r="T920" s="4"/>
      <x:c r="U920" s="4"/>
      <x:c r="V920" s="4"/>
    </x:row>
    <x:row r="921" ht="64" customHeight="1">
      <x:c r="A921" s="4"/>
      <x:c r="B921" s="4"/>
      <x:c r="C921" s="4"/>
      <x:c r="D921" s="4"/>
      <x:c r="E921" s="4"/>
      <x:c r="F921" s="4"/>
      <x:c r="G921" s="4"/>
      <x:c r="H921" s="4"/>
      <x:c r="I921" s="4"/>
      <x:c r="J921" s="4"/>
      <x:c r="K921" s="4"/>
      <x:c r="L921" s="4"/>
      <x:c r="M921" s="4"/>
      <x:c r="N921" s="4"/>
      <x:c r="O921" s="4"/>
      <x:c r="P921" s="4"/>
      <x:c r="Q921" s="4"/>
      <x:c r="R921" s="4"/>
      <x:c r="S921" s="4"/>
      <x:c r="T921" s="4"/>
      <x:c r="U921" s="4"/>
      <x:c r="V921" s="4"/>
    </x:row>
    <x:row r="922" ht="64" customHeight="1">
      <x:c r="A922" s="4" t="str">
        <x:f>IFERROR(INDEX('Material routes'!$E$6:$E$2205,MATCH(U922,'Material routes'!$A$6:$A$2205,0)),"MISSING ID")</x:f>
        <x:v>Spring-grade steel blanks</x:v>
      </x:c>
      <x:c r="B922" s="4" t="str">
        <x:f>IFERROR(INDEX('Material routes'!$F$6:$F$2205,MATCH(U922,'Material routes'!$A$6:$A$2205,0)),"MISSING ID")</x:f>
        <x:v>T2</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T3</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 value tier independent","Value tier; crafting readiness separate"))</x:f>
        <x:v>Value tier; crafting readiness separate</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Blended ceramic forming feed</x:v>
      </x:c>
      <x:c r="B923" s="4" t="str">
        <x:f>IFERROR(INDEX('Material routes'!$F$6:$F$2205,MATCH(U923,'Material routes'!$A$6:$A$2205,0)),"MISSING ID")</x:f>
        <x:v>T0</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T1</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 value tier independent","Value tier; crafting readiness separate"))</x:f>
        <x:v>Value tier; crafting readiness separate</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Unfitted 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T2</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 value tier independent","Value tier; crafting readiness separate"))</x:f>
        <x:v>Value tier; crafting readiness separate</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Unfitted 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T2</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 value tier independent","Value tier; crafting readiness separate"))</x:f>
        <x:v>Value tier; crafting readiness separate</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Unfitted 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T2</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 value tier independent","Value tier; crafting readiness separate"))</x:f>
        <x:v>Value tier; crafting readiness separate</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blanks</x:v>
      </x:c>
      <x:c r="B927" s="4" t="str">
        <x:f>IFERROR(INDEX('Material routes'!$F$6:$F$2205,MATCH(U927,'Material routes'!$A$6:$A$2205,0)),"MISSING ID")</x:f>
        <x:v>T2</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T3</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 value tier independent","Value tier; crafting readiness separate"))</x:f>
        <x:v>Value tier; crafting readiness separate</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Consolidated iron bar stock</x:v>
      </x:c>
      <x:c r="B928" s="4" t="str">
        <x:f>IFERROR(INDEX('Material routes'!$F$6:$F$2205,MATCH(U928,'Material routes'!$A$6:$A$2205,0)),"MISSING ID")</x:f>
        <x:v>T1</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T3</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 value tier independent","Value tier; crafting readiness separate"))</x:f>
        <x:v>Value tier; crafting readiness separate</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Unfitted 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T0</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 value tier independent","Value tier; crafting readiness separate"))</x:f>
        <x:v>Value tier; crafting readiness separate</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lengths</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T3</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 value tier independent","Value tier; crafting readiness separate"))</x:f>
        <x:v>Value tier; crafting readiness separate</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seal-sheet stock</x:v>
      </x:c>
      <x:c r="B931" s="4" t="str">
        <x:f>IFERROR(INDEX('Material routes'!$F$6:$F$2205,MATCH(U931,'Material routes'!$A$6:$A$2205,0)),"MISSING ID")</x:f>
        <x:v>T2</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T3</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 value tier independent","Value tier; crafting readiness separate"))</x:f>
        <x:v>Value tier; crafting readiness separate</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Fired refractory ceramic blanks</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T2</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 value tier independent","Value tier; crafting readiness separate"))</x:f>
        <x:v>Value tier; crafting readiness separate</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wire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T2</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 value tier independent","Value tier; crafting readiness separate"))</x:f>
        <x:v>Value tier; crafting readiness separate</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blanks</x:v>
      </x:c>
      <x:c r="B934" s="4" t="str">
        <x:f>IFERROR(INDEX('Material routes'!$F$6:$F$2205,MATCH(U934,'Material routes'!$A$6:$A$2205,0)),"MISSING ID")</x:f>
        <x:v>T2</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T2</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 value tier independent","Value tier; crafting readiness separate"))</x:f>
        <x:v>Value tier; crafting readiness separate</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Consolidated iron bar stock</x:v>
      </x:c>
      <x:c r="B935" s="4" t="str">
        <x:f>IFERROR(INDEX('Material routes'!$F$6:$F$2205,MATCH(U935,'Material routes'!$A$6:$A$2205,0)),"MISSING ID")</x:f>
        <x:v>T1</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T2</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 value tier independent","Value tier; crafting readiness separate"))</x:f>
        <x:v>Value tier; crafting readiness separate</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wire stock</x:v>
      </x:c>
      <x:c r="B936" s="4" t="str">
        <x:f>IFERROR(INDEX('Material routes'!$F$6:$F$2205,MATCH(U936,'Material routes'!$A$6:$A$2205,0)),"MISSING ID")</x:f>
        <x:v>T1</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T2</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 value tier independent","Value tier; crafting readiness separate"))</x:f>
        <x:v>Value tier; crafting readiness separate</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Fired refractory ceramic blanks</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T2</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 value tier independent","Value tier; crafting readiness separate"))</x:f>
        <x:v>Value tier; crafting readiness separate</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T1</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T4</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 value tier independent","Value tier; crafting readiness separate"))</x:f>
        <x:v>Value tier; crafting readiness separate</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T1</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T4</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 value tier independent","Value tier; crafting readiness separate"))</x:f>
        <x:v>Value tier; crafting readiness separate</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T2</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T4</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 value tier independent","Value tier; crafting readiness separate"))</x:f>
        <x:v>Value tier; crafting readiness separate</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T3</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T4</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 value tier independent","Value tier; crafting readiness separate"))</x:f>
        <x:v>Value tier; crafting readiness separate</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Unfitted 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T3</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Salvage value tier; crafting readiness separate</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T3</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Salvage value tier; crafting readiness separate</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Unfitted 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T2</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Salvage value tier; crafting readiness separate</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T2</x:v>
      </x:c>
      <x:c r="H945" s="4" t="str">
        <x:f>IFERROR(INDEX('Material routes'!$H$6:$H$2205,MATCH(V945,'Material routes'!$A$6:$A$2205,0)),"MISSING ID")</x:f>
        <x:v>Tool</x:v>
      </x:c>
      <x:c r="I945" s="4" t="str">
        <x:f>IFERROR(INDEX('Material routes'!$G$6:$G$2205,MATCH(V945,'Material routes'!$A$6:$A$2205,0)),"MISSING ID")</x:f>
        <x:v>Salvage</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Salvage value tier; crafting readiness separate</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sheets</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T2</x:v>
      </x:c>
      <x:c r="H946" s="4" t="str">
        <x:f>IFERROR(INDEX('Material routes'!$H$6:$H$2205,MATCH(V946,'Material routes'!$A$6:$A$2205,0)),"MISSING ID")</x:f>
        <x:v>Tool</x:v>
      </x:c>
      <x:c r="I946" s="4" t="str">
        <x:f>IFERROR(INDEX('Material routes'!$G$6:$G$2205,MATCH(V946,'Material routes'!$A$6:$A$2205,0)),"MISSING ID")</x:f>
        <x:v>Salvage</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Salvage value tier; crafting readiness separate</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lengths</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T3</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Salvage value tier; crafting readiness separate</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T3</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Salvage value tier; crafting readiness separate</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T4</x:v>
      </x:c>
      <x:c r="C949" s="4" t="str">
        <x:f>IFERROR(INDEX('Material routes'!$H$6:$H$2205,MATCH(U949,'Material routes'!$A$6:$A$2205,0)),"MISSING ID")</x:f>
        <x:v>Crafting component</x:v>
      </x:c>
      <x:c r="D949" s="4" t="str">
        <x:f>IFERROR(INDEX('Material routes'!$G$6:$G$2205,MATCH(U949,'Material routes'!$A$6:$A$2205,0)),"MISSING ID")</x:f>
        <x:v>Salvage</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T4</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Salvage value tier; crafting readiness separate</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T4</x:v>
      </x:c>
      <x:c r="C950" s="4" t="str">
        <x:f>IFERROR(INDEX('Material routes'!$H$6:$H$2205,MATCH(U950,'Material routes'!$A$6:$A$2205,0)),"MISSING ID")</x:f>
        <x:v>Crafting component</x:v>
      </x:c>
      <x:c r="D950" s="4" t="str">
        <x:f>IFERROR(INDEX('Material routes'!$G$6:$G$2205,MATCH(U950,'Material routes'!$A$6:$A$2205,0)),"MISSING ID")</x:f>
        <x:v>Salvage</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T4</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Salvage value tier; crafting readiness separate</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T4</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Salvage value tier; crafting readiness separate</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T4</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Salvage value tier; crafting readiness separate</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x:c r="B953" s="4"/>
      <x:c r="C953" s="4"/>
      <x:c r="D953" s="4"/>
      <x:c r="E953" s="4"/>
      <x:c r="F953" s="4"/>
      <x:c r="G953" s="4"/>
      <x:c r="H953" s="4"/>
      <x:c r="I953" s="4"/>
      <x:c r="J953" s="4"/>
      <x:c r="K953" s="4"/>
      <x:c r="L953" s="4"/>
      <x:c r="M953" s="4"/>
      <x:c r="N953" s="4"/>
      <x:c r="O953" s="4"/>
      <x:c r="P953" s="4"/>
      <x:c r="Q953" s="4"/>
      <x:c r="R953" s="4"/>
      <x:c r="S953" s="4"/>
      <x:c r="T953" s="4"/>
      <x:c r="U953" s="4"/>
      <x:c r="V953" s="4"/>
    </x:row>
    <x:row r="954" ht="64" customHeight="1">
      <x:c r="A954" s="4"/>
      <x:c r="B954" s="4"/>
      <x:c r="C954" s="4"/>
      <x:c r="D954" s="4"/>
      <x:c r="E954" s="4"/>
      <x:c r="F954" s="4"/>
      <x:c r="G954" s="4"/>
      <x:c r="H954" s="4"/>
      <x:c r="I954" s="4"/>
      <x:c r="J954" s="4"/>
      <x:c r="K954" s="4"/>
      <x:c r="L954" s="4"/>
      <x:c r="M954" s="4"/>
      <x:c r="N954" s="4"/>
      <x:c r="O954" s="4"/>
      <x:c r="P954" s="4"/>
      <x:c r="Q954" s="4"/>
      <x:c r="R954" s="4"/>
      <x:c r="S954" s="4"/>
      <x:c r="T954" s="4"/>
      <x:c r="U954" s="4"/>
      <x:c r="V954" s="4"/>
    </x:row>
    <x:row r="955" ht="64" customHeight="1">
      <x:c r="A955" s="4"/>
      <x:c r="B955" s="4"/>
      <x:c r="C955" s="4"/>
      <x:c r="D955" s="4"/>
      <x:c r="E955" s="4"/>
      <x:c r="F955" s="4"/>
      <x:c r="G955" s="4"/>
      <x:c r="H955" s="4"/>
      <x:c r="I955" s="4"/>
      <x:c r="J955" s="4"/>
      <x:c r="K955" s="4"/>
      <x:c r="L955" s="4"/>
      <x:c r="M955" s="4"/>
      <x:c r="N955" s="4"/>
      <x:c r="O955" s="4"/>
      <x:c r="P955" s="4"/>
      <x:c r="Q955" s="4"/>
      <x:c r="R955" s="4"/>
      <x:c r="S955" s="4"/>
      <x:c r="T955" s="4"/>
      <x:c r="U955" s="4"/>
      <x:c r="V955" s="4"/>
    </x:row>
    <x:row r="956" ht="64" customHeight="1">
      <x:c r="A956" s="4"/>
      <x:c r="B956" s="4"/>
      <x:c r="C956" s="4"/>
      <x:c r="D956" s="4"/>
      <x:c r="E956" s="4"/>
      <x:c r="F956" s="4"/>
      <x:c r="G956" s="4"/>
      <x:c r="H956" s="4"/>
      <x:c r="I956" s="4"/>
      <x:c r="J956" s="4"/>
      <x:c r="K956" s="4"/>
      <x:c r="L956" s="4"/>
      <x:c r="M956" s="4"/>
      <x:c r="N956" s="4"/>
      <x:c r="O956" s="4"/>
      <x:c r="P956" s="4"/>
      <x:c r="Q956" s="4"/>
      <x:c r="R956" s="4"/>
      <x:c r="S956" s="4"/>
      <x:c r="T956" s="4"/>
      <x:c r="U956" s="4"/>
      <x:c r="V956" s="4"/>
    </x:row>
    <x:row r="957" ht="64" customHeight="1">
      <x:c r="A957" s="4" t="str">
        <x:f>IFERROR(INDEX('Material routes'!$E$6:$E$2205,MATCH(U957,'Material routes'!$A$6:$A$2205,0)),"MISSING ID")</x:f>
        <x:v>Layered husk-composite sheets</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Travel cloak / rest blanket</x:v>
      </x:c>
      <x:c r="G957" s="4" t="str">
        <x:f>IFERROR(INDEX('Material routes'!$F$6:$F$2205,MATCH(V957,'Material routes'!$A$6:$A$2205,0)),"MISSING ID")</x:f>
        <x:v>T1</x:v>
      </x:c>
      <x:c r="H957" s="4" t="str">
        <x:f>IFERROR(INDEX('Material routes'!$H$6:$H$2205,MATCH(V957,'Material routes'!$A$6:$A$2205,0)),"MISSING ID")</x:f>
        <x:v>Wearable</x:v>
      </x:c>
      <x:c r="I957" s="4" t="str">
        <x:f>IFERROR(INDEX('Material routes'!$G$6:$G$2205,MATCH(V957,'Material routes'!$A$6:$A$2205,0)),"MISSING ID")</x:f>
        <x:v>Tools</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 value tier independent","Value tier; crafting readiness separate"))</x:f>
        <x:v>Value tier; crafting readiness separate</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T3</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Travel cloak / rest blanket</x:v>
      </x:c>
      <x:c r="G958" s="4" t="str">
        <x:f>IFERROR(INDEX('Material routes'!$F$6:$F$2205,MATCH(V958,'Material routes'!$A$6:$A$2205,0)),"MISSING ID")</x:f>
        <x:v>T1</x:v>
      </x:c>
      <x:c r="H958" s="4" t="str">
        <x:f>IFERROR(INDEX('Material routes'!$H$6:$H$2205,MATCH(V958,'Material routes'!$A$6:$A$2205,0)),"MISSING ID")</x:f>
        <x:v>Wearable</x:v>
      </x:c>
      <x:c r="I958" s="4" t="str">
        <x:f>IFERROR(INDEX('Material routes'!$G$6:$G$2205,MATCH(V958,'Material routes'!$A$6:$A$2205,0)),"MISSING ID")</x:f>
        <x:v>Tools</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 value tier independent","Value tier; crafting readiness separate"))</x:f>
        <x:v>Value tier; crafting readiness separate</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T0</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Travel cloak / rest blanket</x:v>
      </x:c>
      <x:c r="G959" s="4" t="str">
        <x:f>IFERROR(INDEX('Material routes'!$F$6:$F$2205,MATCH(V959,'Material routes'!$A$6:$A$2205,0)),"MISSING ID")</x:f>
        <x:v>T1</x:v>
      </x:c>
      <x:c r="H959" s="4" t="str">
        <x:f>IFERROR(INDEX('Material routes'!$H$6:$H$2205,MATCH(V959,'Material routes'!$A$6:$A$2205,0)),"MISSING ID")</x:f>
        <x:v>Wearable</x:v>
      </x:c>
      <x:c r="I959" s="4" t="str">
        <x:f>IFERROR(INDEX('Material routes'!$G$6:$G$2205,MATCH(V959,'Material routes'!$A$6:$A$2205,0)),"MISSING ID")</x:f>
        <x:v>Tools</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 value tier independent","Value tier; crafting readiness separate"))</x:f>
        <x:v>Value tier; crafting readiness separate</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Unfitted 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Shovel-axe digging tool</x:v>
      </x:c>
      <x:c r="G960" s="4" t="str">
        <x:f>IFERROR(INDEX('Material routes'!$F$6:$F$2205,MATCH(V960,'Material routes'!$A$6:$A$2205,0)),"MISSING ID")</x:f>
        <x:v>T1</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 value tier independent","Value tier; crafting readiness separate"))</x:f>
        <x:v>Value tier; crafting readiness separate</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T0</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Shovel-axe digging tool</x:v>
      </x:c>
      <x:c r="G961" s="4" t="str">
        <x:f>IFERROR(INDEX('Material routes'!$F$6:$F$2205,MATCH(V961,'Material routes'!$A$6:$A$2205,0)),"MISSING ID")</x:f>
        <x:v>T1</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 value tier independent","Value tier; crafting readiness separate"))</x:f>
        <x:v>Value tier; crafting readiness separate</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T0</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Shovel-axe digging tool</x:v>
      </x:c>
      <x:c r="G962" s="4" t="str">
        <x:f>IFERROR(INDEX('Material routes'!$F$6:$F$2205,MATCH(V962,'Material routes'!$A$6:$A$2205,0)),"MISSING ID")</x:f>
        <x:v>T1</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 value tier independent","Value tier; crafting readiness separate"))</x:f>
        <x:v>Value tier; crafting readiness separate</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T1</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Deployable Arc-dust canister</x:v>
      </x:c>
      <x:c r="G963" s="4" t="str">
        <x:f>IFERROR(INDEX('Material routes'!$F$6:$F$2205,MATCH(V963,'Material routes'!$A$6:$A$2205,0)),"MISSING ID")</x:f>
        <x:v>T3</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 value tier independent","Value tier; crafting readiness separate"))</x:f>
        <x:v>Value tier; crafting readiness separate</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T1</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Deployable Arc-dust canister</x:v>
      </x:c>
      <x:c r="G964" s="4" t="str">
        <x:f>IFERROR(INDEX('Material routes'!$F$6:$F$2205,MATCH(V964,'Material routes'!$A$6:$A$2205,0)),"MISSING ID")</x:f>
        <x:v>T3</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 value tier independent","Value tier; crafting readiness separate"))</x:f>
        <x:v>Value tier; crafting readiness separate</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T1</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Deployable Arc-dust canister</x:v>
      </x:c>
      <x:c r="G965" s="4" t="str">
        <x:f>IFERROR(INDEX('Material routes'!$F$6:$F$2205,MATCH(V965,'Material routes'!$A$6:$A$2205,0)),"MISSING ID")</x:f>
        <x:v>T3</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 value tier independent","Value tier; crafting readiness separate"))</x:f>
        <x:v>Value tier; crafting readiness separate</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T0</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Deployable Arc-dust canister</x:v>
      </x:c>
      <x:c r="G966" s="4" t="str">
        <x:f>IFERROR(INDEX('Material routes'!$F$6:$F$2205,MATCH(V966,'Material routes'!$A$6:$A$2205,0)),"MISSING ID")</x:f>
        <x:v>T3</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 value tier independent","Value tier; crafting readiness separate"))</x:f>
        <x:v>Value tier; crafting readiness separate</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Unfitted 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T1</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 value tier independent","Value tier; crafting readiness separate"))</x:f>
        <x:v>Value tier; crafting readiness separate</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T1</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 value tier independent","Value tier; crafting readiness separate"))</x:f>
        <x:v>Value tier; crafting readiness separate</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x:c r="B969" s="4"/>
      <x:c r="C969" s="4"/>
      <x:c r="D969" s="4"/>
      <x:c r="E969" s="4"/>
      <x:c r="F969" s="4"/>
      <x:c r="G969" s="4"/>
      <x:c r="H969" s="4"/>
      <x:c r="I969" s="4"/>
      <x:c r="J969" s="4"/>
      <x:c r="K969" s="4"/>
      <x:c r="L969" s="4"/>
      <x:c r="M969" s="4"/>
      <x:c r="N969" s="4"/>
      <x:c r="O969" s="4"/>
      <x:c r="P969" s="4"/>
      <x:c r="Q969" s="4"/>
      <x:c r="R969" s="4"/>
      <x:c r="S969" s="4"/>
      <x:c r="T969" s="4"/>
      <x:c r="U969" s="4"/>
      <x:c r="V969" s="4"/>
    </x:row>
    <x:row r="970" ht="64" customHeight="1">
      <x:c r="A970" s="4"/>
      <x:c r="B970" s="4"/>
      <x:c r="C970" s="4"/>
      <x:c r="D970" s="4"/>
      <x:c r="E970" s="4"/>
      <x:c r="F970" s="4"/>
      <x:c r="G970" s="4"/>
      <x:c r="H970" s="4"/>
      <x:c r="I970" s="4"/>
      <x:c r="J970" s="4"/>
      <x:c r="K970" s="4"/>
      <x:c r="L970" s="4"/>
      <x:c r="M970" s="4"/>
      <x:c r="N970" s="4"/>
      <x:c r="O970" s="4"/>
      <x:c r="P970" s="4"/>
      <x:c r="Q970" s="4"/>
      <x:c r="R970" s="4"/>
      <x:c r="S970" s="4"/>
      <x:c r="T970" s="4"/>
      <x:c r="U970" s="4"/>
      <x:c r="V970" s="4"/>
    </x:row>
    <x:row r="971" ht="64" customHeight="1">
      <x:c r="A971" s="4"/>
      <x:c r="B971" s="4"/>
      <x:c r="C971" s="4"/>
      <x:c r="D971" s="4"/>
      <x:c r="E971" s="4"/>
      <x:c r="F971" s="4"/>
      <x:c r="G971" s="4"/>
      <x:c r="H971" s="4"/>
      <x:c r="I971" s="4"/>
      <x:c r="J971" s="4"/>
      <x:c r="K971" s="4"/>
      <x:c r="L971" s="4"/>
      <x:c r="M971" s="4"/>
      <x:c r="N971" s="4"/>
      <x:c r="O971" s="4"/>
      <x:c r="P971" s="4"/>
      <x:c r="Q971" s="4"/>
      <x:c r="R971" s="4"/>
      <x:c r="S971" s="4"/>
      <x:c r="T971" s="4"/>
      <x:c r="U971" s="4"/>
      <x:c r="V971" s="4"/>
    </x:row>
    <x:row r="972" ht="64" customHeight="1">
      <x:c r="A972" s="4" t="str">
        <x:f>IFERROR(INDEX('Material routes'!$E$6:$E$2205,MATCH(U972,'Material routes'!$A$6:$A$2205,0)),"MISSING ID")</x:f>
        <x:v>Folding vertical wing shade</x:v>
      </x:c>
      <x:c r="B972" s="4" t="str">
        <x:f>IFERROR(INDEX('Material routes'!$F$6:$F$2205,MATCH(U972,'Material routes'!$A$6:$A$2205,0)),"MISSING ID")</x:f>
        <x:v>T4</x:v>
      </x:c>
      <x:c r="C972" s="4" t="str">
        <x:f>IFERROR(INDEX('Material routes'!$H$6:$H$2205,MATCH(U972,'Material routes'!$A$6:$A$2205,0)),"MISSING ID")</x:f>
        <x:v>Shelter item</x:v>
      </x:c>
      <x:c r="D972" s="4" t="str">
        <x:f>IFERROR(INDEX('Material routes'!$G$6:$G$2205,MATCH(U972,'Material routes'!$A$6:$A$2205,0)),"MISSING ID")</x:f>
        <x:v>Salvage</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T4</x:v>
      </x:c>
      <x:c r="H972" s="4" t="str">
        <x:f>IFERROR(INDEX('Material routes'!$H$6:$H$2205,MATCH(V972,'Material routes'!$A$6:$A$2205,0)),"MISSING ID")</x:f>
        <x:v>Shelter item</x:v>
      </x:c>
      <x:c r="I972" s="4" t="str">
        <x:f>IFERROR(INDEX('Material routes'!$G$6:$G$2205,MATCH(V972,'Material routes'!$A$6:$A$2205,0)),"MISSING ID")</x:f>
        <x:v>Salvage</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Salvage value tier; crafting readiness separate</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T4</x:v>
      </x:c>
      <x:c r="C973" s="4" t="str">
        <x:f>IFERROR(INDEX('Material routes'!$H$6:$H$2205,MATCH(U973,'Material routes'!$A$6:$A$2205,0)),"MISSING ID")</x:f>
        <x:v>Shelter item</x:v>
      </x:c>
      <x:c r="D973" s="4" t="str">
        <x:f>IFERROR(INDEX('Material routes'!$G$6:$G$2205,MATCH(U973,'Material routes'!$A$6:$A$2205,0)),"MISSING ID")</x:f>
        <x:v>Salvage</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T4</x:v>
      </x:c>
      <x:c r="H973" s="4" t="str">
        <x:f>IFERROR(INDEX('Material routes'!$H$6:$H$2205,MATCH(V973,'Material routes'!$A$6:$A$2205,0)),"MISSING ID")</x:f>
        <x:v>Shelter item</x:v>
      </x:c>
      <x:c r="I973" s="4" t="str">
        <x:f>IFERROR(INDEX('Material routes'!$G$6:$G$2205,MATCH(V973,'Material routes'!$A$6:$A$2205,0)),"MISSING ID")</x:f>
        <x:v>Salvage</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Salvage value tier; crafting readiness separate</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T3</x:v>
      </x:c>
      <x:c r="C974" s="4" t="str">
        <x:f>IFERROR(INDEX('Material routes'!$H$6:$H$2205,MATCH(U974,'Material routes'!$A$6:$A$2205,0)),"MISSING ID")</x:f>
        <x:v>Shelter item</x:v>
      </x:c>
      <x:c r="D974" s="4" t="str">
        <x:f>IFERROR(INDEX('Material routes'!$G$6:$G$2205,MATCH(U974,'Material routes'!$A$6:$A$2205,0)),"MISSING ID")</x:f>
        <x:v>Salvage</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T4</x:v>
      </x:c>
      <x:c r="H974" s="4" t="str">
        <x:f>IFERROR(INDEX('Material routes'!$H$6:$H$2205,MATCH(V974,'Material routes'!$A$6:$A$2205,0)),"MISSING ID")</x:f>
        <x:v>Shelter item</x:v>
      </x:c>
      <x:c r="I974" s="4" t="str">
        <x:f>IFERROR(INDEX('Material routes'!$G$6:$G$2205,MATCH(V974,'Material routes'!$A$6:$A$2205,0)),"MISSING ID")</x:f>
        <x:v>Salvage</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Salvage value tier; crafting readiness separate</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T1</x:v>
      </x:c>
      <x:c r="C975" s="4" t="str">
        <x:f>IFERROR(INDEX('Material routes'!$H$6:$H$2205,MATCH(U975,'Material routes'!$A$6:$A$2205,0)),"MISSING ID")</x:f>
        <x:v>Shelter item</x:v>
      </x:c>
      <x:c r="D975" s="4" t="str">
        <x:f>IFERROR(INDEX('Material routes'!$G$6:$G$2205,MATCH(U975,'Material routes'!$A$6:$A$2205,0)),"MISSING ID")</x:f>
        <x:v>Salvage</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T4</x:v>
      </x:c>
      <x:c r="H975" s="4" t="str">
        <x:f>IFERROR(INDEX('Material routes'!$H$6:$H$2205,MATCH(V975,'Material routes'!$A$6:$A$2205,0)),"MISSING ID")</x:f>
        <x:v>Shelter item</x:v>
      </x:c>
      <x:c r="I975" s="4" t="str">
        <x:f>IFERROR(INDEX('Material routes'!$G$6:$G$2205,MATCH(V975,'Material routes'!$A$6:$A$2205,0)),"MISSING ID")</x:f>
        <x:v>Salvage</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Salvage value tier; crafting readiness separate</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T3</x:v>
      </x:c>
      <x:c r="C976" s="4" t="str">
        <x:f>IFERROR(INDEX('Material routes'!$H$6:$H$2205,MATCH(U976,'Material routes'!$A$6:$A$2205,0)),"MISSING ID")</x:f>
        <x:v>Shelter item</x:v>
      </x:c>
      <x:c r="D976" s="4" t="str">
        <x:f>IFERROR(INDEX('Material routes'!$G$6:$G$2205,MATCH(U976,'Material routes'!$A$6:$A$2205,0)),"MISSING ID")</x:f>
        <x:v>Salvage</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T4</x:v>
      </x:c>
      <x:c r="H976" s="4" t="str">
        <x:f>IFERROR(INDEX('Material routes'!$H$6:$H$2205,MATCH(V976,'Material routes'!$A$6:$A$2205,0)),"MISSING ID")</x:f>
        <x:v>Shelter item</x:v>
      </x:c>
      <x:c r="I976" s="4" t="str">
        <x:f>IFERROR(INDEX('Material routes'!$G$6:$G$2205,MATCH(V976,'Material routes'!$A$6:$A$2205,0)),"MISSING ID")</x:f>
        <x:v>Salvage</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Salvage value tier; crafting readiness separate</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T2</x:v>
      </x:c>
      <x:c r="C977" s="4" t="str">
        <x:f>IFERROR(INDEX('Material routes'!$H$6:$H$2205,MATCH(U977,'Material routes'!$A$6:$A$2205,0)),"MISSING ID")</x:f>
        <x:v>Shelter item</x:v>
      </x:c>
      <x:c r="D977" s="4" t="str">
        <x:f>IFERROR(INDEX('Material routes'!$G$6:$G$2205,MATCH(U977,'Material routes'!$A$6:$A$2205,0)),"MISSING ID")</x:f>
        <x:v>Salvage</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T4</x:v>
      </x:c>
      <x:c r="H977" s="4" t="str">
        <x:f>IFERROR(INDEX('Material routes'!$H$6:$H$2205,MATCH(V977,'Material routes'!$A$6:$A$2205,0)),"MISSING ID")</x:f>
        <x:v>Shelter item</x:v>
      </x:c>
      <x:c r="I977" s="4" t="str">
        <x:f>IFERROR(INDEX('Material routes'!$G$6:$G$2205,MATCH(V977,'Material routes'!$A$6:$A$2205,0)),"MISSING ID")</x:f>
        <x:v>Salvage</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Salvage value tier; crafting readiness separate</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T2</x:v>
      </x:c>
      <x:c r="C978" s="4" t="str">
        <x:f>IFERROR(INDEX('Material routes'!$H$6:$H$2205,MATCH(U978,'Material routes'!$A$6:$A$2205,0)),"MISSING ID")</x:f>
        <x:v>Shelter item</x:v>
      </x:c>
      <x:c r="D978" s="4" t="str">
        <x:f>IFERROR(INDEX('Material routes'!$G$6:$G$2205,MATCH(U978,'Material routes'!$A$6:$A$2205,0)),"MISSING ID")</x:f>
        <x:v>Salvage</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T4</x:v>
      </x:c>
      <x:c r="H978" s="4" t="str">
        <x:f>IFERROR(INDEX('Material routes'!$H$6:$H$2205,MATCH(V978,'Material routes'!$A$6:$A$2205,0)),"MISSING ID")</x:f>
        <x:v>Shelter item</x:v>
      </x:c>
      <x:c r="I978" s="4" t="str">
        <x:f>IFERROR(INDEX('Material routes'!$G$6:$G$2205,MATCH(V978,'Material routes'!$A$6:$A$2205,0)),"MISSING ID")</x:f>
        <x:v>Salvage</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Salvage value tier; crafting readiness separate</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T2</x:v>
      </x:c>
      <x:c r="C979" s="4" t="str">
        <x:f>IFERROR(INDEX('Material routes'!$H$6:$H$2205,MATCH(U979,'Material routes'!$A$6:$A$2205,0)),"MISSING ID")</x:f>
        <x:v>Shelter item</x:v>
      </x:c>
      <x:c r="D979" s="4" t="str">
        <x:f>IFERROR(INDEX('Material routes'!$G$6:$G$2205,MATCH(U979,'Material routes'!$A$6:$A$2205,0)),"MISSING ID")</x:f>
        <x:v>Salvage</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T4</x:v>
      </x:c>
      <x:c r="H979" s="4" t="str">
        <x:f>IFERROR(INDEX('Material routes'!$H$6:$H$2205,MATCH(V979,'Material routes'!$A$6:$A$2205,0)),"MISSING ID")</x:f>
        <x:v>Shelter item</x:v>
      </x:c>
      <x:c r="I979" s="4" t="str">
        <x:f>IFERROR(INDEX('Material routes'!$G$6:$G$2205,MATCH(V979,'Material routes'!$A$6:$A$2205,0)),"MISSING ID")</x:f>
        <x:v>Salvage</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Salvage value tier; crafting readiness separate</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T2</x:v>
      </x:c>
      <x:c r="C980" s="4" t="str">
        <x:f>IFERROR(INDEX('Material routes'!$H$6:$H$2205,MATCH(U980,'Material routes'!$A$6:$A$2205,0)),"MISSING ID")</x:f>
        <x:v>Shelter item</x:v>
      </x:c>
      <x:c r="D980" s="4" t="str">
        <x:f>IFERROR(INDEX('Material routes'!$G$6:$G$2205,MATCH(U980,'Material routes'!$A$6:$A$2205,0)),"MISSING ID")</x:f>
        <x:v>Salvage</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T4</x:v>
      </x:c>
      <x:c r="H980" s="4" t="str">
        <x:f>IFERROR(INDEX('Material routes'!$H$6:$H$2205,MATCH(V980,'Material routes'!$A$6:$A$2205,0)),"MISSING ID")</x:f>
        <x:v>Shelter item</x:v>
      </x:c>
      <x:c r="I980" s="4" t="str">
        <x:f>IFERROR(INDEX('Material routes'!$G$6:$G$2205,MATCH(V980,'Material routes'!$A$6:$A$2205,0)),"MISSING ID")</x:f>
        <x:v>Salvage</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Salvage value tier; crafting readiness separate</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T3</x:v>
      </x:c>
      <x:c r="C981" s="4" t="str">
        <x:f>IFERROR(INDEX('Material routes'!$H$6:$H$2205,MATCH(U981,'Material routes'!$A$6:$A$2205,0)),"MISSING ID")</x:f>
        <x:v>Shelter item</x:v>
      </x:c>
      <x:c r="D981" s="4" t="str">
        <x:f>IFERROR(INDEX('Material routes'!$G$6:$G$2205,MATCH(U981,'Material routes'!$A$6:$A$2205,0)),"MISSING ID")</x:f>
        <x:v>Salvage</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T4</x:v>
      </x:c>
      <x:c r="H981" s="4" t="str">
        <x:f>IFERROR(INDEX('Material routes'!$H$6:$H$2205,MATCH(V981,'Material routes'!$A$6:$A$2205,0)),"MISSING ID")</x:f>
        <x:v>Shelter item</x:v>
      </x:c>
      <x:c r="I981" s="4" t="str">
        <x:f>IFERROR(INDEX('Material routes'!$G$6:$G$2205,MATCH(V981,'Material routes'!$A$6:$A$2205,0)),"MISSING ID")</x:f>
        <x:v>Salvage</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Salvage value tier; crafting readiness separate</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T2</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T2</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 value tier independent","Value tier; crafting readiness separate"))</x:f>
        <x:v>Value tier; crafting readiness separate</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T0</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T2</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 value tier independent","Value tier; crafting readiness separate"))</x:f>
        <x:v>Value tier; crafting readiness separate</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x:c r="B984" s="4"/>
      <x:c r="C984" s="4"/>
      <x:c r="D984" s="4"/>
      <x:c r="E984" s="4"/>
      <x:c r="F984" s="4"/>
      <x:c r="G984" s="4"/>
      <x:c r="H984" s="4"/>
      <x:c r="I984" s="4"/>
      <x:c r="J984" s="4"/>
      <x:c r="K984" s="4"/>
      <x:c r="L984" s="4"/>
      <x:c r="M984" s="4"/>
      <x:c r="N984" s="4"/>
      <x:c r="O984" s="4"/>
      <x:c r="P984" s="4"/>
      <x:c r="Q984" s="4"/>
      <x:c r="R984" s="4"/>
      <x:c r="S984" s="4"/>
      <x:c r="T984" s="4"/>
      <x:c r="U984" s="4"/>
      <x:c r="V984" s="4"/>
    </x:row>
    <x:row r="985" ht="64" customHeight="1">
      <x:c r="A985" s="4"/>
      <x:c r="B985" s="4"/>
      <x:c r="C985" s="4"/>
      <x:c r="D985" s="4"/>
      <x:c r="E985" s="4"/>
      <x:c r="F985" s="4"/>
      <x:c r="G985" s="4"/>
      <x:c r="H985" s="4"/>
      <x:c r="I985" s="4"/>
      <x:c r="J985" s="4"/>
      <x:c r="K985" s="4"/>
      <x:c r="L985" s="4"/>
      <x:c r="M985" s="4"/>
      <x:c r="N985" s="4"/>
      <x:c r="O985" s="4"/>
      <x:c r="P985" s="4"/>
      <x:c r="Q985" s="4"/>
      <x:c r="R985" s="4"/>
      <x:c r="S985" s="4"/>
      <x:c r="T985" s="4"/>
      <x:c r="U985" s="4"/>
      <x:c r="V985" s="4"/>
    </x:row>
    <x:row r="986" ht="64" customHeight="1">
      <x:c r="A986" s="4"/>
      <x:c r="B986" s="4"/>
      <x:c r="C986" s="4"/>
      <x:c r="D986" s="4"/>
      <x:c r="E986" s="4"/>
      <x:c r="F986" s="4"/>
      <x:c r="G986" s="4"/>
      <x:c r="H986" s="4"/>
      <x:c r="I986" s="4"/>
      <x:c r="J986" s="4"/>
      <x:c r="K986" s="4"/>
      <x:c r="L986" s="4"/>
      <x:c r="M986" s="4"/>
      <x:c r="N986" s="4"/>
      <x:c r="O986" s="4"/>
      <x:c r="P986" s="4"/>
      <x:c r="Q986" s="4"/>
      <x:c r="R986" s="4"/>
      <x:c r="S986" s="4"/>
      <x:c r="T986" s="4"/>
      <x:c r="U986" s="4"/>
      <x:c r="V986" s="4"/>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Unformed opaque 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T1</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Salvage value tier; crafting readiness separate</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T1</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T1</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Salvage value tier; crafting readiness separate</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T4</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Salvage value tier; crafting readiness separate</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T4</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Salvage value tier; crafting readiness separate</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T4</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Salvage value tier; crafting readiness separate</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T4</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Salvage value tier; crafting readiness separate</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T1</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Salvage value tier; crafting readiness separate</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ceramic glaze powder</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T1</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Salvage value tier; crafting readiness separate</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T1</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Salvage value tier; crafting readiness separate</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T1</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haul vessel</x:v>
      </x:c>
      <x:c r="G1008" s="4" t="str">
        <x:f>IFERROR(INDEX('Material routes'!$F$6:$F$2205,MATCH(V1008,'Material routes'!$A$6:$A$2205,0)),"MISSING ID")</x:f>
        <x:v>T2</x:v>
      </x:c>
      <x:c r="H1008" s="4" t="str">
        <x:f>IFERROR(INDEX('Material routes'!$H$6:$H$2205,MATCH(V1008,'Material routes'!$A$6:$A$2205,0)),"MISSING ID")</x:f>
        <x:v>Container</x:v>
      </x:c>
      <x:c r="I1008" s="4" t="str">
        <x:f>IFERROR(INDEX('Material routes'!$G$6:$G$2205,MATCH(V1008,'Material routes'!$A$6:$A$2205,0)),"MISSING ID")</x:f>
        <x:v>Tools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 value tier independent","Value tier; crafting readiness separate"))</x:f>
        <x:v>Value tier; crafting readiness separate</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T2</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haul vessel</x:v>
      </x:c>
      <x:c r="G1009" s="4" t="str">
        <x:f>IFERROR(INDEX('Material routes'!$F$6:$F$2205,MATCH(V1009,'Material routes'!$A$6:$A$2205,0)),"MISSING ID")</x:f>
        <x:v>T2</x:v>
      </x:c>
      <x:c r="H1009" s="4" t="str">
        <x:f>IFERROR(INDEX('Material routes'!$H$6:$H$2205,MATCH(V1009,'Material routes'!$A$6:$A$2205,0)),"MISSING ID")</x:f>
        <x:v>Container</x:v>
      </x:c>
      <x:c r="I1009" s="4" t="str">
        <x:f>IFERROR(INDEX('Material routes'!$G$6:$G$2205,MATCH(V1009,'Material routes'!$A$6:$A$2205,0)),"MISSING ID")</x:f>
        <x:v>Tools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 value tier independent","Value tier; crafting readiness separate"))</x:f>
        <x:v>Value tier; crafting readiness separate</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T1</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haul vessel</x:v>
      </x:c>
      <x:c r="G1010" s="4" t="str">
        <x:f>IFERROR(INDEX('Material routes'!$F$6:$F$2205,MATCH(V1010,'Material routes'!$A$6:$A$2205,0)),"MISSING ID")</x:f>
        <x:v>T2</x:v>
      </x:c>
      <x:c r="H1010" s="4" t="str">
        <x:f>IFERROR(INDEX('Material routes'!$H$6:$H$2205,MATCH(V1010,'Material routes'!$A$6:$A$2205,0)),"MISSING ID")</x:f>
        <x:v>Container</x:v>
      </x:c>
      <x:c r="I1010" s="4" t="str">
        <x:f>IFERROR(INDEX('Material routes'!$G$6:$G$2205,MATCH(V1010,'Material routes'!$A$6:$A$2205,0)),"MISSING ID")</x:f>
        <x:v>Tools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 value tier independent","Value tier; crafting readiness separate"))</x:f>
        <x:v>Value tier; crafting readiness separate</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T1</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haul vessel</x:v>
      </x:c>
      <x:c r="G1011" s="4" t="str">
        <x:f>IFERROR(INDEX('Material routes'!$F$6:$F$2205,MATCH(V1011,'Material routes'!$A$6:$A$2205,0)),"MISSING ID")</x:f>
        <x:v>T2</x:v>
      </x:c>
      <x:c r="H1011" s="4" t="str">
        <x:f>IFERROR(INDEX('Material routes'!$H$6:$H$2205,MATCH(V1011,'Material routes'!$A$6:$A$2205,0)),"MISSING ID")</x:f>
        <x:v>Container</x:v>
      </x:c>
      <x:c r="I1011" s="4" t="str">
        <x:f>IFERROR(INDEX('Material routes'!$G$6:$G$2205,MATCH(V1011,'Material routes'!$A$6:$A$2205,0)),"MISSING ID")</x:f>
        <x:v>Tools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 value tier independent","Value tier; crafting readiness separate"))</x:f>
        <x:v>Value tier; crafting readiness separate</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T3</x:v>
      </x:c>
      <x:c r="H1019" s="4" t="str">
        <x:f>IFERROR(INDEX('Material routes'!$H$6:$H$2205,MATCH(V1019,'Material routes'!$A$6:$A$2205,0)),"MISSING ID")</x:f>
        <x:v>Container</x:v>
      </x:c>
      <x:c r="I1019" s="4" t="str">
        <x:f>IFERROR(INDEX('Material routes'!$G$6:$G$2205,MATCH(V1019,'Material routes'!$A$6:$A$2205,0)),"MISSING ID")</x:f>
        <x:v>Salvage</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Salvage value tier; crafting readiness separate</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T3</x:v>
      </x:c>
      <x:c r="H1020" s="4" t="str">
        <x:f>IFERROR(INDEX('Material routes'!$H$6:$H$2205,MATCH(V1020,'Material routes'!$A$6:$A$2205,0)),"MISSING ID")</x:f>
        <x:v>Container</x:v>
      </x:c>
      <x:c r="I1020" s="4" t="str">
        <x:f>IFERROR(INDEX('Material routes'!$G$6:$G$2205,MATCH(V1020,'Material routes'!$A$6:$A$2205,0)),"MISSING ID")</x:f>
        <x:v>Salvage</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Salvage value tier; crafting readiness separate</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T3</x:v>
      </x:c>
      <x:c r="H1021" s="4" t="str">
        <x:f>IFERROR(INDEX('Material routes'!$H$6:$H$2205,MATCH(V1021,'Material routes'!$A$6:$A$2205,0)),"MISSING ID")</x:f>
        <x:v>Container</x:v>
      </x:c>
      <x:c r="I1021" s="4" t="str">
        <x:f>IFERROR(INDEX('Material routes'!$G$6:$G$2205,MATCH(V1021,'Material routes'!$A$6:$A$2205,0)),"MISSING ID")</x:f>
        <x:v>Salvage</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Salvage value tier; crafting readiness separate</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transparent glass blanks</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T1</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Salvage value tier; crafting readiness separate</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Unfitted 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Iron helmet</x:v>
      </x:c>
      <x:c r="G1030" s="4" t="str">
        <x:f>IFERROR(INDEX('Material routes'!$F$6:$F$2205,MATCH(V1030,'Material routes'!$A$6:$A$2205,0)),"MISSING ID")</x:f>
        <x:v>T1</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 value tier independent","Value tier; crafting readiness separate"))</x:f>
        <x:v>Value tier; crafting readiness separate</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lengths</x:v>
      </x:c>
      <x:c r="B1031" s="4" t="str">
        <x:f>IFERROR(INDEX('Material routes'!$F$6:$F$2205,MATCH(U1031,'Material routes'!$A$6:$A$2205,0)),"MISSING ID")</x:f>
        <x:v>T2</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Iron helmet</x:v>
      </x:c>
      <x:c r="G1031" s="4" t="str">
        <x:f>IFERROR(INDEX('Material routes'!$F$6:$F$2205,MATCH(V1031,'Material routes'!$A$6:$A$2205,0)),"MISSING ID")</x:f>
        <x:v>T1</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 value tier independent","Value tier; crafting readiness separate"))</x:f>
        <x:v>Value tier; crafting readiness separate</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Unfitted 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Iron leg guards</x:v>
      </x:c>
      <x:c r="G1032" s="4" t="str">
        <x:f>IFERROR(INDEX('Material routes'!$F$6:$F$2205,MATCH(V1032,'Material routes'!$A$6:$A$2205,0)),"MISSING ID")</x:f>
        <x:v>T2</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 value tier independent","Value tier; crafting readiness separate"))</x:f>
        <x:v>Value tier; crafting readiness separate</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T0</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Iron leg guards</x:v>
      </x:c>
      <x:c r="G1033" s="4" t="str">
        <x:f>IFERROR(INDEX('Material routes'!$F$6:$F$2205,MATCH(V1033,'Material routes'!$A$6:$A$2205,0)),"MISSING ID")</x:f>
        <x:v>T2</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 value tier independent","Value tier; crafting readiness separate"))</x:f>
        <x:v>Value tier; crafting readiness separate</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T3</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Iron leg guards</x:v>
      </x:c>
      <x:c r="G1034" s="4" t="str">
        <x:f>IFERROR(INDEX('Material routes'!$F$6:$F$2205,MATCH(V1034,'Material routes'!$A$6:$A$2205,0)),"MISSING ID")</x:f>
        <x:v>T2</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 value tier independent","Value tier; crafting readiness separate"))</x:f>
        <x:v>Value tier; crafting readiness separate</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x:c r="B1035" s="4"/>
      <x:c r="C1035" s="4"/>
      <x:c r="D1035" s="4"/>
      <x:c r="E1035" s="4"/>
      <x:c r="F1035" s="4"/>
      <x:c r="G1035" s="4"/>
      <x:c r="H1035" s="4"/>
      <x:c r="I1035" s="4"/>
      <x:c r="J1035" s="4"/>
      <x:c r="K1035" s="4"/>
      <x:c r="L1035" s="4"/>
      <x:c r="M1035" s="4"/>
      <x:c r="N1035" s="4"/>
      <x:c r="O1035" s="4"/>
      <x:c r="P1035" s="4"/>
      <x:c r="Q1035" s="4"/>
      <x:c r="R1035" s="4"/>
      <x:c r="S1035" s="4"/>
      <x:c r="T1035" s="4"/>
      <x:c r="U1035" s="4"/>
      <x:c r="V1035" s="4"/>
    </x:row>
    <x:row r="1036" ht="64" customHeight="1">
      <x:c r="A1036" s="4"/>
      <x:c r="B1036" s="4"/>
      <x:c r="C1036" s="4"/>
      <x:c r="D1036" s="4"/>
      <x:c r="E1036" s="4"/>
      <x:c r="F1036" s="4"/>
      <x:c r="G1036" s="4"/>
      <x:c r="H1036" s="4"/>
      <x:c r="I1036" s="4"/>
      <x:c r="J1036" s="4"/>
      <x:c r="K1036" s="4"/>
      <x:c r="L1036" s="4"/>
      <x:c r="M1036" s="4"/>
      <x:c r="N1036" s="4"/>
      <x:c r="O1036" s="4"/>
      <x:c r="P1036" s="4"/>
      <x:c r="Q1036" s="4"/>
      <x:c r="R1036" s="4"/>
      <x:c r="S1036" s="4"/>
      <x:c r="T1036" s="4"/>
      <x:c r="U1036" s="4"/>
      <x:c r="V1036" s="4"/>
    </x:row>
    <x:row r="1037" ht="64" customHeight="1">
      <x:c r="A1037" s="4"/>
      <x:c r="B1037" s="4"/>
      <x:c r="C1037" s="4"/>
      <x:c r="D1037" s="4"/>
      <x:c r="E1037" s="4"/>
      <x:c r="F1037" s="4"/>
      <x:c r="G1037" s="4"/>
      <x:c r="H1037" s="4"/>
      <x:c r="I1037" s="4"/>
      <x:c r="J1037" s="4"/>
      <x:c r="K1037" s="4"/>
      <x:c r="L1037" s="4"/>
      <x:c r="M1037" s="4"/>
      <x:c r="N1037" s="4"/>
      <x:c r="O1037" s="4"/>
      <x:c r="P1037" s="4"/>
      <x:c r="Q1037" s="4"/>
      <x:c r="R1037" s="4"/>
      <x:c r="S1037" s="4"/>
      <x:c r="T1037" s="4"/>
      <x:c r="U1037" s="4"/>
      <x:c r="V1037" s="4"/>
    </x:row>
    <x:row r="1038" ht="64" customHeight="1">
      <x:c r="A1038" s="4"/>
      <x:c r="B1038" s="4"/>
      <x:c r="C1038" s="4"/>
      <x:c r="D1038" s="4"/>
      <x:c r="E1038" s="4"/>
      <x:c r="F1038" s="4"/>
      <x:c r="G1038" s="4"/>
      <x:c r="H1038" s="4"/>
      <x:c r="I1038" s="4"/>
      <x:c r="J1038" s="4"/>
      <x:c r="K1038" s="4"/>
      <x:c r="L1038" s="4"/>
      <x:c r="M1038" s="4"/>
      <x:c r="N1038" s="4"/>
      <x:c r="O1038" s="4"/>
      <x:c r="P1038" s="4"/>
      <x:c r="Q1038" s="4"/>
      <x:c r="R1038" s="4"/>
      <x:c r="S1038" s="4"/>
      <x:c r="T1038" s="4"/>
      <x:c r="U1038" s="4"/>
      <x:c r="V1038" s="4"/>
    </x:row>
    <x:row r="1039" ht="64" customHeight="1">
      <x:c r="A1039" s="4"/>
      <x:c r="B1039" s="4"/>
      <x:c r="C1039" s="4"/>
      <x:c r="D1039" s="4"/>
      <x:c r="E1039" s="4"/>
      <x:c r="F1039" s="4"/>
      <x:c r="G1039" s="4"/>
      <x:c r="H1039" s="4"/>
      <x:c r="I1039" s="4"/>
      <x:c r="J1039" s="4"/>
      <x:c r="K1039" s="4"/>
      <x:c r="L1039" s="4"/>
      <x:c r="M1039" s="4"/>
      <x:c r="N1039" s="4"/>
      <x:c r="O1039" s="4"/>
      <x:c r="P1039" s="4"/>
      <x:c r="Q1039" s="4"/>
      <x:c r="R1039" s="4"/>
      <x:c r="S1039" s="4"/>
      <x:c r="T1039" s="4"/>
      <x:c r="U1039" s="4"/>
      <x:c r="V1039" s="4"/>
    </x:row>
    <x:row r="1040" ht="64" customHeight="1">
      <x:c r="A1040" s="4" t="str">
        <x:f>IFERROR(INDEX('Material routes'!$E$6:$E$2205,MATCH(U1040,'Material routes'!$A$6:$A$2205,0)),"MISSING ID")</x:f>
        <x:v>Layered husk-composite sheets</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Shell-frame field pack</x:v>
      </x:c>
      <x:c r="G1040" s="4" t="str">
        <x:f>IFERROR(INDEX('Material routes'!$F$6:$F$2205,MATCH(V1040,'Material routes'!$A$6:$A$2205,0)),"MISSING ID")</x:f>
        <x:v>T2</x:v>
      </x:c>
      <x:c r="H1040" s="4" t="str">
        <x:f>IFERROR(INDEX('Material routes'!$H$6:$H$2205,MATCH(V1040,'Material routes'!$A$6:$A$2205,0)),"MISSING ID")</x:f>
        <x:v>Carrier</x:v>
      </x:c>
      <x:c r="I1040" s="4" t="str">
        <x:f>IFERROR(INDEX('Material routes'!$G$6:$G$2205,MATCH(V1040,'Material routes'!$A$6:$A$2205,0)),"MISSING ID")</x:f>
        <x:v>Tools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 value tier independent","Value tier; crafting readiness separate"))</x:f>
        <x:v>Value tier; crafting readiness separate</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T3</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Shell-frame field pack</x:v>
      </x:c>
      <x:c r="G1041" s="4" t="str">
        <x:f>IFERROR(INDEX('Material routes'!$F$6:$F$2205,MATCH(V1041,'Material routes'!$A$6:$A$2205,0)),"MISSING ID")</x:f>
        <x:v>T2</x:v>
      </x:c>
      <x:c r="H1041" s="4" t="str">
        <x:f>IFERROR(INDEX('Material routes'!$H$6:$H$2205,MATCH(V1041,'Material routes'!$A$6:$A$2205,0)),"MISSING ID")</x:f>
        <x:v>Carrier</x:v>
      </x:c>
      <x:c r="I1041" s="4" t="str">
        <x:f>IFERROR(INDEX('Material routes'!$G$6:$G$2205,MATCH(V1041,'Material routes'!$A$6:$A$2205,0)),"MISSING ID")</x:f>
        <x:v>Tools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 value tier independent","Value tier; crafting readiness separate"))</x:f>
        <x:v>Value tier; crafting readiness separate</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T0</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Shell-frame field pack</x:v>
      </x:c>
      <x:c r="G1042" s="4" t="str">
        <x:f>IFERROR(INDEX('Material routes'!$F$6:$F$2205,MATCH(V1042,'Material routes'!$A$6:$A$2205,0)),"MISSING ID")</x:f>
        <x:v>T2</x:v>
      </x:c>
      <x:c r="H1042" s="4" t="str">
        <x:f>IFERROR(INDEX('Material routes'!$H$6:$H$2205,MATCH(V1042,'Material routes'!$A$6:$A$2205,0)),"MISSING ID")</x:f>
        <x:v>Carrier</x:v>
      </x:c>
      <x:c r="I1042" s="4" t="str">
        <x:f>IFERROR(INDEX('Material routes'!$G$6:$G$2205,MATCH(V1042,'Material routes'!$A$6:$A$2205,0)),"MISSING ID")</x:f>
        <x:v>Tools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 value tier independent","Value tier; crafting readiness separate"))</x:f>
        <x:v>Value tier; crafting readiness separate</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panel blanks</x:v>
      </x:c>
      <x:c r="B1043" s="4" t="str">
        <x:f>IFERROR(INDEX('Material routes'!$F$6:$F$2205,MATCH(U1043,'Material routes'!$A$6:$A$2205,0)),"MISSING ID")</x:f>
        <x:v>T3</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Fitted armor reinforcement plate</x:v>
      </x:c>
      <x:c r="G1043" s="4" t="str">
        <x:f>IFERROR(INDEX('Material routes'!$F$6:$F$2205,MATCH(V1043,'Material routes'!$A$6:$A$2205,0)),"MISSING ID")</x:f>
        <x:v>T3</x:v>
      </x:c>
      <x:c r="H1043" s="4" t="str">
        <x:f>IFERROR(INDEX('Material routes'!$H$6:$H$2205,MATCH(V1043,'Material routes'!$A$6:$A$2205,0)),"MISSING ID")</x:f>
        <x:v>Armor</x:v>
      </x:c>
      <x:c r="I1043" s="4" t="str">
        <x:f>IFERROR(INDEX('Material routes'!$G$6:$G$2205,MATCH(V1043,'Material routes'!$A$6:$A$2205,0)),"MISSING ID")</x:f>
        <x:v>Armor</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 value tier independent","Value tier; crafting readiness separate"))</x:f>
        <x:v>Value tier; crafting readiness separate</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T0</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Fitted armor reinforcement plate</x:v>
      </x:c>
      <x:c r="G1044" s="4" t="str">
        <x:f>IFERROR(INDEX('Material routes'!$F$6:$F$2205,MATCH(V1044,'Material routes'!$A$6:$A$2205,0)),"MISSING ID")</x:f>
        <x:v>T3</x:v>
      </x:c>
      <x:c r="H1044" s="4" t="str">
        <x:f>IFERROR(INDEX('Material routes'!$H$6:$H$2205,MATCH(V1044,'Material routes'!$A$6:$A$2205,0)),"MISSING ID")</x:f>
        <x:v>Armor</x:v>
      </x:c>
      <x:c r="I1044" s="4" t="str">
        <x:f>IFERROR(INDEX('Material routes'!$G$6:$G$2205,MATCH(V1044,'Material routes'!$A$6:$A$2205,0)),"MISSING ID")</x:f>
        <x:v>Armor</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 value tier independent","Value tier; crafting readiness separate"))</x:f>
        <x:v>Value tier; crafting readiness separate</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Unfitted 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T0</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 value tier independent","Value tier; crafting readiness separate"))</x:f>
        <x:v>Value tier; crafting readiness separate</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blanks</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T4</x:v>
      </x:c>
      <x:c r="H1047" s="4" t="str">
        <x:f>IFERROR(INDEX('Material routes'!$H$6:$H$2205,MATCH(V1047,'Material routes'!$A$6:$A$2205,0)),"MISSING ID")</x:f>
        <x:v>Wearable</x:v>
      </x:c>
      <x:c r="I1047" s="4" t="str">
        <x:f>IFERROR(INDEX('Material routes'!$G$6:$G$2205,MATCH(V1047,'Material routes'!$A$6:$A$2205,0)),"MISSING ID")</x:f>
        <x:v>Salvage</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Salvage value tier; crafting readiness separate</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T4</x:v>
      </x:c>
      <x:c r="H1048" s="4" t="str">
        <x:f>IFERROR(INDEX('Material routes'!$H$6:$H$2205,MATCH(V1048,'Material routes'!$A$6:$A$2205,0)),"MISSING ID")</x:f>
        <x:v>Wearable</x:v>
      </x:c>
      <x:c r="I1048" s="4" t="str">
        <x:f>IFERROR(INDEX('Material routes'!$G$6:$G$2205,MATCH(V1048,'Material routes'!$A$6:$A$2205,0)),"MISSING ID")</x:f>
        <x:v>Salvage</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Salvage value tier; crafting readiness separate</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T4</x:v>
      </x:c>
      <x:c r="H1049" s="4" t="str">
        <x:f>IFERROR(INDEX('Material routes'!$H$6:$H$2205,MATCH(V1049,'Material routes'!$A$6:$A$2205,0)),"MISSING ID")</x:f>
        <x:v>Wearable</x:v>
      </x:c>
      <x:c r="I1049" s="4" t="str">
        <x:f>IFERROR(INDEX('Material routes'!$G$6:$G$2205,MATCH(V1049,'Material routes'!$A$6:$A$2205,0)),"MISSING ID")</x:f>
        <x:v>Salvage</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Salvage value tier; crafting readiness separate</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blanks</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T4</x:v>
      </x:c>
      <x:c r="H1050" s="4" t="str">
        <x:f>IFERROR(INDEX('Material routes'!$H$6:$H$2205,MATCH(V1050,'Material routes'!$A$6:$A$2205,0)),"MISSING ID")</x:f>
        <x:v>Wearable</x:v>
      </x:c>
      <x:c r="I1050" s="4" t="str">
        <x:f>IFERROR(INDEX('Material routes'!$G$6:$G$2205,MATCH(V1050,'Material routes'!$A$6:$A$2205,0)),"MISSING ID")</x:f>
        <x:v>Salvage</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Salvage value tier; crafting readiness separate</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T4</x:v>
      </x:c>
      <x:c r="H1051" s="4" t="str">
        <x:f>IFERROR(INDEX('Material routes'!$H$6:$H$2205,MATCH(V1051,'Material routes'!$A$6:$A$2205,0)),"MISSING ID")</x:f>
        <x:v>Wearable</x:v>
      </x:c>
      <x:c r="I1051" s="4" t="str">
        <x:f>IFERROR(INDEX('Material routes'!$G$6:$G$2205,MATCH(V1051,'Material routes'!$A$6:$A$2205,0)),"MISSING ID")</x:f>
        <x:v>Salvage</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Salvage value tier; crafting readiness separate</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T4</x:v>
      </x:c>
      <x:c r="H1052" s="4" t="str">
        <x:f>IFERROR(INDEX('Material routes'!$H$6:$H$2205,MATCH(V1052,'Material routes'!$A$6:$A$2205,0)),"MISSING ID")</x:f>
        <x:v>Wearable</x:v>
      </x:c>
      <x:c r="I1052" s="4" t="str">
        <x:f>IFERROR(INDEX('Material routes'!$G$6:$G$2205,MATCH(V1052,'Material routes'!$A$6:$A$2205,0)),"MISSING ID")</x:f>
        <x:v>Salvage</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Salvage value tier; crafting readiness separate</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x:c r="B1053" s="4"/>
      <x:c r="C1053" s="4"/>
      <x:c r="D1053" s="4"/>
      <x:c r="E1053" s="4"/>
      <x:c r="F1053" s="4"/>
      <x:c r="G1053" s="4"/>
      <x:c r="H1053" s="4"/>
      <x:c r="I1053" s="4"/>
      <x:c r="J1053" s="4"/>
      <x:c r="K1053" s="4"/>
      <x:c r="L1053" s="4"/>
      <x:c r="M1053" s="4"/>
      <x:c r="N1053" s="4"/>
      <x:c r="O1053" s="4"/>
      <x:c r="P1053" s="4"/>
      <x:c r="Q1053" s="4"/>
      <x:c r="R1053" s="4"/>
      <x:c r="S1053" s="4"/>
      <x:c r="T1053" s="4"/>
      <x:c r="U1053" s="4"/>
      <x:c r="V1053" s="4"/>
    </x:row>
    <x:row r="1054" ht="64" customHeight="1">
      <x:c r="A1054" s="4"/>
      <x:c r="B1054" s="4"/>
      <x:c r="C1054" s="4"/>
      <x:c r="D1054" s="4"/>
      <x:c r="E1054" s="4"/>
      <x:c r="F1054" s="4"/>
      <x:c r="G1054" s="4"/>
      <x:c r="H1054" s="4"/>
      <x:c r="I1054" s="4"/>
      <x:c r="J1054" s="4"/>
      <x:c r="K1054" s="4"/>
      <x:c r="L1054" s="4"/>
      <x:c r="M1054" s="4"/>
      <x:c r="N1054" s="4"/>
      <x:c r="O1054" s="4"/>
      <x:c r="P1054" s="4"/>
      <x:c r="Q1054" s="4"/>
      <x:c r="R1054" s="4"/>
      <x:c r="S1054" s="4"/>
      <x:c r="T1054" s="4"/>
      <x:c r="U1054" s="4"/>
      <x:c r="V1054" s="4"/>
    </x:row>
    <x:row r="1055" ht="64" customHeight="1">
      <x:c r="A1055" s="4" t="str">
        <x:f>IFERROR(INDEX('Material routes'!$E$6:$E$2205,MATCH(U1055,'Material routes'!$A$6:$A$2205,0)),"MISSING ID")</x:f>
        <x:v>Surface-finished husk sheets</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Pleated husk-fiber dress coat</x:v>
      </x:c>
      <x:c r="G1055" s="4" t="str">
        <x:f>IFERROR(INDEX('Material routes'!$F$6:$F$2205,MATCH(V1055,'Material routes'!$A$6:$A$2205,0)),"MISSING ID")</x:f>
        <x:v>T4</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 value tier independent","Value tier; crafting readiness separate"))</x:f>
        <x:v>Value tier; crafting readiness separate</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T3</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Pleated husk-fiber dress coat</x:v>
      </x:c>
      <x:c r="G1056" s="4" t="str">
        <x:f>IFERROR(INDEX('Material routes'!$F$6:$F$2205,MATCH(V1056,'Material routes'!$A$6:$A$2205,0)),"MISSING ID")</x:f>
        <x:v>T4</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 value tier independent","Value tier; crafting readiness separate"))</x:f>
        <x:v>Value tier; crafting readiness separate</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setting blanks</x:v>
      </x:c>
      <x:c r="B1057" s="4" t="str">
        <x:f>IFERROR(INDEX('Material routes'!$F$6:$F$2205,MATCH(U1057,'Material routes'!$A$6:$A$2205,0)),"MISSING ID")</x:f>
        <x:v>T3</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Pleated husk-fiber dress coat</x:v>
      </x:c>
      <x:c r="G1057" s="4" t="str">
        <x:f>IFERROR(INDEX('Material routes'!$F$6:$F$2205,MATCH(V1057,'Material routes'!$A$6:$A$2205,0)),"MISSING ID")</x:f>
        <x:v>T4</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 value tier independent","Value tier; crafting readiness separate"))</x:f>
        <x:v>Value tier; crafting readiness separate</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pads</x:v>
      </x:c>
      <x:c r="B1058" s="4" t="str">
        <x:f>IFERROR(INDEX('Material routes'!$F$6:$F$2205,MATCH(U1058,'Material routes'!$A$6:$A$2205,0)),"MISSING ID")</x:f>
        <x:v>T3</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Layered fur dress mantle</x:v>
      </x:c>
      <x:c r="G1058" s="4" t="str">
        <x:f>IFERROR(INDEX('Material routes'!$F$6:$F$2205,MATCH(V1058,'Material routes'!$A$6:$A$2205,0)),"MISSING ID")</x:f>
        <x:v>T4</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 value tier independent","Value tier; crafting readiness separate"))</x:f>
        <x:v>Value tier; crafting readiness separate</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T3</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Layered fur dress mantle</x:v>
      </x:c>
      <x:c r="G1059" s="4" t="str">
        <x:f>IFERROR(INDEX('Material routes'!$F$6:$F$2205,MATCH(V1059,'Material routes'!$A$6:$A$2205,0)),"MISSING ID")</x:f>
        <x:v>T4</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 value tier independent","Value tier; crafting readiness separate"))</x:f>
        <x:v>Value tier; crafting readiness separate</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inlay veneer sheets</x:v>
      </x:c>
      <x:c r="B1060" s="4" t="str">
        <x:f>IFERROR(INDEX('Material routes'!$F$6:$F$2205,MATCH(U1060,'Material routes'!$A$6:$A$2205,0)),"MISSING ID")</x:f>
        <x:v>T3</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Layered fur dress mantle</x:v>
      </x:c>
      <x:c r="G1060" s="4" t="str">
        <x:f>IFERROR(INDEX('Material routes'!$F$6:$F$2205,MATCH(V1060,'Material routes'!$A$6:$A$2205,0)),"MISSING ID")</x:f>
        <x:v>T4</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 value tier independent","Value tier; crafting readiness separate"))</x:f>
        <x:v>Value tier; crafting readiness separate</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Prepared flexible hide panels</x:v>
      </x:c>
      <x:c r="B1061" s="4" t="str">
        <x:f>IFERROR(INDEX('Material routes'!$F$6:$F$2205,MATCH(U1061,'Material routes'!$A$6:$A$2205,0)),"MISSING ID")</x:f>
        <x:v>T3</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Fitted hide dress coat</x:v>
      </x:c>
      <x:c r="G1061" s="4" t="str">
        <x:f>IFERROR(INDEX('Material routes'!$F$6:$F$2205,MATCH(V1061,'Material routes'!$A$6:$A$2205,0)),"MISSING ID")</x:f>
        <x:v>T4</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 value tier independent","Value tier; crafting readiness separate"))</x:f>
        <x:v>Value tier; crafting readiness separate</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T3</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Fitted hide dress coat</x:v>
      </x:c>
      <x:c r="G1062" s="4" t="str">
        <x:f>IFERROR(INDEX('Material routes'!$F$6:$F$2205,MATCH(V1062,'Material routes'!$A$6:$A$2205,0)),"MISSING ID")</x:f>
        <x:v>T4</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 value tier independent","Value tier; crafting readiness separate"))</x:f>
        <x:v>Value tier; crafting readiness separate</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inlay veneer sheets</x:v>
      </x:c>
      <x:c r="B1063" s="4" t="str">
        <x:f>IFERROR(INDEX('Material routes'!$F$6:$F$2205,MATCH(U1063,'Material routes'!$A$6:$A$2205,0)),"MISSING ID")</x:f>
        <x:v>T3</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Fitted hide dress coat</x:v>
      </x:c>
      <x:c r="G1063" s="4" t="str">
        <x:f>IFERROR(INDEX('Material routes'!$F$6:$F$2205,MATCH(V1063,'Material routes'!$A$6:$A$2205,0)),"MISSING ID")</x:f>
        <x:v>T4</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 value tier independent","Value tier; crafting readiness separate"))</x:f>
        <x:v>Value tier; crafting readiness separate</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garment panels</x:v>
      </x:c>
      <x:c r="B1064" s="4" t="str">
        <x:f>IFERROR(INDEX('Material routes'!$F$6:$F$2205,MATCH(U1064,'Material routes'!$A$6:$A$2205,0)),"MISSING ID")</x:f>
        <x:v>T3</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Everyday torso wrap</x:v>
      </x:c>
      <x:c r="G1064" s="4" t="str">
        <x:f>IFERROR(INDEX('Material routes'!$F$6:$F$2205,MATCH(V1064,'Material routes'!$A$6:$A$2205,0)),"MISSING ID")</x:f>
        <x:v>T0</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 value tier independent","Value tier; crafting readiness separate"))</x:f>
        <x:v>Value tier; crafting readiness separate</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T0</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Everyday torso wrap</x:v>
      </x:c>
      <x:c r="G1065" s="4" t="str">
        <x:f>IFERROR(INDEX('Material routes'!$F$6:$F$2205,MATCH(V1065,'Material routes'!$A$6:$A$2205,0)),"MISSING ID")</x:f>
        <x:v>T0</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 value tier independent","Value tier; crafting readiness separate"))</x:f>
        <x:v>Value tier; crafting readiness separate</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T3</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T1</x:v>
      </x:c>
      <x:c r="H1066" s="4" t="str">
        <x:f>IFERROR(INDEX('Material routes'!$H$6:$H$2205,MATCH(V1066,'Material routes'!$A$6:$A$2205,0)),"MISSING ID")</x:f>
        <x:v>Carrier</x:v>
      </x:c>
      <x:c r="I1066" s="4" t="str">
        <x:f>IFERROR(INDEX('Material routes'!$G$6:$G$2205,MATCH(V1066,'Material routes'!$A$6:$A$2205,0)),"MISSING ID")</x:f>
        <x:v>Armor</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 value tier independent","Value tier; crafting readiness separate"))</x:f>
        <x:v>Value tier; crafting readiness separate</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Unfitted 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T1</x:v>
      </x:c>
      <x:c r="H1067" s="4" t="str">
        <x:f>IFERROR(INDEX('Material routes'!$H$6:$H$2205,MATCH(V1067,'Material routes'!$A$6:$A$2205,0)),"MISSING ID")</x:f>
        <x:v>Carrier</x:v>
      </x:c>
      <x:c r="I1067" s="4" t="str">
        <x:f>IFERROR(INDEX('Material routes'!$G$6:$G$2205,MATCH(V1067,'Material routes'!$A$6:$A$2205,0)),"MISSING ID")</x:f>
        <x:v>Armor</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 value tier independent","Value tier; crafting readiness separate"))</x:f>
        <x:v>Value tier; crafting readiness separate</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lengths</x:v>
      </x:c>
      <x:c r="B1068" s="4" t="str">
        <x:f>IFERROR(INDEX('Material routes'!$F$6:$F$2205,MATCH(U1068,'Material routes'!$A$6:$A$2205,0)),"MISSING ID")</x:f>
        <x:v>T2</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T1</x:v>
      </x:c>
      <x:c r="H1068" s="4" t="str">
        <x:f>IFERROR(INDEX('Material routes'!$H$6:$H$2205,MATCH(V1068,'Material routes'!$A$6:$A$2205,0)),"MISSING ID")</x:f>
        <x:v>Carrier</x:v>
      </x:c>
      <x:c r="I1068" s="4" t="str">
        <x:f>IFERROR(INDEX('Material routes'!$G$6:$G$2205,MATCH(V1068,'Material routes'!$A$6:$A$2205,0)),"MISSING ID")</x:f>
        <x:v>Armor</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 value tier independent","Value tier; crafting readiness separate"))</x:f>
        <x:v>Value tier; crafting readiness separate</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Unfitted 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T4</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Salvage value tier; crafting readiness separate</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blanks</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T4</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Salvage value tier; crafting readiness separate</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T4</x:v>
      </x:c>
      <x:c r="H1071" s="4" t="str">
        <x:f>IFERROR(INDEX('Material routes'!$H$6:$H$2205,MATCH(V1071,'Material routes'!$A$6:$A$2205,0)),"MISSING ID")</x:f>
        <x:v>Service kit</x:v>
      </x:c>
      <x:c r="I1071" s="4" t="str">
        <x:f>IFERROR(INDEX('Material routes'!$G$6:$G$2205,MATCH(V1071,'Material routes'!$A$6:$A$2205,0)),"MISSING ID")</x:f>
        <x:v>Salvage</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Salvage value tier; crafting readiness separate</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T4</x:v>
      </x:c>
      <x:c r="H1072" s="4" t="str">
        <x:f>IFERROR(INDEX('Material routes'!$H$6:$H$2205,MATCH(V1072,'Material routes'!$A$6:$A$2205,0)),"MISSING ID")</x:f>
        <x:v>Service kit</x:v>
      </x:c>
      <x:c r="I1072" s="4" t="str">
        <x:f>IFERROR(INDEX('Material routes'!$G$6:$G$2205,MATCH(V1072,'Material routes'!$A$6:$A$2205,0)),"MISSING ID")</x:f>
        <x:v>Salvage</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Salvage value tier; crafting readiness separate</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T4</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T4</x:v>
      </x:c>
      <x:c r="H1073" s="4" t="str">
        <x:f>IFERROR(INDEX('Material routes'!$H$6:$H$2205,MATCH(V1073,'Material routes'!$A$6:$A$2205,0)),"MISSING ID")</x:f>
        <x:v>Service kit</x:v>
      </x:c>
      <x:c r="I1073" s="4" t="str">
        <x:f>IFERROR(INDEX('Material routes'!$G$6:$G$2205,MATCH(V1073,'Material routes'!$A$6:$A$2205,0)),"MISSING ID")</x:f>
        <x:v>Salvage</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Salvage value tier; crafting readiness separate</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T0</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T4</x:v>
      </x:c>
      <x:c r="H1074" s="4" t="str">
        <x:f>IFERROR(INDEX('Material routes'!$H$6:$H$2205,MATCH(V1074,'Material routes'!$A$6:$A$2205,0)),"MISSING ID")</x:f>
        <x:v>Service kit</x:v>
      </x:c>
      <x:c r="I1074" s="4" t="str">
        <x:f>IFERROR(INDEX('Material routes'!$G$6:$G$2205,MATCH(V1074,'Material routes'!$A$6:$A$2205,0)),"MISSING ID")</x:f>
        <x:v>Salvage</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Salvage value tier; crafting readiness separate</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faunal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T0</x:v>
      </x:c>
      <x:c r="H1075" s="4" t="str">
        <x:f>IFERROR(INDEX('Material routes'!$H$6:$H$2205,MATCH(V1075,'Material routes'!$A$6:$A$2205,0)),"MISSING ID")</x:f>
        <x:v>Cultural object</x:v>
      </x:c>
      <x:c r="I1075" s="4" t="str">
        <x:f>IFERROR(INDEX('Material routes'!$G$6:$G$2205,MATCH(V1075,'Material routes'!$A$6:$A$2205,0)),"MISSING ID")</x:f>
        <x:v>Salvage</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Salvage value tier; crafting readiness separate</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Worked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T0</x:v>
      </x:c>
      <x:c r="H1076" s="4" t="str">
        <x:f>IFERROR(INDEX('Material routes'!$H$6:$H$2205,MATCH(V1076,'Material routes'!$A$6:$A$2205,0)),"MISSING ID")</x:f>
        <x:v>Cultural object</x:v>
      </x:c>
      <x:c r="I1076" s="4" t="str">
        <x:f>IFERROR(INDEX('Material routes'!$G$6:$G$2205,MATCH(V1076,'Material routes'!$A$6:$A$2205,0)),"MISSING ID")</x:f>
        <x:v>Salvage</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Salvage value tier; crafting readiness separate</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Ground mineral pigment stock</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T0</x:v>
      </x:c>
      <x:c r="H1077" s="4" t="str">
        <x:f>IFERROR(INDEX('Material routes'!$H$6:$H$2205,MATCH(V1077,'Material routes'!$A$6:$A$2205,0)),"MISSING ID")</x:f>
        <x:v>Cultural object</x:v>
      </x:c>
      <x:c r="I1077" s="4" t="str">
        <x:f>IFERROR(INDEX('Material routes'!$G$6:$G$2205,MATCH(V1077,'Material routes'!$A$6:$A$2205,0)),"MISSING ID")</x:f>
        <x:v>Salvage</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Salvage value tier; crafting readiness separate</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faunal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T0</x:v>
      </x:c>
      <x:c r="H1078" s="4" t="str">
        <x:f>IFERROR(INDEX('Material routes'!$H$6:$H$2205,MATCH(V1078,'Material routes'!$A$6:$A$2205,0)),"MISSING ID")</x:f>
        <x:v>Cultural object</x:v>
      </x:c>
      <x:c r="I1078" s="4" t="str">
        <x:f>IFERROR(INDEX('Material routes'!$G$6:$G$2205,MATCH(V1078,'Material routes'!$A$6:$A$2205,0)),"MISSING ID")</x:f>
        <x:v>Salvage</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Salvage value tier; crafting readiness separate</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Worked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T0</x:v>
      </x:c>
      <x:c r="H1079" s="4" t="str">
        <x:f>IFERROR(INDEX('Material routes'!$H$6:$H$2205,MATCH(V1079,'Material routes'!$A$6:$A$2205,0)),"MISSING ID")</x:f>
        <x:v>Cultural object</x:v>
      </x:c>
      <x:c r="I1079" s="4" t="str">
        <x:f>IFERROR(INDEX('Material routes'!$G$6:$G$2205,MATCH(V1079,'Material routes'!$A$6:$A$2205,0)),"MISSING ID")</x:f>
        <x:v>Salvage</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Salvage value tier; crafting readiness separate</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Ground mineral pigment stock</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T0</x:v>
      </x:c>
      <x:c r="H1080" s="4" t="str">
        <x:f>IFERROR(INDEX('Material routes'!$H$6:$H$2205,MATCH(V1080,'Material routes'!$A$6:$A$2205,0)),"MISSING ID")</x:f>
        <x:v>Cultural object</x:v>
      </x:c>
      <x:c r="I1080" s="4" t="str">
        <x:f>IFERROR(INDEX('Material routes'!$G$6:$G$2205,MATCH(V1080,'Material routes'!$A$6:$A$2205,0)),"MISSING ID")</x:f>
        <x:v>Salvage</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Salvage value tier; crafting readiness separate</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husk-composite sheets</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T3</x:v>
      </x:c>
      <x:c r="H1084" s="4" t="str">
        <x:f>IFERROR(INDEX('Material routes'!$H$6:$H$2205,MATCH(V1084,'Material routes'!$A$6:$A$2205,0)),"MISSING ID")</x:f>
        <x:v>Container</x:v>
      </x:c>
      <x:c r="I1084" s="4" t="str">
        <x:f>IFERROR(INDEX('Material routes'!$G$6:$G$2205,MATCH(V1084,'Material routes'!$A$6:$A$2205,0)),"MISSING ID")</x:f>
        <x:v>Salvage</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Salvage value tier; crafting readiness separate</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T3</x:v>
      </x:c>
      <x:c r="H1085" s="4" t="str">
        <x:f>IFERROR(INDEX('Material routes'!$H$6:$H$2205,MATCH(V1085,'Material routes'!$A$6:$A$2205,0)),"MISSING ID")</x:f>
        <x:v>Container</x:v>
      </x:c>
      <x:c r="I1085" s="4" t="str">
        <x:f>IFERROR(INDEX('Material routes'!$G$6:$G$2205,MATCH(V1085,'Material routes'!$A$6:$A$2205,0)),"MISSING ID")</x:f>
        <x:v>Salvage</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Salvage value tier; crafting readiness separate</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lengths</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T3</x:v>
      </x:c>
      <x:c r="H1086" s="4" t="str">
        <x:f>IFERROR(INDEX('Material routes'!$H$6:$H$2205,MATCH(V1086,'Material routes'!$A$6:$A$2205,0)),"MISSING ID")</x:f>
        <x:v>Container</x:v>
      </x:c>
      <x:c r="I1086" s="4" t="str">
        <x:f>IFERROR(INDEX('Material routes'!$G$6:$G$2205,MATCH(V1086,'Material routes'!$A$6:$A$2205,0)),"MISSING ID")</x:f>
        <x:v>Salvage</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Salvage value tier; crafting readiness separate</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faunal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T0</x:v>
      </x:c>
      <x:c r="H1087" s="4" t="str">
        <x:f>IFERROR(INDEX('Material routes'!$H$6:$H$2205,MATCH(V1087,'Material routes'!$A$6:$A$2205,0)),"MISSING ID")</x:f>
        <x:v>Cultural object</x:v>
      </x:c>
      <x:c r="I1087" s="4" t="str">
        <x:f>IFERROR(INDEX('Material routes'!$G$6:$G$2205,MATCH(V1087,'Material routes'!$A$6:$A$2205,0)),"MISSING ID")</x:f>
        <x:v>Salvage</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Salvage value tier; crafting readiness separate</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Worked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T0</x:v>
      </x:c>
      <x:c r="H1088" s="4" t="str">
        <x:f>IFERROR(INDEX('Material routes'!$H$6:$H$2205,MATCH(V1088,'Material routes'!$A$6:$A$2205,0)),"MISSING ID")</x:f>
        <x:v>Cultural object</x:v>
      </x:c>
      <x:c r="I1088" s="4" t="str">
        <x:f>IFERROR(INDEX('Material routes'!$G$6:$G$2205,MATCH(V1088,'Material routes'!$A$6:$A$2205,0)),"MISSING ID")</x:f>
        <x:v>Salvage</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Salvage value tier; crafting readiness separate</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Ground mineral pigment stock</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T0</x:v>
      </x:c>
      <x:c r="H1089" s="4" t="str">
        <x:f>IFERROR(INDEX('Material routes'!$H$6:$H$2205,MATCH(V1089,'Material routes'!$A$6:$A$2205,0)),"MISSING ID")</x:f>
        <x:v>Cultural object</x:v>
      </x:c>
      <x:c r="I1089" s="4" t="str">
        <x:f>IFERROR(INDEX('Material routes'!$G$6:$G$2205,MATCH(V1089,'Material routes'!$A$6:$A$2205,0)),"MISSING ID")</x:f>
        <x:v>Salvage</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Salvage value tier; crafting readiness separate</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faunal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T1</x:v>
      </x:c>
      <x:c r="H1090" s="4" t="str">
        <x:f>IFERROR(INDEX('Material routes'!$H$6:$H$2205,MATCH(V1090,'Material routes'!$A$6:$A$2205,0)),"MISSING ID")</x:f>
        <x:v>Cultural object</x:v>
      </x:c>
      <x:c r="I1090" s="4" t="str">
        <x:f>IFERROR(INDEX('Material routes'!$G$6:$G$2205,MATCH(V1090,'Material routes'!$A$6:$A$2205,0)),"MISSING ID")</x:f>
        <x:v>Salvage</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Salvage value tier; crafting readiness separate</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Worked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T1</x:v>
      </x:c>
      <x:c r="H1091" s="4" t="str">
        <x:f>IFERROR(INDEX('Material routes'!$H$6:$H$2205,MATCH(V1091,'Material routes'!$A$6:$A$2205,0)),"MISSING ID")</x:f>
        <x:v>Cultural object</x:v>
      </x:c>
      <x:c r="I1091" s="4" t="str">
        <x:f>IFERROR(INDEX('Material routes'!$G$6:$G$2205,MATCH(V1091,'Material routes'!$A$6:$A$2205,0)),"MISSING ID")</x:f>
        <x:v>Salvage</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Salvage value tier; crafting readiness separate</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Ground mineral pigment stock</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T1</x:v>
      </x:c>
      <x:c r="H1092" s="4" t="str">
        <x:f>IFERROR(INDEX('Material routes'!$H$6:$H$2205,MATCH(V1092,'Material routes'!$A$6:$A$2205,0)),"MISSING ID")</x:f>
        <x:v>Cultural object</x:v>
      </x:c>
      <x:c r="I1092" s="4" t="str">
        <x:f>IFERROR(INDEX('Material routes'!$G$6:$G$2205,MATCH(V1092,'Material routes'!$A$6:$A$2205,0)),"MISSING ID")</x:f>
        <x:v>Salvage</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Salvage value tier; crafting readiness separate</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Unfitted 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T3</x:v>
      </x:c>
      <x:c r="H1093" s="4" t="str">
        <x:f>IFERROR(INDEX('Material routes'!$H$6:$H$2205,MATCH(V1093,'Material routes'!$A$6:$A$2205,0)),"MISSING ID")</x:f>
        <x:v>Tool</x:v>
      </x:c>
      <x:c r="I1093" s="4" t="str">
        <x:f>IFERROR(INDEX('Material routes'!$G$6:$G$2205,MATCH(V1093,'Material routes'!$A$6:$A$2205,0)),"MISSING ID")</x:f>
        <x:v>Salvage</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Salvage value tier; crafting readiness separate</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T3</x:v>
      </x:c>
      <x:c r="H1094" s="4" t="str">
        <x:f>IFERROR(INDEX('Material routes'!$H$6:$H$2205,MATCH(V1094,'Material routes'!$A$6:$A$2205,0)),"MISSING ID")</x:f>
        <x:v>Tool</x:v>
      </x:c>
      <x:c r="I1094" s="4" t="str">
        <x:f>IFERROR(INDEX('Material routes'!$G$6:$G$2205,MATCH(V1094,'Material routes'!$A$6:$A$2205,0)),"MISSING ID")</x:f>
        <x:v>Salvage</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Salvage value tier; crafting readiness separate</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x:c r="B1095" s="4"/>
      <x:c r="C1095" s="4"/>
      <x:c r="D1095" s="4"/>
      <x:c r="E1095" s="4"/>
      <x:c r="F1095" s="4"/>
      <x:c r="G1095" s="4"/>
      <x:c r="H1095" s="4"/>
      <x:c r="I1095" s="4"/>
      <x:c r="J1095" s="4"/>
      <x:c r="K1095" s="4"/>
      <x:c r="L1095" s="4"/>
      <x:c r="M1095" s="4"/>
      <x:c r="N1095" s="4"/>
      <x:c r="O1095" s="4"/>
      <x:c r="P1095" s="4"/>
      <x:c r="Q1095" s="4"/>
      <x:c r="R1095" s="4"/>
      <x:c r="S1095" s="4"/>
      <x:c r="T1095" s="4"/>
      <x:c r="U1095" s="4"/>
      <x:c r="V1095" s="4"/>
    </x:row>
    <x:row r="1096" ht="64" customHeight="1">
      <x:c r="A1096" s="4"/>
      <x:c r="B1096" s="4"/>
      <x:c r="C1096" s="4"/>
      <x:c r="D1096" s="4"/>
      <x:c r="E1096" s="4"/>
      <x:c r="F1096" s="4"/>
      <x:c r="G1096" s="4"/>
      <x:c r="H1096" s="4"/>
      <x:c r="I1096" s="4"/>
      <x:c r="J1096" s="4"/>
      <x:c r="K1096" s="4"/>
      <x:c r="L1096" s="4"/>
      <x:c r="M1096" s="4"/>
      <x:c r="N1096" s="4"/>
      <x:c r="O1096" s="4"/>
      <x:c r="P1096" s="4"/>
      <x:c r="Q1096" s="4"/>
      <x:c r="R1096" s="4"/>
      <x:c r="S1096" s="4"/>
      <x:c r="T1096" s="4"/>
      <x:c r="U1096" s="4"/>
      <x:c r="V1096" s="4"/>
    </x:row>
    <x:row r="1097" ht="64" customHeight="1">
      <x:c r="A1097" s="4"/>
      <x:c r="B1097" s="4"/>
      <x:c r="C1097" s="4"/>
      <x:c r="D1097" s="4"/>
      <x:c r="E1097" s="4"/>
      <x:c r="F1097" s="4"/>
      <x:c r="G1097" s="4"/>
      <x:c r="H1097" s="4"/>
      <x:c r="I1097" s="4"/>
      <x:c r="J1097" s="4"/>
      <x:c r="K1097" s="4"/>
      <x:c r="L1097" s="4"/>
      <x:c r="M1097" s="4"/>
      <x:c r="N1097" s="4"/>
      <x:c r="O1097" s="4"/>
      <x:c r="P1097" s="4"/>
      <x:c r="Q1097" s="4"/>
      <x:c r="R1097" s="4"/>
      <x:c r="S1097" s="4"/>
      <x:c r="T1097" s="4"/>
      <x:c r="U1097" s="4"/>
      <x:c r="V1097" s="4"/>
    </x:row>
    <x:row r="1098" ht="64" customHeight="1">
      <x:c r="A1098" s="4"/>
      <x:c r="B1098" s="4"/>
      <x:c r="C1098" s="4"/>
      <x:c r="D1098" s="4"/>
      <x:c r="E1098" s="4"/>
      <x:c r="F1098" s="4"/>
      <x:c r="G1098" s="4"/>
      <x:c r="H1098" s="4"/>
      <x:c r="I1098" s="4"/>
      <x:c r="J1098" s="4"/>
      <x:c r="K1098" s="4"/>
      <x:c r="L1098" s="4"/>
      <x:c r="M1098" s="4"/>
      <x:c r="N1098" s="4"/>
      <x:c r="O1098" s="4"/>
      <x:c r="P1098" s="4"/>
      <x:c r="Q1098" s="4"/>
      <x:c r="R1098" s="4"/>
      <x:c r="S1098" s="4"/>
      <x:c r="T1098" s="4"/>
      <x:c r="U1098" s="4"/>
      <x:c r="V1098" s="4"/>
    </x:row>
    <x:row r="1099" ht="64" customHeight="1">
      <x:c r="A1099" s="4"/>
      <x:c r="B1099" s="4"/>
      <x:c r="C1099" s="4"/>
      <x:c r="D1099" s="4"/>
      <x:c r="E1099" s="4"/>
      <x:c r="F1099" s="4"/>
      <x:c r="G1099" s="4"/>
      <x:c r="H1099" s="4"/>
      <x:c r="I1099" s="4"/>
      <x:c r="J1099" s="4"/>
      <x:c r="K1099" s="4"/>
      <x:c r="L1099" s="4"/>
      <x:c r="M1099" s="4"/>
      <x:c r="N1099" s="4"/>
      <x:c r="O1099" s="4"/>
      <x:c r="P1099" s="4"/>
      <x:c r="Q1099" s="4"/>
      <x:c r="R1099" s="4"/>
      <x:c r="S1099" s="4"/>
      <x:c r="T1099" s="4"/>
      <x:c r="U1099" s="4"/>
      <x:c r="V1099" s="4"/>
    </x:row>
    <x:row r="1100" ht="64" customHeight="1">
      <x:c r="A1100" s="4"/>
      <x:c r="B1100" s="4"/>
      <x:c r="C1100" s="4"/>
      <x:c r="D1100" s="4"/>
      <x:c r="E1100" s="4"/>
      <x:c r="F1100" s="4"/>
      <x:c r="G1100" s="4"/>
      <x:c r="H1100" s="4"/>
      <x:c r="I1100" s="4"/>
      <x:c r="J1100" s="4"/>
      <x:c r="K1100" s="4"/>
      <x:c r="L1100" s="4"/>
      <x:c r="M1100" s="4"/>
      <x:c r="N1100" s="4"/>
      <x:c r="O1100" s="4"/>
      <x:c r="P1100" s="4"/>
      <x:c r="Q1100" s="4"/>
      <x:c r="R1100" s="4"/>
      <x:c r="S1100" s="4"/>
      <x:c r="T1100" s="4"/>
      <x:c r="U1100" s="4"/>
      <x:c r="V1100" s="4"/>
    </x:row>
    <x:row r="1101" ht="64" customHeight="1">
      <x:c r="A1101" s="4"/>
      <x:c r="B1101" s="4"/>
      <x:c r="C1101" s="4"/>
      <x:c r="D1101" s="4"/>
      <x:c r="E1101" s="4"/>
      <x:c r="F1101" s="4"/>
      <x:c r="G1101" s="4"/>
      <x:c r="H1101" s="4"/>
      <x:c r="I1101" s="4"/>
      <x:c r="J1101" s="4"/>
      <x:c r="K1101" s="4"/>
      <x:c r="L1101" s="4"/>
      <x:c r="M1101" s="4"/>
      <x:c r="N1101" s="4"/>
      <x:c r="O1101" s="4"/>
      <x:c r="P1101" s="4"/>
      <x:c r="Q1101" s="4"/>
      <x:c r="R1101" s="4"/>
      <x:c r="S1101" s="4"/>
      <x:c r="T1101" s="4"/>
      <x:c r="U1101" s="4"/>
      <x:c r="V1101" s="4"/>
    </x:row>
    <x:row r="1102" ht="64" customHeight="1">
      <x:c r="A1102" s="4"/>
      <x:c r="B1102" s="4"/>
      <x:c r="C1102" s="4"/>
      <x:c r="D1102" s="4"/>
      <x:c r="E1102" s="4"/>
      <x:c r="F1102" s="4"/>
      <x:c r="G1102" s="4"/>
      <x:c r="H1102" s="4"/>
      <x:c r="I1102" s="4"/>
      <x:c r="J1102" s="4"/>
      <x:c r="K1102" s="4"/>
      <x:c r="L1102" s="4"/>
      <x:c r="M1102" s="4"/>
      <x:c r="N1102" s="4"/>
      <x:c r="O1102" s="4"/>
      <x:c r="P1102" s="4"/>
      <x:c r="Q1102" s="4"/>
      <x:c r="R1102" s="4"/>
      <x:c r="S1102" s="4"/>
      <x:c r="T1102" s="4"/>
      <x:c r="U1102" s="4"/>
      <x:c r="V1102" s="4"/>
    </x:row>
    <x:row r="1103" ht="64" customHeight="1">
      <x:c r="A1103" s="4"/>
      <x:c r="B1103" s="4"/>
      <x:c r="C1103" s="4"/>
      <x:c r="D1103" s="4"/>
      <x:c r="E1103" s="4"/>
      <x:c r="F1103" s="4"/>
      <x:c r="G1103" s="4"/>
      <x:c r="H1103" s="4"/>
      <x:c r="I1103" s="4"/>
      <x:c r="J1103" s="4"/>
      <x:c r="K1103" s="4"/>
      <x:c r="L1103" s="4"/>
      <x:c r="M1103" s="4"/>
      <x:c r="N1103" s="4"/>
      <x:c r="O1103" s="4"/>
      <x:c r="P1103" s="4"/>
      <x:c r="Q1103" s="4"/>
      <x:c r="R1103" s="4"/>
      <x:c r="S1103" s="4"/>
      <x:c r="T1103" s="4"/>
      <x:c r="U1103" s="4"/>
      <x:c r="V1103" s="4"/>
    </x:row>
    <x:row r="1104" ht="64" customHeight="1">
      <x:c r="A1104" s="4" t="str">
        <x:f>IFERROR(INDEX('Material routes'!$E$6:$E$2205,MATCH(U1104,'Material routes'!$A$6:$A$2205,0)),"MISSING ID")</x:f>
        <x:v>Unfitted 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T1</x:v>
      </x:c>
      <x:c r="H1104" s="4" t="str">
        <x:f>IFERROR(INDEX('Material routes'!$H$6:$H$2205,MATCH(V1104,'Material routes'!$A$6:$A$2205,0)),"MISSING ID")</x:f>
        <x:v>Tool</x:v>
      </x:c>
      <x:c r="I1104" s="4" t="str">
        <x:f>IFERROR(INDEX('Material routes'!$G$6:$G$2205,MATCH(V1104,'Material routes'!$A$6:$A$2205,0)),"MISSING ID")</x:f>
        <x:v>Salvage</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Salvage value tier; crafting readiness separate</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faunal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T0</x:v>
      </x:c>
      <x:c r="H1105" s="4" t="str">
        <x:f>IFERROR(INDEX('Material routes'!$H$6:$H$2205,MATCH(V1105,'Material routes'!$A$6:$A$2205,0)),"MISSING ID")</x:f>
        <x:v>Cultural object</x:v>
      </x:c>
      <x:c r="I1105" s="4" t="str">
        <x:f>IFERROR(INDEX('Material routes'!$G$6:$G$2205,MATCH(V1105,'Material routes'!$A$6:$A$2205,0)),"MISSING ID")</x:f>
        <x:v>Salvage</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Salvage value tier; crafting readiness separate</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Worked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T0</x:v>
      </x:c>
      <x:c r="H1106" s="4" t="str">
        <x:f>IFERROR(INDEX('Material routes'!$H$6:$H$2205,MATCH(V1106,'Material routes'!$A$6:$A$2205,0)),"MISSING ID")</x:f>
        <x:v>Cultural object</x:v>
      </x:c>
      <x:c r="I1106" s="4" t="str">
        <x:f>IFERROR(INDEX('Material routes'!$G$6:$G$2205,MATCH(V1106,'Material routes'!$A$6:$A$2205,0)),"MISSING ID")</x:f>
        <x:v>Salvage</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Salvage value tier; crafting readiness separate</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Ground mineral pigment stock</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T0</x:v>
      </x:c>
      <x:c r="H1107" s="4" t="str">
        <x:f>IFERROR(INDEX('Material routes'!$H$6:$H$2205,MATCH(V1107,'Material routes'!$A$6:$A$2205,0)),"MISSING ID")</x:f>
        <x:v>Cultural object</x:v>
      </x:c>
      <x:c r="I1107" s="4" t="str">
        <x:f>IFERROR(INDEX('Material routes'!$G$6:$G$2205,MATCH(V1107,'Material routes'!$A$6:$A$2205,0)),"MISSING ID")</x:f>
        <x:v>Salvage</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Salvage value tier; crafting readiness separate</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faunal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T1</x:v>
      </x:c>
      <x:c r="H1108" s="4" t="str">
        <x:f>IFERROR(INDEX('Material routes'!$H$6:$H$2205,MATCH(V1108,'Material routes'!$A$6:$A$2205,0)),"MISSING ID")</x:f>
        <x:v>Cultural object</x:v>
      </x:c>
      <x:c r="I1108" s="4" t="str">
        <x:f>IFERROR(INDEX('Material routes'!$G$6:$G$2205,MATCH(V1108,'Material routes'!$A$6:$A$2205,0)),"MISSING ID")</x:f>
        <x:v>Salvage</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Salvage value tier; crafting readiness separate</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Worked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T1</x:v>
      </x:c>
      <x:c r="H1109" s="4" t="str">
        <x:f>IFERROR(INDEX('Material routes'!$H$6:$H$2205,MATCH(V1109,'Material routes'!$A$6:$A$2205,0)),"MISSING ID")</x:f>
        <x:v>Cultural object</x:v>
      </x:c>
      <x:c r="I1109" s="4" t="str">
        <x:f>IFERROR(INDEX('Material routes'!$G$6:$G$2205,MATCH(V1109,'Material routes'!$A$6:$A$2205,0)),"MISSING ID")</x:f>
        <x:v>Salvage</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Salvage value tier; crafting readiness separate</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Ground mineral pigment stock</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T1</x:v>
      </x:c>
      <x:c r="H1110" s="4" t="str">
        <x:f>IFERROR(INDEX('Material routes'!$H$6:$H$2205,MATCH(V1110,'Material routes'!$A$6:$A$2205,0)),"MISSING ID")</x:f>
        <x:v>Cultural object</x:v>
      </x:c>
      <x:c r="I1110" s="4" t="str">
        <x:f>IFERROR(INDEX('Material routes'!$G$6:$G$2205,MATCH(V1110,'Material routes'!$A$6:$A$2205,0)),"MISSING ID")</x:f>
        <x:v>Salvage</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Salvage value tier; crafting readiness separate</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faunal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T0</x:v>
      </x:c>
      <x:c r="H1111" s="4" t="str">
        <x:f>IFERROR(INDEX('Material routes'!$H$6:$H$2205,MATCH(V1111,'Material routes'!$A$6:$A$2205,0)),"MISSING ID")</x:f>
        <x:v>Cultural object</x:v>
      </x:c>
      <x:c r="I1111" s="4" t="str">
        <x:f>IFERROR(INDEX('Material routes'!$G$6:$G$2205,MATCH(V1111,'Material routes'!$A$6:$A$2205,0)),"MISSING ID")</x:f>
        <x:v>Salvage</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Salvage value tier; crafting readiness separate</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Worked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T0</x:v>
      </x:c>
      <x:c r="H1112" s="4" t="str">
        <x:f>IFERROR(INDEX('Material routes'!$H$6:$H$2205,MATCH(V1112,'Material routes'!$A$6:$A$2205,0)),"MISSING ID")</x:f>
        <x:v>Cultural object</x:v>
      </x:c>
      <x:c r="I1112" s="4" t="str">
        <x:f>IFERROR(INDEX('Material routes'!$G$6:$G$2205,MATCH(V1112,'Material routes'!$A$6:$A$2205,0)),"MISSING ID")</x:f>
        <x:v>Salvage</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Salvage value tier; crafting readiness separate</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Ground mineral pigment stock</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T0</x:v>
      </x:c>
      <x:c r="H1113" s="4" t="str">
        <x:f>IFERROR(INDEX('Material routes'!$H$6:$H$2205,MATCH(V1113,'Material routes'!$A$6:$A$2205,0)),"MISSING ID")</x:f>
        <x:v>Cultural object</x:v>
      </x:c>
      <x:c r="I1113" s="4" t="str">
        <x:f>IFERROR(INDEX('Material routes'!$G$6:$G$2205,MATCH(V1113,'Material routes'!$A$6:$A$2205,0)),"MISSING ID")</x:f>
        <x:v>Salvage</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Salvage value tier; crafting readiness separate</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T0</x:v>
      </x:c>
      <x:c r="H1114" s="4" t="str">
        <x:f>IFERROR(INDEX('Material routes'!$H$6:$H$2205,MATCH(V1114,'Material routes'!$A$6:$A$2205,0)),"MISSING ID")</x:f>
        <x:v>Musical instrument</x:v>
      </x:c>
      <x:c r="I1114" s="4" t="str">
        <x:f>IFERROR(INDEX('Material routes'!$G$6:$G$2205,MATCH(V1114,'Material routes'!$A$6:$A$2205,0)),"MISSING ID")</x:f>
        <x:v>Salvage</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Salvage value tier; crafting readiness separate</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gemstone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T0</x:v>
      </x:c>
      <x:c r="H1115" s="4" t="str">
        <x:f>IFERROR(INDEX('Material routes'!$H$6:$H$2205,MATCH(V1115,'Material routes'!$A$6:$A$2205,0)),"MISSING ID")</x:f>
        <x:v>Musical instrument</x:v>
      </x:c>
      <x:c r="I1115" s="4" t="str">
        <x:f>IFERROR(INDEX('Material routes'!$G$6:$G$2205,MATCH(V1115,'Material routes'!$A$6:$A$2205,0)),"MISSING ID")</x:f>
        <x:v>Salvage</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Salvage value tier; crafting readiness separate</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T0</x:v>
      </x:c>
      <x:c r="H1116" s="4" t="str">
        <x:f>IFERROR(INDEX('Material routes'!$H$6:$H$2205,MATCH(V1116,'Material routes'!$A$6:$A$2205,0)),"MISSING ID")</x:f>
        <x:v>Musical instrument</x:v>
      </x:c>
      <x:c r="I1116" s="4" t="str">
        <x:f>IFERROR(INDEX('Material routes'!$G$6:$G$2205,MATCH(V1116,'Material routes'!$A$6:$A$2205,0)),"MISSING ID")</x:f>
        <x:v>Salvage</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Salvage value tier; crafting readiness separate</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Surface-finished husk sheets</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T1</x:v>
      </x:c>
      <x:c r="H1117" s="4" t="str">
        <x:f>IFERROR(INDEX('Material routes'!$H$6:$H$2205,MATCH(V1117,'Material routes'!$A$6:$A$2205,0)),"MISSING ID")</x:f>
        <x:v>Container</x:v>
      </x:c>
      <x:c r="I1117" s="4" t="str">
        <x:f>IFERROR(INDEX('Material routes'!$G$6:$G$2205,MATCH(V1117,'Material routes'!$A$6:$A$2205,0)),"MISSING ID")</x:f>
        <x:v>Salvage</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Salvage value tier; crafting readiness separate</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blanks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T1</x:v>
      </x:c>
      <x:c r="H1118" s="4" t="str">
        <x:f>IFERROR(INDEX('Material routes'!$H$6:$H$2205,MATCH(V1118,'Material routes'!$A$6:$A$2205,0)),"MISSING ID")</x:f>
        <x:v>Container</x:v>
      </x:c>
      <x:c r="I1118" s="4" t="str">
        <x:f>IFERROR(INDEX('Material routes'!$G$6:$G$2205,MATCH(V1118,'Material routes'!$A$6:$A$2205,0)),"MISSING ID")</x:f>
        <x:v>Salvage</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Salvage value tier; crafting readiness separate</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T1</x:v>
      </x:c>
      <x:c r="H1119" s="4" t="str">
        <x:f>IFERROR(INDEX('Material routes'!$H$6:$H$2205,MATCH(V1119,'Material routes'!$A$6:$A$2205,0)),"MISSING ID")</x:f>
        <x:v>Container</x:v>
      </x:c>
      <x:c r="I1119" s="4" t="str">
        <x:f>IFERROR(INDEX('Material routes'!$G$6:$G$2205,MATCH(V1119,'Material routes'!$A$6:$A$2205,0)),"MISSING ID")</x:f>
        <x:v>Salvage</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Salvage value tier; crafting readiness separate</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faunal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T0</x:v>
      </x:c>
      <x:c r="H1120" s="4" t="str">
        <x:f>IFERROR(INDEX('Material routes'!$H$6:$H$2205,MATCH(V1120,'Material routes'!$A$6:$A$2205,0)),"MISSING ID")</x:f>
        <x:v>Household utensil</x:v>
      </x:c>
      <x:c r="I1120" s="4" t="str">
        <x:f>IFERROR(INDEX('Material routes'!$G$6:$G$2205,MATCH(V1120,'Material routes'!$A$6:$A$2205,0)),"MISSING ID")</x:f>
        <x:v>Salvage</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Salvage value tier; crafting readiness separate</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faunal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T0</x:v>
      </x:c>
      <x:c r="H1121" s="4" t="str">
        <x:f>IFERROR(INDEX('Material routes'!$H$6:$H$2205,MATCH(V1121,'Material routes'!$A$6:$A$2205,0)),"MISSING ID")</x:f>
        <x:v>Household utensil</x:v>
      </x:c>
      <x:c r="I1121" s="4" t="str">
        <x:f>IFERROR(INDEX('Material routes'!$G$6:$G$2205,MATCH(V1121,'Material routes'!$A$6:$A$2205,0)),"MISSING ID")</x:f>
        <x:v>Salvage</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Salvage value tier; crafting readiness separate</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T0</x:v>
      </x:c>
      <x:c r="H1122" s="4" t="str">
        <x:f>IFERROR(INDEX('Material routes'!$H$6:$H$2205,MATCH(V1122,'Material routes'!$A$6:$A$2205,0)),"MISSING ID")</x:f>
        <x:v>Tool</x:v>
      </x:c>
      <x:c r="I1122" s="4" t="str">
        <x:f>IFERROR(INDEX('Material routes'!$G$6:$G$2205,MATCH(V1122,'Material routes'!$A$6:$A$2205,0)),"MISSING ID")</x:f>
        <x:v>Salvage</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Salvage value tier; crafting readiness separate</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T0</x:v>
      </x:c>
      <x:c r="H1123" s="4" t="str">
        <x:f>IFERROR(INDEX('Material routes'!$H$6:$H$2205,MATCH(V1123,'Material routes'!$A$6:$A$2205,0)),"MISSING ID")</x:f>
        <x:v>Tool</x:v>
      </x:c>
      <x:c r="I1123" s="4" t="str">
        <x:f>IFERROR(INDEX('Material routes'!$G$6:$G$2205,MATCH(V1123,'Material routes'!$A$6:$A$2205,0)),"MISSING ID")</x:f>
        <x:v>Salvage</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Salvage value tier; crafting readiness separate</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faunal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T0</x:v>
      </x:c>
      <x:c r="H1124" s="4" t="str">
        <x:f>IFERROR(INDEX('Material routes'!$H$6:$H$2205,MATCH(V1124,'Material routes'!$A$6:$A$2205,0)),"MISSING ID")</x:f>
        <x:v>Household utensil</x:v>
      </x:c>
      <x:c r="I1124" s="4" t="str">
        <x:f>IFERROR(INDEX('Material routes'!$G$6:$G$2205,MATCH(V1124,'Material routes'!$A$6:$A$2205,0)),"MISSING ID")</x:f>
        <x:v>Salvage</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Salvage value tier; crafting readiness separate</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x:c r="B1125" s="4"/>
      <x:c r="C1125" s="4"/>
      <x:c r="D1125" s="4"/>
      <x:c r="E1125" s="4"/>
      <x:c r="F1125" s="4"/>
      <x:c r="G1125" s="4"/>
      <x:c r="H1125" s="4"/>
      <x:c r="I1125" s="4"/>
      <x:c r="J1125" s="4"/>
      <x:c r="K1125" s="4"/>
      <x:c r="L1125" s="4"/>
      <x:c r="M1125" s="4"/>
      <x:c r="N1125" s="4"/>
      <x:c r="O1125" s="4"/>
      <x:c r="P1125" s="4"/>
      <x:c r="Q1125" s="4"/>
      <x:c r="R1125" s="4"/>
      <x:c r="S1125" s="4"/>
      <x:c r="T1125" s="4"/>
      <x:c r="U1125" s="4"/>
      <x:c r="V1125" s="4"/>
    </x:row>
    <x:row r="1126" ht="64" customHeight="1">
      <x:c r="A1126" s="4" t="str">
        <x:f>IFERROR(INDEX('Material routes'!$E$6:$E$2205,MATCH(U1126,'Material routes'!$A$6:$A$2205,0)),"MISSING ID")</x:f>
        <x:v>Unfitted 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T0</x:v>
      </x:c>
      <x:c r="H1126" s="4" t="str">
        <x:f>IFERROR(INDEX('Material routes'!$H$6:$H$2205,MATCH(V1126,'Material routes'!$A$6:$A$2205,0)),"MISSING ID")</x:f>
        <x:v>Tool</x:v>
      </x:c>
      <x:c r="I1126" s="4" t="str">
        <x:f>IFERROR(INDEX('Material routes'!$G$6:$G$2205,MATCH(V1126,'Material routes'!$A$6:$A$2205,0)),"MISSING ID")</x:f>
        <x:v>Salvage</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Salvage value tier; crafting readiness separate</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Blended ceramic forming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T0</x:v>
      </x:c>
      <x:c r="H1127" s="4" t="str">
        <x:f>IFERROR(INDEX('Material routes'!$H$6:$H$2205,MATCH(V1127,'Material routes'!$A$6:$A$2205,0)),"MISSING ID")</x:f>
        <x:v>Household utensil</x:v>
      </x:c>
      <x:c r="I1127" s="4" t="str">
        <x:f>IFERROR(INDEX('Material routes'!$G$6:$G$2205,MATCH(V1127,'Material routes'!$A$6:$A$2205,0)),"MISSING ID")</x:f>
        <x:v>Salvage</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Salvage value tier; crafting readiness separate</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Ground mineral pigment stock</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T0</x:v>
      </x:c>
      <x:c r="H1128" s="4" t="str">
        <x:f>IFERROR(INDEX('Material routes'!$H$6:$H$2205,MATCH(V1128,'Material routes'!$A$6:$A$2205,0)),"MISSING ID")</x:f>
        <x:v>Household utensil</x:v>
      </x:c>
      <x:c r="I1128" s="4" t="str">
        <x:f>IFERROR(INDEX('Material routes'!$G$6:$G$2205,MATCH(V1128,'Material routes'!$A$6:$A$2205,0)),"MISSING ID")</x:f>
        <x:v>Salvage</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Salvage value tier; crafting readiness separate</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Blended ceramic forming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T0</x:v>
      </x:c>
      <x:c r="H1129" s="4" t="str">
        <x:f>IFERROR(INDEX('Material routes'!$H$6:$H$2205,MATCH(V1129,'Material routes'!$A$6:$A$2205,0)),"MISSING ID")</x:f>
        <x:v>Household utensil</x:v>
      </x:c>
      <x:c r="I1129" s="4" t="str">
        <x:f>IFERROR(INDEX('Material routes'!$G$6:$G$2205,MATCH(V1129,'Material routes'!$A$6:$A$2205,0)),"MISSING ID")</x:f>
        <x:v>Salvage</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Salvage value tier; crafting readiness separate</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Ground mineral pigment stock</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T0</x:v>
      </x:c>
      <x:c r="H1130" s="4" t="str">
        <x:f>IFERROR(INDEX('Material routes'!$H$6:$H$2205,MATCH(V1130,'Material routes'!$A$6:$A$2205,0)),"MISSING ID")</x:f>
        <x:v>Household utensil</x:v>
      </x:c>
      <x:c r="I1130" s="4" t="str">
        <x:f>IFERROR(INDEX('Material routes'!$G$6:$G$2205,MATCH(V1130,'Material routes'!$A$6:$A$2205,0)),"MISSING ID")</x:f>
        <x:v>Salvage</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Salvage value tier; crafting readiness separate</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T1</x:v>
      </x:c>
      <x:c r="H1131" s="4" t="str">
        <x:f>IFERROR(INDEX('Material routes'!$H$6:$H$2205,MATCH(V1131,'Material routes'!$A$6:$A$2205,0)),"MISSING ID")</x:f>
        <x:v>Container</x:v>
      </x:c>
      <x:c r="I1131" s="4" t="str">
        <x:f>IFERROR(INDEX('Material routes'!$G$6:$G$2205,MATCH(V1131,'Material routes'!$A$6:$A$2205,0)),"MISSING ID")</x:f>
        <x:v>Salvage</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Salvage value tier; crafting readiness separate</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T1</x:v>
      </x:c>
      <x:c r="H1132" s="4" t="str">
        <x:f>IFERROR(INDEX('Material routes'!$H$6:$H$2205,MATCH(V1132,'Material routes'!$A$6:$A$2205,0)),"MISSING ID")</x:f>
        <x:v>Container</x:v>
      </x:c>
      <x:c r="I1132" s="4" t="str">
        <x:f>IFERROR(INDEX('Material routes'!$G$6:$G$2205,MATCH(V1132,'Material routes'!$A$6:$A$2205,0)),"MISSING ID")</x:f>
        <x:v>Salvage</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Salvage value tier; crafting readiness separate</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Blended ceramic forming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T3</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Salvage value tier; crafting readiness separate</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Ground mineral pigment stock</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T3</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Salvage value tier; crafting readiness separate</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Blended ceramic forming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T2</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Salvage value tier; crafting readiness separate</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Ground mineral pigment stock</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T2</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Salvage value tier; crafting readiness separate</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Blended ceramic forming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T1</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Salvage value tier; crafting readiness separate</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Ground mineral pigment stock</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T1</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Salvage value tier; crafting readiness separate</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Blended ceramic forming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T2</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Salvage value tier; crafting readiness separate</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Ground mineral pigment stock</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T2</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Salvage value tier; crafting readiness separate</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Blended ceramic forming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T0</x:v>
      </x:c>
      <x:c r="H1141" s="4" t="str">
        <x:f>IFERROR(INDEX('Material routes'!$H$6:$H$2205,MATCH(V1141,'Material routes'!$A$6:$A$2205,0)),"MISSING ID")</x:f>
        <x:v>Cultural object</x:v>
      </x:c>
      <x:c r="I1141" s="4" t="str">
        <x:f>IFERROR(INDEX('Material routes'!$G$6:$G$2205,MATCH(V1141,'Material routes'!$A$6:$A$2205,0)),"MISSING ID")</x:f>
        <x:v>Salvage</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Salvage value tier; crafting readiness separate</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Ground mineral pigment stock</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T0</x:v>
      </x:c>
      <x:c r="H1142" s="4" t="str">
        <x:f>IFERROR(INDEX('Material routes'!$H$6:$H$2205,MATCH(V1142,'Material routes'!$A$6:$A$2205,0)),"MISSING ID")</x:f>
        <x:v>Cultural object</x:v>
      </x:c>
      <x:c r="I1142" s="4" t="str">
        <x:f>IFERROR(INDEX('Material routes'!$G$6:$G$2205,MATCH(V1142,'Material routes'!$A$6:$A$2205,0)),"MISSING ID")</x:f>
        <x:v>Salvage</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Salvage value tier; crafting readiness separate</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Blended ceramic forming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T1</x:v>
      </x:c>
      <x:c r="H1143" s="4" t="str">
        <x:f>IFERROR(INDEX('Material routes'!$H$6:$H$2205,MATCH(V1143,'Material routes'!$A$6:$A$2205,0)),"MISSING ID")</x:f>
        <x:v>Cultural object</x:v>
      </x:c>
      <x:c r="I1143" s="4" t="str">
        <x:f>IFERROR(INDEX('Material routes'!$G$6:$G$2205,MATCH(V1143,'Material routes'!$A$6:$A$2205,0)),"MISSING ID")</x:f>
        <x:v>Salvage</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Salvage value tier; crafting readiness separate</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Ground mineral pigment stock</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T1</x:v>
      </x:c>
      <x:c r="H1144" s="4" t="str">
        <x:f>IFERROR(INDEX('Material routes'!$H$6:$H$2205,MATCH(V1144,'Material routes'!$A$6:$A$2205,0)),"MISSING ID")</x:f>
        <x:v>Cultural object</x:v>
      </x:c>
      <x:c r="I1144" s="4" t="str">
        <x:f>IFERROR(INDEX('Material routes'!$G$6:$G$2205,MATCH(V1144,'Material routes'!$A$6:$A$2205,0)),"MISSING ID")</x:f>
        <x:v>Salvage</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Salvage value tier; crafting readiness separate</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Blended ceramic forming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T1</x:v>
      </x:c>
      <x:c r="H1145" s="4" t="str">
        <x:f>IFERROR(INDEX('Material routes'!$H$6:$H$2205,MATCH(V1145,'Material routes'!$A$6:$A$2205,0)),"MISSING ID")</x:f>
        <x:v>Cultural object</x:v>
      </x:c>
      <x:c r="I1145" s="4" t="str">
        <x:f>IFERROR(INDEX('Material routes'!$G$6:$G$2205,MATCH(V1145,'Material routes'!$A$6:$A$2205,0)),"MISSING ID")</x:f>
        <x:v>Salvage</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Salvage value tier; crafting readiness separate</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Ground mineral pigment stock</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T1</x:v>
      </x:c>
      <x:c r="H1146" s="4" t="str">
        <x:f>IFERROR(INDEX('Material routes'!$H$6:$H$2205,MATCH(V1146,'Material routes'!$A$6:$A$2205,0)),"MISSING ID")</x:f>
        <x:v>Cultural object</x:v>
      </x:c>
      <x:c r="I1146" s="4" t="str">
        <x:f>IFERROR(INDEX('Material routes'!$G$6:$G$2205,MATCH(V1146,'Material routes'!$A$6:$A$2205,0)),"MISSING ID")</x:f>
        <x:v>Salvage</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Salvage value tier; crafting readiness separate</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Ceramic-faced shell laminate panels</x:v>
      </x:c>
      <x:c r="B1147" s="4" t="str">
        <x:f>IFERROR(INDEX('Material routes'!$F$6:$F$2205,MATCH(U1147,'Material routes'!$A$6:$A$2205,0)),"MISSING ID")</x:f>
        <x:v>T2</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T3</x:v>
      </x:c>
      <x:c r="H1147" s="4" t="str">
        <x:f>IFERROR(INDEX('Material routes'!$H$6:$H$2205,MATCH(V1147,'Material routes'!$A$6:$A$2205,0)),"MISSING ID")</x:f>
        <x:v>Armor</x:v>
      </x:c>
      <x:c r="I1147" s="4" t="str">
        <x:f>IFERROR(INDEX('Material routes'!$G$6:$G$2205,MATCH(V1147,'Material routes'!$A$6:$A$2205,0)),"MISSING ID")</x:f>
        <x:v>Armor</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 value tier independent","Value tier; crafting readiness separate"))</x:f>
        <x:v>Value tier; crafting readiness separate</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T0</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T3</x:v>
      </x:c>
      <x:c r="H1148" s="4" t="str">
        <x:f>IFERROR(INDEX('Material routes'!$H$6:$H$2205,MATCH(V1148,'Material routes'!$A$6:$A$2205,0)),"MISSING ID")</x:f>
        <x:v>Armor</x:v>
      </x:c>
      <x:c r="I1148" s="4" t="str">
        <x:f>IFERROR(INDEX('Material routes'!$G$6:$G$2205,MATCH(V1148,'Material routes'!$A$6:$A$2205,0)),"MISSING ID")</x:f>
        <x:v>Armor</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 value tier independent","Value tier; crafting readiness separate"))</x:f>
        <x:v>Value tier; crafting readiness separate</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Fired refractory ceramic blanks</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T1</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 value tier independent","Value tier; crafting readiness separate"))</x:f>
        <x:v>Value tier; crafting readiness separate</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sharpening grit</x:v>
      </x:c>
      <x:c r="B1150" s="4" t="str">
        <x:f>IFERROR(INDEX('Material routes'!$F$6:$F$2205,MATCH(U1150,'Material routes'!$A$6:$A$2205,0)),"MISSING ID")</x:f>
        <x:v>T0</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T1</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 value tier independent","Value tier; crafting readiness separate"))</x:f>
        <x:v>Value tier; crafting readiness separate</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T1</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T1</x:v>
      </x:c>
      <x:c r="H1151" s="4" t="str">
        <x:f>IFERROR(INDEX('Material routes'!$H$6:$H$2205,MATCH(V1151,'Material routes'!$A$6:$A$2205,0)),"MISSING ID")</x:f>
        <x:v>Tool</x:v>
      </x:c>
      <x:c r="I1151" s="4" t="str">
        <x:f>IFERROR(INDEX('Material routes'!$G$6:$G$2205,MATCH(V1151,'Material routes'!$A$6:$A$2205,0)),"MISSING ID")</x:f>
        <x:v>Salvage</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Salvage value tier; crafting readiness separate</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Unfitted 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T1</x:v>
      </x:c>
      <x:c r="H1152" s="4" t="str">
        <x:f>IFERROR(INDEX('Material routes'!$H$6:$H$2205,MATCH(V1152,'Material routes'!$A$6:$A$2205,0)),"MISSING ID")</x:f>
        <x:v>Tool</x:v>
      </x:c>
      <x:c r="I1152" s="4" t="str">
        <x:f>IFERROR(INDEX('Material routes'!$G$6:$G$2205,MATCH(V1152,'Material routes'!$A$6:$A$2205,0)),"MISSING ID")</x:f>
        <x:v>Salvage</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Salvage value tier; crafting readiness separate</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Blended ceramic forming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T2</x:v>
      </x:c>
      <x:c r="H1153" s="4" t="str">
        <x:f>IFERROR(INDEX('Material routes'!$H$6:$H$2205,MATCH(V1153,'Material routes'!$A$6:$A$2205,0)),"MISSING ID")</x:f>
        <x:v>Tool</x:v>
      </x:c>
      <x:c r="I1153" s="4" t="str">
        <x:f>IFERROR(INDEX('Material routes'!$G$6:$G$2205,MATCH(V1153,'Material routes'!$A$6:$A$2205,0)),"MISSING ID")</x:f>
        <x:v>Salvage</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Salvage value tier; crafting readiness separate</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Ground mineral pigment stock</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T2</x:v>
      </x:c>
      <x:c r="H1154" s="4" t="str">
        <x:f>IFERROR(INDEX('Material routes'!$H$6:$H$2205,MATCH(V1154,'Material routes'!$A$6:$A$2205,0)),"MISSING ID")</x:f>
        <x:v>Tool</x:v>
      </x:c>
      <x:c r="I1154" s="4" t="str">
        <x:f>IFERROR(INDEX('Material routes'!$G$6:$G$2205,MATCH(V1154,'Material routes'!$A$6:$A$2205,0)),"MISSING ID")</x:f>
        <x:v>Salvage</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Salvage value tier; crafting readiness separate</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T3</x:v>
      </x:c>
      <x:c r="H1156" s="4" t="str">
        <x:f>IFERROR(INDEX('Material routes'!$H$6:$H$2205,MATCH(V1156,'Material routes'!$A$6:$A$2205,0)),"MISSING ID")</x:f>
        <x:v>Tool</x:v>
      </x:c>
      <x:c r="I1156" s="4" t="str">
        <x:f>IFERROR(INDEX('Material routes'!$G$6:$G$2205,MATCH(V1156,'Material routes'!$A$6:$A$2205,0)),"MISSING ID")</x:f>
        <x:v>Salvage</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Salvage value tier; crafting readiness separate</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T3</x:v>
      </x:c>
      <x:c r="H1157" s="4" t="str">
        <x:f>IFERROR(INDEX('Material routes'!$H$6:$H$2205,MATCH(V1157,'Material routes'!$A$6:$A$2205,0)),"MISSING ID")</x:f>
        <x:v>Tool</x:v>
      </x:c>
      <x:c r="I1157" s="4" t="str">
        <x:f>IFERROR(INDEX('Material routes'!$G$6:$G$2205,MATCH(V1157,'Material routes'!$A$6:$A$2205,0)),"MISSING ID")</x:f>
        <x:v>Salvage</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Salvage value tier; crafting readiness separate</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T3</x:v>
      </x:c>
      <x:c r="H1158" s="4" t="str">
        <x:f>IFERROR(INDEX('Material routes'!$H$6:$H$2205,MATCH(V1158,'Material routes'!$A$6:$A$2205,0)),"MISSING ID")</x:f>
        <x:v>Tool</x:v>
      </x:c>
      <x:c r="I1158" s="4" t="str">
        <x:f>IFERROR(INDEX('Material routes'!$G$6:$G$2205,MATCH(V1158,'Material routes'!$A$6:$A$2205,0)),"MISSING ID")</x:f>
        <x:v>Salvage</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Salvage value tier; crafting readiness separate</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Unfitted 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T1</x:v>
      </x:c>
      <x:c r="H1159" s="4" t="str">
        <x:f>IFERROR(INDEX('Material routes'!$H$6:$H$2205,MATCH(V1159,'Material routes'!$A$6:$A$2205,0)),"MISSING ID")</x:f>
        <x:v>Tool</x:v>
      </x:c>
      <x:c r="I1159" s="4" t="str">
        <x:f>IFERROR(INDEX('Material routes'!$G$6:$G$2205,MATCH(V1159,'Material routes'!$A$6:$A$2205,0)),"MISSING ID")</x:f>
        <x:v>Salvage</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Salvage value tier; crafting readiness separate</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Consolidated iron bar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T1</x:v>
      </x:c>
      <x:c r="H1160" s="4" t="str">
        <x:f>IFERROR(INDEX('Material routes'!$H$6:$H$2205,MATCH(V1160,'Material routes'!$A$6:$A$2205,0)),"MISSING ID")</x:f>
        <x:v>Tool</x:v>
      </x:c>
      <x:c r="I1160" s="4" t="str">
        <x:f>IFERROR(INDEX('Material routes'!$G$6:$G$2205,MATCH(V1160,'Material routes'!$A$6:$A$2205,0)),"MISSING ID")</x:f>
        <x:v>Salvage</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Salvage value tier; crafting readiness separate</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Unfitted 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T1</x:v>
      </x:c>
      <x:c r="H1161" s="4" t="str">
        <x:f>IFERROR(INDEX('Material routes'!$H$6:$H$2205,MATCH(V1161,'Material routes'!$A$6:$A$2205,0)),"MISSING ID")</x:f>
        <x:v>Tool</x:v>
      </x:c>
      <x:c r="I1161" s="4" t="str">
        <x:f>IFERROR(INDEX('Material routes'!$G$6:$G$2205,MATCH(V1161,'Material routes'!$A$6:$A$2205,0)),"MISSING ID")</x:f>
        <x:v>Salvage</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Salvage value tier; crafting readiness separate</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T1</x:v>
      </x:c>
      <x:c r="H1162" s="4" t="str">
        <x:f>IFERROR(INDEX('Material routes'!$H$6:$H$2205,MATCH(V1162,'Material routes'!$A$6:$A$2205,0)),"MISSING ID")</x:f>
        <x:v>Tool</x:v>
      </x:c>
      <x:c r="I1162" s="4" t="str">
        <x:f>IFERROR(INDEX('Material routes'!$G$6:$G$2205,MATCH(V1162,'Material routes'!$A$6:$A$2205,0)),"MISSING ID")</x:f>
        <x:v>Salvage</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Salvage value tier; crafting readiness separate</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T2</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T3</x:v>
      </x:c>
      <x:c r="H1167" s="4" t="str">
        <x:f>IFERROR(INDEX('Material routes'!$H$6:$H$2205,MATCH(V1167,'Material routes'!$A$6:$A$2205,0)),"MISSING ID")</x:f>
        <x:v>Tool</x:v>
      </x:c>
      <x:c r="I1167" s="4" t="str">
        <x:f>IFERROR(INDEX('Material routes'!$G$6:$G$2205,MATCH(V1167,'Material routes'!$A$6:$A$2205,0)),"MISSING ID")</x:f>
        <x:v>Salvage</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Salvage value tier; crafting readiness separate</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T3</x:v>
      </x:c>
      <x:c r="H1168" s="4" t="str">
        <x:f>IFERROR(INDEX('Material routes'!$H$6:$H$2205,MATCH(V1168,'Material routes'!$A$6:$A$2205,0)),"MISSING ID")</x:f>
        <x:v>Tool</x:v>
      </x:c>
      <x:c r="I1168" s="4" t="str">
        <x:f>IFERROR(INDEX('Material routes'!$G$6:$G$2205,MATCH(V1168,'Material routes'!$A$6:$A$2205,0)),"MISSING ID")</x:f>
        <x:v>Salvage</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Salvage value tier; crafting readiness separate</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T3</x:v>
      </x:c>
      <x:c r="H1169" s="4" t="str">
        <x:f>IFERROR(INDEX('Material routes'!$H$6:$H$2205,MATCH(V1169,'Material routes'!$A$6:$A$2205,0)),"MISSING ID")</x:f>
        <x:v>Tool</x:v>
      </x:c>
      <x:c r="I1169" s="4" t="str">
        <x:f>IFERROR(INDEX('Material routes'!$G$6:$G$2205,MATCH(V1169,'Material routes'!$A$6:$A$2205,0)),"MISSING ID")</x:f>
        <x:v>Salvage</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Salvage value tier; crafting readiness separate</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Salvage</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Salvage value tier; crafting readiness separate</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T3</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T4</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 value tier independent","Value tier; crafting readiness separate"))</x:f>
        <x:v>Value tier; crafting readiness separate</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Salvage</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Salvage value tier; crafting readiness separate</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Salvage</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Salvage value tier; crafting readiness separate</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Salvage value tier; crafting readiness separate</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panel blanks</x:v>
      </x:c>
      <x:c r="B1175" s="4" t="str">
        <x:f>IFERROR(INDEX('Material routes'!$F$6:$F$2205,MATCH(U1175,'Material routes'!$A$6:$A$2205,0)),"MISSING ID")</x:f>
        <x:v>T3</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T4</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 value tier independent","Value tier; crafting readiness separate"))</x:f>
        <x:v>Value tier; crafting readiness separate</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T0</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T4</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 value tier independent","Value tier; crafting readiness separate"))</x:f>
        <x:v>Value tier; crafting readiness separate</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T0</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T4</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 value tier independent","Value tier; crafting readiness separate"))</x:f>
        <x:v>Value tier; crafting readiness separate</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T1</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 value tier independent","Value tier; crafting readiness separate"))</x:f>
        <x:v>Value tier; crafting readiness separate</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T3</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T1</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 value tier independent","Value tier; crafting readiness separate"))</x:f>
        <x:v>Value tier; crafting readiness separate</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T0</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T1</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 value tier independent","Value tier; crafting readiness separate"))</x:f>
        <x:v>Value tier; crafting readiness separate</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T1</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T2</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 value tier independent","Value tier; crafting readiness separate"))</x:f>
        <x:v>Value tier; crafting readiness separate</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T0</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T2</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 value tier independent","Value tier; crafting readiness separate"))</x:f>
        <x:v>Value tier; crafting readiness separate</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T1</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T2</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 value tier independent","Value tier; crafting readiness separate"))</x:f>
        <x:v>Value tier; crafting readiness separate</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Unfitted 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T1</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 value tier independent","Value tier; crafting readiness separate"))</x:f>
        <x:v>Value tier; crafting readiness separate</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T0</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T1</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 value tier independent","Value tier; crafting readiness separate"))</x:f>
        <x:v>Value tier; crafting readiness separate</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lengths</x:v>
      </x:c>
      <x:c r="B1186" s="4" t="str">
        <x:f>IFERROR(INDEX('Material routes'!$F$6:$F$2205,MATCH(U1186,'Material routes'!$A$6:$A$2205,0)),"MISSING ID")</x:f>
        <x:v>T2</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T1</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 value tier independent","Value tier; crafting readiness separate"))</x:f>
        <x:v>Value tier; crafting readiness separate</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Ceramic-faced shell laminate panels</x:v>
      </x:c>
      <x:c r="B1187" s="4" t="str">
        <x:f>IFERROR(INDEX('Material routes'!$F$6:$F$2205,MATCH(U1187,'Material routes'!$A$6:$A$2205,0)),"MISSING ID")</x:f>
        <x:v>T2</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T0</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 value tier independent","Value tier; crafting readiness separate"))</x:f>
        <x:v>Value tier; crafting readiness separate</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T0</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T0</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 value tier independent","Value tier; crafting readiness separate"))</x:f>
        <x:v>Value tier; crafting readiness separate</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Unfitted 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T1</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 value tier independent","Value tier; crafting readiness separate"))</x:f>
        <x:v>Value tier; crafting readiness separate</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T0</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T1</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 value tier independent","Value tier; crafting readiness separate"))</x:f>
        <x:v>Value tier; crafting readiness separate</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lengths</x:v>
      </x:c>
      <x:c r="B1191" s="4" t="str">
        <x:f>IFERROR(INDEX('Material routes'!$F$6:$F$2205,MATCH(U1191,'Material routes'!$A$6:$A$2205,0)),"MISSING ID")</x:f>
        <x:v>T2</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T1</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 value tier independent","Value tier; crafting readiness separate"))</x:f>
        <x:v>Value tier; crafting readiness separate</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Ceramic-faced shell laminate panels</x:v>
      </x:c>
      <x:c r="B1195" s="4" t="str">
        <x:f>IFERROR(INDEX('Material routes'!$F$6:$F$2205,MATCH(U1195,'Material routes'!$A$6:$A$2205,0)),"MISSING ID")</x:f>
        <x:v>T2</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T2</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 value tier independent","Value tier; crafting readiness separate"))</x:f>
        <x:v>Value tier; crafting readiness separate</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T0</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T2</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 value tier independent","Value tier; crafting readiness separate"))</x:f>
        <x:v>Value tier; crafting readiness separate</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T2</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Salvage value tier; crafting readiness separate</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T2</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Salvage value tier; crafting readiness separate</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lengths</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T3</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Salvage value tier; crafting readiness separate</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T3</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Salvage value tier; crafting readiness separate</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T3</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Salvage value tier; crafting readiness separate</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Unfitted 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T0</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Salvage value tier; crafting readiness separate</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T0</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Salvage value tier; crafting readiness separate</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Unfitted 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T4</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Salvage value tier; crafting readiness separate</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T4</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Salvage value tier; crafting readiness separate</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Unfitted 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T4</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Salvage value tier; crafting readiness separate</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Crafting components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T4</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Salvage value tier; crafting readiness separate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Unfitted 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T0</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 value tier independent","Value tier; crafting readiness separate"))</x:f>
        <x:v>Value tier; crafting readiness separate</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T0</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T0</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 value tier independent","Value tier; crafting readiness separate"))</x:f>
        <x:v>Value tier; crafting readiness separate</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lengths</x:v>
      </x:c>
      <x:c r="B1221" s="4" t="str">
        <x:f>IFERROR(INDEX('Material routes'!$F$6:$F$2205,MATCH(U1221,'Material routes'!$A$6:$A$2205,0)),"MISSING ID")</x:f>
        <x:v>T2</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T0</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 value tier independent","Value tier; crafting readiness separate"))</x:f>
        <x:v>Value tier; crafting readiness separate</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Unfitted 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T1</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 value tier independent","Value tier; crafting readiness separate"))</x:f>
        <x:v>Value tier; crafting readiness separate</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T0</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T1</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 value tier independent","Value tier; crafting readiness separate"))</x:f>
        <x:v>Value tier; crafting readiness separate</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lengths</x:v>
      </x:c>
      <x:c r="B1224" s="4" t="str">
        <x:f>IFERROR(INDEX('Material routes'!$F$6:$F$2205,MATCH(U1224,'Material routes'!$A$6:$A$2205,0)),"MISSING ID")</x:f>
        <x:v>T2</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T1</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 value tier independent","Value tier; crafting readiness separate"))</x:f>
        <x:v>Value tier; crafting readiness separate</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Unfitted 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T1</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 value tier independent","Value tier; crafting readiness separate"))</x:f>
        <x:v>Value tier; crafting readiness separate</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T0</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T1</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 value tier independent","Value tier; crafting readiness separate"))</x:f>
        <x:v>Value tier; crafting readiness separate</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lengths</x:v>
      </x:c>
      <x:c r="B1227" s="4" t="str">
        <x:f>IFERROR(INDEX('Material routes'!$F$6:$F$2205,MATCH(U1227,'Material routes'!$A$6:$A$2205,0)),"MISSING ID")</x:f>
        <x:v>T2</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T1</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 value tier independent","Value tier; crafting readiness separate"))</x:f>
        <x:v>Value tier; crafting readiness separate</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Unfitted 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T0</x:v>
      </x:c>
      <x:c r="H1228" s="4" t="str">
        <x:f>IFERROR(INDEX('Material routes'!$H$6:$H$2205,MATCH(V1228,'Material routes'!$A$6:$A$2205,0)),"MISSING ID")</x:f>
        <x:v>Armor</x:v>
      </x:c>
      <x:c r="I1228" s="4" t="str">
        <x:f>IFERROR(INDEX('Material routes'!$G$6:$G$2205,MATCH(V1228,'Material routes'!$A$6:$A$2205,0)),"MISSING ID")</x:f>
        <x:v>Salvage</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Salvage value tier; crafting readiness separate</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T0</x:v>
      </x:c>
      <x:c r="H1229" s="4" t="str">
        <x:f>IFERROR(INDEX('Material routes'!$H$6:$H$2205,MATCH(V1229,'Material routes'!$A$6:$A$2205,0)),"MISSING ID")</x:f>
        <x:v>Armor</x:v>
      </x:c>
      <x:c r="I1229" s="4" t="str">
        <x:f>IFERROR(INDEX('Material routes'!$G$6:$G$2205,MATCH(V1229,'Material routes'!$A$6:$A$2205,0)),"MISSING ID")</x:f>
        <x:v>Salvage</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Salvage value tier; crafting readiness separate</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lengths</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T0</x:v>
      </x:c>
      <x:c r="H1230" s="4" t="str">
        <x:f>IFERROR(INDEX('Material routes'!$H$6:$H$2205,MATCH(V1230,'Material routes'!$A$6:$A$2205,0)),"MISSING ID")</x:f>
        <x:v>Armor</x:v>
      </x:c>
      <x:c r="I1230" s="4" t="str">
        <x:f>IFERROR(INDEX('Material routes'!$G$6:$G$2205,MATCH(V1230,'Material routes'!$A$6:$A$2205,0)),"MISSING ID")</x:f>
        <x:v>Salvage</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Salvage value tier; crafting readiness separate</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husk-composite sheets</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T2</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 value tier independent","Value tier; crafting readiness separate"))</x:f>
        <x:v>Value tier; crafting readiness separate</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T3</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T2</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 value tier independent","Value tier; crafting readiness separate"))</x:f>
        <x:v>Value tier; crafting readiness separate</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T1</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Concentrated Phagia drink</x:v>
      </x:c>
      <x:c r="G1234" s="4" t="str">
        <x:f>IFERROR(INDEX('Material routes'!$F$6:$F$2205,MATCH(V1234,'Material routes'!$A$6:$A$2205,0)),"MISSING ID")</x:f>
        <x:v>T1</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 value tier independent","Value tier; crafting readiness separate"))</x:f>
        <x:v>Value tier; crafting readiness separate</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T0</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Concentrated Phagia drink</x:v>
      </x:c>
      <x:c r="G1235" s="4" t="str">
        <x:f>IFERROR(INDEX('Material routes'!$F$6:$F$2205,MATCH(V1235,'Material routes'!$A$6:$A$2205,0)),"MISSING ID")</x:f>
        <x:v>T1</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 value tier independent","Value tier; crafting readiness separate"))</x:f>
        <x:v>Value tier; crafting readiness separate</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T0</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T0</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 value tier independent","Value tier; crafting readiness separate"))</x:f>
        <x:v>Value tier; crafting readiness separate</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T0</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T0</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 value tier independent","Value tier; crafting readiness separate"))</x:f>
        <x:v>Value tier; crafting readiness separate</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T0</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T1</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 value tier independent","Value tier; crafting readiness separate"))</x:f>
        <x:v>Value tier; crafting readiness separate</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T0</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T1</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 value tier independent","Value tier; crafting readiness separate"))</x:f>
        <x:v>Value tier; crafting readiness separate</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T0</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T0</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 value tier independent","Value tier; crafting readiness separate"))</x:f>
        <x:v>Value tier; crafting readiness separate</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T0</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T0</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 value tier independent","Value tier; crafting readiness separate"))</x:f>
        <x:v>Value tier; crafting readiness separate</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T0</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T2</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 value tier independent","Value tier; crafting readiness separate"))</x:f>
        <x:v>Value tier; crafting readiness separate</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T2</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 value tier independent","Value tier; crafting readiness separate"))</x:f>
        <x:v>Value tier; crafting readiness separate</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T0</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T3</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 value tier independent","Value tier; crafting readiness separate"))</x:f>
        <x:v>Value tier; crafting readiness separate</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T3</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 value tier independent","Value tier; crafting readiness separate"))</x:f>
        <x:v>Value tier; crafting readiness separate</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T0</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T2</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 value tier independent","Value tier; crafting readiness separate"))</x:f>
        <x:v>Value tier; crafting readiness separate</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T2</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 value tier independent","Value tier; crafting readiness separate"))</x:f>
        <x:v>Value tier; crafting readiness separate</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T1</x:v>
      </x:c>
      <x:c r="H1250" s="4" t="str">
        <x:f>IFERROR(INDEX('Material routes'!$H$6:$H$2205,MATCH(V1250,'Material routes'!$A$6:$A$2205,0)),"MISSING ID")</x:f>
        <x:v>Container</x:v>
      </x:c>
      <x:c r="I1250" s="4" t="str">
        <x:f>IFERROR(INDEX('Material routes'!$G$6:$G$2205,MATCH(V1250,'Material routes'!$A$6:$A$2205,0)),"MISSING ID")</x:f>
        <x:v>Salvage</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Salvage value tier; crafting readiness separate</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T1</x:v>
      </x:c>
      <x:c r="H1251" s="4" t="str">
        <x:f>IFERROR(INDEX('Material routes'!$H$6:$H$2205,MATCH(V1251,'Material routes'!$A$6:$A$2205,0)),"MISSING ID")</x:f>
        <x:v>Container</x:v>
      </x:c>
      <x:c r="I1251" s="4" t="str">
        <x:f>IFERROR(INDEX('Material routes'!$G$6:$G$2205,MATCH(V1251,'Material routes'!$A$6:$A$2205,0)),"MISSING ID")</x:f>
        <x:v>Salvage</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Salvage value tier; crafting readiness separate</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ceramic glaze powder</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T1</x:v>
      </x:c>
      <x:c r="H1252" s="4" t="str">
        <x:f>IFERROR(INDEX('Material routes'!$H$6:$H$2205,MATCH(V1252,'Material routes'!$A$6:$A$2205,0)),"MISSING ID")</x:f>
        <x:v>Container</x:v>
      </x:c>
      <x:c r="I1252" s="4" t="str">
        <x:f>IFERROR(INDEX('Material routes'!$G$6:$G$2205,MATCH(V1252,'Material routes'!$A$6:$A$2205,0)),"MISSING ID")</x:f>
        <x:v>Salvage</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Salvage value tier; crafting readiness separate</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husk-composite sheets</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T1</x:v>
      </x:c>
      <x:c r="H1253" s="4" t="str">
        <x:f>IFERROR(INDEX('Material routes'!$H$6:$H$2205,MATCH(V1253,'Material routes'!$A$6:$A$2205,0)),"MISSING ID")</x:f>
        <x:v>Carrier</x:v>
      </x:c>
      <x:c r="I1253" s="4" t="str">
        <x:f>IFERROR(INDEX('Material routes'!$G$6:$G$2205,MATCH(V1253,'Material routes'!$A$6:$A$2205,0)),"MISSING ID")</x:f>
        <x:v>Salvage</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Salvage value tier; crafting readiness separate</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T1</x:v>
      </x:c>
      <x:c r="H1254" s="4" t="str">
        <x:f>IFERROR(INDEX('Material routes'!$H$6:$H$2205,MATCH(V1254,'Material routes'!$A$6:$A$2205,0)),"MISSING ID")</x:f>
        <x:v>Carrier</x:v>
      </x:c>
      <x:c r="I1254" s="4" t="str">
        <x:f>IFERROR(INDEX('Material routes'!$G$6:$G$2205,MATCH(V1254,'Material routes'!$A$6:$A$2205,0)),"MISSING ID")</x:f>
        <x:v>Salvage</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Salvage value tier; crafting readiness separate</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T3</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T3</x:v>
      </x:c>
      <x:c r="H1258" s="4" t="str">
        <x:f>IFERROR(INDEX('Material routes'!$H$6:$H$2205,MATCH(V1258,'Material routes'!$A$6:$A$2205,0)),"MISSING ID")</x:f>
        <x:v>Tool</x:v>
      </x:c>
      <x:c r="I1258" s="4" t="str">
        <x:f>IFERROR(INDEX('Material routes'!$G$6:$G$2205,MATCH(V1258,'Material routes'!$A$6:$A$2205,0)),"MISSING ID")</x:f>
        <x:v>Tools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 value tier independent","Value tier; crafting readiness separate"))</x:f>
        <x:v>Value tier; crafting readiness separate</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T3</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T3</x:v>
      </x:c>
      <x:c r="H1259" s="4" t="str">
        <x:f>IFERROR(INDEX('Material routes'!$H$6:$H$2205,MATCH(V1259,'Material routes'!$A$6:$A$2205,0)),"MISSING ID")</x:f>
        <x:v>Tool</x:v>
      </x:c>
      <x:c r="I1259" s="4" t="str">
        <x:f>IFERROR(INDEX('Material routes'!$G$6:$G$2205,MATCH(V1259,'Material routes'!$A$6:$A$2205,0)),"MISSING ID")</x:f>
        <x:v>Tools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 value tier independent","Value tier; crafting readiness separate"))</x:f>
        <x:v>Value tier; crafting readiness separate</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T4</x:v>
      </x:c>
      <x:c r="C1260" s="4" t="str">
        <x:f>IFERROR(INDEX('Material routes'!$H$6:$H$2205,MATCH(U1260,'Material routes'!$A$6:$A$2205,0)),"MISSING ID")</x:f>
        <x:v>Machine part</x:v>
      </x:c>
      <x:c r="D1260" s="4" t="str">
        <x:f>IFERROR(INDEX('Material routes'!$G$6:$G$2205,MATCH(U1260,'Material routes'!$A$6:$A$2205,0)),"MISSING ID")</x:f>
        <x:v>Salvage</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Tools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Salvage value tier; crafting readiness separate</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T4</x:v>
      </x:c>
      <x:c r="C1261" s="4" t="str">
        <x:f>IFERROR(INDEX('Material routes'!$H$6:$H$2205,MATCH(U1261,'Material routes'!$A$6:$A$2205,0)),"MISSING ID")</x:f>
        <x:v>Machine part</x:v>
      </x:c>
      <x:c r="D1261" s="4" t="str">
        <x:f>IFERROR(INDEX('Material routes'!$G$6:$G$2205,MATCH(U1261,'Material routes'!$A$6:$A$2205,0)),"MISSING ID")</x:f>
        <x:v>Salvage</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Tools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Salvage value tier; crafting readiness separate</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T2</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T3</x:v>
      </x:c>
      <x:c r="H1262" s="4" t="str">
        <x:f>IFERROR(INDEX('Material routes'!$H$6:$H$2205,MATCH(V1262,'Material routes'!$A$6:$A$2205,0)),"MISSING ID")</x:f>
        <x:v>Tool</x:v>
      </x:c>
      <x:c r="I1262" s="4" t="str">
        <x:f>IFERROR(INDEX('Material routes'!$G$6:$G$2205,MATCH(V1262,'Material routes'!$A$6:$A$2205,0)),"MISSING ID")</x:f>
        <x:v>Tools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 value tier independent","Value tier; crafting readiness separate"))</x:f>
        <x:v>Value tier; crafting readiness separate</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T2</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T3</x:v>
      </x:c>
      <x:c r="H1263" s="4" t="str">
        <x:f>IFERROR(INDEX('Material routes'!$H$6:$H$2205,MATCH(V1263,'Material routes'!$A$6:$A$2205,0)),"MISSING ID")</x:f>
        <x:v>Tool</x:v>
      </x:c>
      <x:c r="I1263" s="4" t="str">
        <x:f>IFERROR(INDEX('Material routes'!$G$6:$G$2205,MATCH(V1263,'Material routes'!$A$6:$A$2205,0)),"MISSING ID")</x:f>
        <x:v>Tools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 value tier independent","Value tier; crafting readiness separate"))</x:f>
        <x:v>Value tier; crafting readiness separate</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T3</x:v>
      </x:c>
      <x:c r="C1264" s="4" t="str">
        <x:f>IFERROR(INDEX('Material routes'!$H$6:$H$2205,MATCH(U1264,'Material routes'!$A$6:$A$2205,0)),"MISSING ID")</x:f>
        <x:v>Energy storage</x:v>
      </x:c>
      <x:c r="D1264" s="4" t="str">
        <x:f>IFERROR(INDEX('Material routes'!$G$6:$G$2205,MATCH(U1264,'Material routes'!$A$6:$A$2205,0)),"MISSING ID")</x:f>
        <x:v>Crafting components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T3</x:v>
      </x:c>
      <x:c r="H1264" s="4" t="str">
        <x:f>IFERROR(INDEX('Material routes'!$H$6:$H$2205,MATCH(V1264,'Material routes'!$A$6:$A$2205,0)),"MISSING ID")</x:f>
        <x:v>Tool</x:v>
      </x:c>
      <x:c r="I1264" s="4" t="str">
        <x:f>IFERROR(INDEX('Material routes'!$G$6:$G$2205,MATCH(V1264,'Material routes'!$A$6:$A$2205,0)),"MISSING ID")</x:f>
        <x:v>Tools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 value tier independent","Value tier; crafting readiness separate"))</x:f>
        <x:v>Value tier; crafting readiness separate</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x:c r="B1265" s="4"/>
      <x:c r="C1265" s="4"/>
      <x:c r="D1265" s="4"/>
      <x:c r="E1265" s="4"/>
      <x:c r="F1265" s="4"/>
      <x:c r="G1265" s="4"/>
      <x:c r="H1265" s="4"/>
      <x:c r="I1265" s="4"/>
      <x:c r="J1265" s="4"/>
      <x:c r="K1265" s="4"/>
      <x:c r="L1265" s="4"/>
      <x:c r="M1265" s="4"/>
      <x:c r="N1265" s="4"/>
      <x:c r="O1265" s="4"/>
      <x:c r="P1265" s="4"/>
      <x:c r="Q1265" s="4"/>
      <x:c r="R1265" s="4"/>
      <x:c r="S1265" s="4"/>
      <x:c r="T1265" s="4"/>
      <x:c r="U1265" s="4"/>
      <x:c r="V1265" s="4"/>
    </x:row>
    <x:row r="1266" ht="64" customHeight="1">
      <x:c r="A1266" s="4"/>
      <x:c r="B1266" s="4"/>
      <x:c r="C1266" s="4"/>
      <x:c r="D1266" s="4"/>
      <x:c r="E1266" s="4"/>
      <x:c r="F1266" s="4"/>
      <x:c r="G1266" s="4"/>
      <x:c r="H1266" s="4"/>
      <x:c r="I1266" s="4"/>
      <x:c r="J1266" s="4"/>
      <x:c r="K1266" s="4"/>
      <x:c r="L1266" s="4"/>
      <x:c r="M1266" s="4"/>
      <x:c r="N1266" s="4"/>
      <x:c r="O1266" s="4"/>
      <x:c r="P1266" s="4"/>
      <x:c r="Q1266" s="4"/>
      <x:c r="R1266" s="4"/>
      <x:c r="S1266" s="4"/>
      <x:c r="T1266" s="4"/>
      <x:c r="U1266" s="4"/>
      <x:c r="V1266" s="4"/>
    </x:row>
    <x:row r="1267" ht="64" customHeight="1">
      <x:c r="A1267" s="4"/>
      <x:c r="B1267" s="4"/>
      <x:c r="C1267" s="4"/>
      <x:c r="D1267" s="4"/>
      <x:c r="E1267" s="4"/>
      <x:c r="F1267" s="4"/>
      <x:c r="G1267" s="4"/>
      <x:c r="H1267" s="4"/>
      <x:c r="I1267" s="4"/>
      <x:c r="J1267" s="4"/>
      <x:c r="K1267" s="4"/>
      <x:c r="L1267" s="4"/>
      <x:c r="M1267" s="4"/>
      <x:c r="N1267" s="4"/>
      <x:c r="O1267" s="4"/>
      <x:c r="P1267" s="4"/>
      <x:c r="Q1267" s="4"/>
      <x:c r="R1267" s="4"/>
      <x:c r="S1267" s="4"/>
      <x:c r="T1267" s="4"/>
      <x:c r="U1267" s="4"/>
      <x:c r="V1267" s="4"/>
    </x:row>
    <x:row r="1268" ht="64" customHeight="1">
      <x:c r="A1268" s="4"/>
      <x:c r="B1268" s="4"/>
      <x:c r="C1268" s="4"/>
      <x:c r="D1268" s="4"/>
      <x:c r="E1268" s="4"/>
      <x:c r="F1268" s="4"/>
      <x:c r="G1268" s="4"/>
      <x:c r="H1268" s="4"/>
      <x:c r="I1268" s="4"/>
      <x:c r="J1268" s="4"/>
      <x:c r="K1268" s="4"/>
      <x:c r="L1268" s="4"/>
      <x:c r="M1268" s="4"/>
      <x:c r="N1268" s="4"/>
      <x:c r="O1268" s="4"/>
      <x:c r="P1268" s="4"/>
      <x:c r="Q1268" s="4"/>
      <x:c r="R1268" s="4"/>
      <x:c r="S1268" s="4"/>
      <x:c r="T1268" s="4"/>
      <x:c r="U1268" s="4"/>
      <x:c r="V1268" s="4"/>
    </x:row>
    <x:row r="1269" ht="64" customHeight="1">
      <x:c r="A1269" s="4"/>
      <x:c r="B1269" s="4"/>
      <x:c r="C1269" s="4"/>
      <x:c r="D1269" s="4"/>
      <x:c r="E1269" s="4"/>
      <x:c r="F1269" s="4"/>
      <x:c r="G1269" s="4"/>
      <x:c r="H1269" s="4"/>
      <x:c r="I1269" s="4"/>
      <x:c r="J1269" s="4"/>
      <x:c r="K1269" s="4"/>
      <x:c r="L1269" s="4"/>
      <x:c r="M1269" s="4"/>
      <x:c r="N1269" s="4"/>
      <x:c r="O1269" s="4"/>
      <x:c r="P1269" s="4"/>
      <x:c r="Q1269" s="4"/>
      <x:c r="R1269" s="4"/>
      <x:c r="S1269" s="4"/>
      <x:c r="T1269" s="4"/>
      <x:c r="U1269" s="4"/>
      <x:c r="V1269" s="4"/>
    </x:row>
    <x:row r="1270" ht="64" customHeight="1">
      <x:c r="A1270" s="4" t="str">
        <x:f>IFERROR(INDEX('Material routes'!$E$6:$E$2205,MATCH(U1270,'Material routes'!$A$6:$A$2205,0)),"MISSING ID")</x:f>
        <x:v>Fitted machine casing</x:v>
      </x:c>
      <x:c r="B1270" s="4" t="str">
        <x:f>IFERROR(INDEX('Material routes'!$F$6:$F$2205,MATCH(U1270,'Material routes'!$A$6:$A$2205,0)),"MISSING ID")</x:f>
        <x:v>T2</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T4</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 value tier independent","Value tier; crafting readiness separate"))</x:f>
        <x:v>Value tier; crafting readiness separate</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T3</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T4</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 value tier independent","Value tier; crafting readiness separate"))</x:f>
        <x:v>Value tier; crafting readiness separate</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T2</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T4</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 value tier independent","Value tier; crafting readiness separate"))</x:f>
        <x:v>Value tier; crafting readiness separate</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T2</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T4</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 value tier independent","Value tier; crafting readiness separate"))</x:f>
        <x:v>Value tier; crafting readiness separate</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T3</x:v>
      </x:c>
      <x:c r="C1274" s="4" t="str">
        <x:f>IFERROR(INDEX('Material routes'!$H$6:$H$2205,MATCH(U1274,'Material routes'!$A$6:$A$2205,0)),"MISSING ID")</x:f>
        <x:v>Energy storage</x:v>
      </x:c>
      <x:c r="D1274" s="4" t="str">
        <x:f>IFERROR(INDEX('Material routes'!$G$6:$G$2205,MATCH(U1274,'Material routes'!$A$6:$A$2205,0)),"MISSING ID")</x:f>
        <x:v>Crafting components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T4</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 value tier independent","Value tier; crafting readiness separate"))</x:f>
        <x:v>Value tier; crafting readiness separate</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T2</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T4</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 value tier independent","Value tier; crafting readiness separate"))</x:f>
        <x:v>Value tier; crafting readiness separate</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T3</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T4</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 value tier independent","Value tier; crafting readiness separate"))</x:f>
        <x:v>Value tier; crafting readiness separate</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T2</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T4</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 value tier independent","Value tier; crafting readiness separate"))</x:f>
        <x:v>Value tier; crafting readiness separate</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T2</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T4</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 value tier independent","Value tier; crafting readiness separate"))</x:f>
        <x:v>Value tier; crafting readiness separate</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T3</x:v>
      </x:c>
      <x:c r="C1279" s="4" t="str">
        <x:f>IFERROR(INDEX('Material routes'!$H$6:$H$2205,MATCH(U1279,'Material routes'!$A$6:$A$2205,0)),"MISSING ID")</x:f>
        <x:v>Energy storage</x:v>
      </x:c>
      <x:c r="D1279" s="4" t="str">
        <x:f>IFERROR(INDEX('Material routes'!$G$6:$G$2205,MATCH(U1279,'Material routes'!$A$6:$A$2205,0)),"MISSING ID")</x:f>
        <x:v>Crafting components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T4</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 value tier independent","Value tier; crafting readiness separate"))</x:f>
        <x:v>Value tier; crafting readiness separate</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T2</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T4</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 value tier independent","Value tier; crafting readiness separate"))</x:f>
        <x:v>Value tier; crafting readiness separate</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T3</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T4</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 value tier independent","Value tier; crafting readiness separate"))</x:f>
        <x:v>Value tier; crafting readiness separate</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T2</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T4</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 value tier independent","Value tier; crafting readiness separate"))</x:f>
        <x:v>Value tier; crafting readiness separate</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T3</x:v>
      </x:c>
      <x:c r="C1283" s="4" t="str">
        <x:f>IFERROR(INDEX('Material routes'!$H$6:$H$2205,MATCH(U1283,'Material routes'!$A$6:$A$2205,0)),"MISSING ID")</x:f>
        <x:v>Energy storage</x:v>
      </x:c>
      <x:c r="D1283" s="4" t="str">
        <x:f>IFERROR(INDEX('Material routes'!$G$6:$G$2205,MATCH(U1283,'Material routes'!$A$6:$A$2205,0)),"MISSING ID")</x:f>
        <x:v>Crafting components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T4</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 value tier independent","Value tier; crafting readiness separate"))</x:f>
        <x:v>Value tier; crafting readiness separate</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T3</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T4</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 value tier independent","Value tier; crafting readiness separate"))</x:f>
        <x:v>Value tier; crafting readiness separate</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T2</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T4</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 value tier independent","Value tier; crafting readiness separate"))</x:f>
        <x:v>Value tier; crafting readiness separate</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T3</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T4</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 value tier independent","Value tier; crafting readiness separate"))</x:f>
        <x:v>Value tier; crafting readiness separate</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T2</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T4</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 value tier independent","Value tier; crafting readiness separate"))</x:f>
        <x:v>Value tier; crafting readiness separate</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T3</x:v>
      </x:c>
      <x:c r="C1288" s="4" t="str">
        <x:f>IFERROR(INDEX('Material routes'!$H$6:$H$2205,MATCH(U1288,'Material routes'!$A$6:$A$2205,0)),"MISSING ID")</x:f>
        <x:v>Energy storage</x:v>
      </x:c>
      <x:c r="D1288" s="4" t="str">
        <x:f>IFERROR(INDEX('Material routes'!$G$6:$G$2205,MATCH(U1288,'Material routes'!$A$6:$A$2205,0)),"MISSING ID")</x:f>
        <x:v>Crafting components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T4</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 value tier independent","Value tier; crafting readiness separate"))</x:f>
        <x:v>Value tier; crafting readiness separate</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T3</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T4</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 value tier independent","Value tier; crafting readiness separate"))</x:f>
        <x:v>Value tier; crafting readiness separate</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T2</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T4</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 value tier independent","Value tier; crafting readiness separate"))</x:f>
        <x:v>Value tier; crafting readiness separate</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T3</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T4</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 value tier independent","Value tier; crafting readiness separate"))</x:f>
        <x:v>Value tier; crafting readiness separate</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T3</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T4</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 value tier independent","Value tier; crafting readiness separate"))</x:f>
        <x:v>Value tier; crafting readiness separate</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T2</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T4</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 value tier independent","Value tier; crafting readiness separate"))</x:f>
        <x:v>Value tier; crafting readiness separate</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T3</x:v>
      </x:c>
      <x:c r="C1294" s="4" t="str">
        <x:f>IFERROR(INDEX('Material routes'!$H$6:$H$2205,MATCH(U1294,'Material routes'!$A$6:$A$2205,0)),"MISSING ID")</x:f>
        <x:v>Ammunition</x:v>
      </x:c>
      <x:c r="D1294" s="4" t="str">
        <x:f>IFERROR(INDEX('Material routes'!$G$6:$G$2205,MATCH(U1294,'Material routes'!$A$6:$A$2205,0)),"MISSING ID")</x:f>
        <x:v>Ammunition</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T4</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 value tier independent","Value tier; crafting readiness separate"))</x:f>
        <x:v>Value tier; crafting readiness separate</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Composite insulation blanks</x:v>
      </x:c>
      <x:c r="B1295" s="4" t="str">
        <x:f>IFERROR(INDEX('Material routes'!$F$6:$F$2205,MATCH(U1295,'Material routes'!$A$6:$A$2205,0)),"MISSING ID")</x:f>
        <x:v>T2</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jacket</x:v>
      </x:c>
      <x:c r="G1295" s="4" t="str">
        <x:f>IFERROR(INDEX('Material routes'!$F$6:$F$2205,MATCH(V1295,'Material routes'!$A$6:$A$2205,0)),"MISSING ID")</x:f>
        <x:v>T2</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 value tier independent","Value tier; crafting readiness separate"))</x:f>
        <x:v>Value tier; crafting readiness separate</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husk-composite sheets</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jacket</x:v>
      </x:c>
      <x:c r="G1296" s="4" t="str">
        <x:f>IFERROR(INDEX('Material routes'!$F$6:$F$2205,MATCH(V1296,'Material routes'!$A$6:$A$2205,0)),"MISSING ID")</x:f>
        <x:v>T2</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 value tier independent","Value tier; crafting readiness separate"))</x:f>
        <x:v>Value tier; crafting readiness separate</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T3</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jacket</x:v>
      </x:c>
      <x:c r="G1297" s="4" t="str">
        <x:f>IFERROR(INDEX('Material routes'!$F$6:$F$2205,MATCH(V1297,'Material routes'!$A$6:$A$2205,0)),"MISSING ID")</x:f>
        <x:v>T2</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 value tier independent","Value tier; crafting readiness separate"))</x:f>
        <x:v>Value tier; crafting readiness separate</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T0</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jacket</x:v>
      </x:c>
      <x:c r="G1298" s="4" t="str">
        <x:f>IFERROR(INDEX('Material routes'!$F$6:$F$2205,MATCH(V1298,'Material routes'!$A$6:$A$2205,0)),"MISSING ID")</x:f>
        <x:v>T2</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 value tier independent","Value tier; crafting readiness separate"))</x:f>
        <x:v>Value tier; crafting readiness separate</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Composite insulation blanks</x:v>
      </x:c>
      <x:c r="B1299" s="4" t="str">
        <x:f>IFERROR(INDEX('Material routes'!$F$6:$F$2205,MATCH(U1299,'Material routes'!$A$6:$A$2205,0)),"MISSING ID")</x:f>
        <x:v>T2</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T2</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 value tier independent","Value tier; crafting readiness separate"))</x:f>
        <x:v>Value tier; crafting readiness separate</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Prepared flexible hide panels</x:v>
      </x:c>
      <x:c r="B1300" s="4" t="str">
        <x:f>IFERROR(INDEX('Material routes'!$F$6:$F$2205,MATCH(U1300,'Material routes'!$A$6:$A$2205,0)),"MISSING ID")</x:f>
        <x:v>T3</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T2</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 value tier independent","Value tier; crafting readiness separate"))</x:f>
        <x:v>Value tier; crafting readiness separate</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Ceramic-faced shell laminate panels</x:v>
      </x:c>
      <x:c r="B1301" s="4" t="str">
        <x:f>IFERROR(INDEX('Material routes'!$F$6:$F$2205,MATCH(U1301,'Material routes'!$A$6:$A$2205,0)),"MISSING ID")</x:f>
        <x:v>T2</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T2</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 value tier independent","Value tier; crafting readiness separate"))</x:f>
        <x:v>Value tier; crafting readiness separate</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Unfitted 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T2</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Salvage value tier; crafting readiness separate</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T2</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Salvage value tier; crafting readiness separate</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Unfitted 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T3</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Salvage value tier; crafting readiness separate</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T3</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Salvage value tier; crafting readiness separate</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Unfitted 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T2</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Salvage value tier; crafting readiness separate</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Unfitted 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T2</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Salvage value tier; crafting readiness separate</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Unfitted 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T2</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Salvage value tier; crafting readiness separate</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Unfitted 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T4</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Salvage value tier; crafting readiness separate</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Unfitted 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T3</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Salvage value tier; crafting readiness separate</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T3</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Salvage value tier; crafting readiness separate</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T4</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Salvage value tier; crafting readiness separate</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T4</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Salvage value tier; crafting readiness separate</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T4</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Salvage value tier; crafting readiness separate</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T4</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Salvage value tier; crafting readiness separate</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T3</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Salvage value tier; crafting readiness separate</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T3</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T2</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 value tier independent","Value tier; crafting readiness separate"))</x:f>
        <x:v>Value tier; crafting readiness separate</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T0</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T2</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 value tier independent","Value tier; crafting readiness separate"))</x:f>
        <x:v>Value tier; crafting readiness separate</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T3</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T3</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 value tier independent","Value tier; crafting readiness separate"))</x:f>
        <x:v>Value tier; crafting readiness separate</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T2</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T3</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 value tier independent","Value tier; crafting readiness separate"))</x:f>
        <x:v>Value tier; crafting readiness separate</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T0</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T3</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 value tier independent","Value tier; crafting readiness separate"))</x:f>
        <x:v>Value tier; crafting readiness separate</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T1</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T3</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 value tier independent","Value tier; crafting readiness separate"))</x:f>
        <x:v>Value tier; crafting readiness separate</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T3</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 value tier independent","Value tier; crafting readiness separate"))</x:f>
        <x:v>Value tier; crafting readiness separate</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x:c r="B1344" s="4"/>
      <x:c r="C1344" s="4"/>
      <x:c r="D1344" s="4"/>
      <x:c r="E1344" s="4"/>
      <x:c r="F1344" s="4"/>
      <x:c r="G1344" s="4"/>
      <x:c r="H1344" s="4"/>
      <x:c r="I1344" s="4"/>
      <x:c r="J1344" s="4"/>
      <x:c r="K1344" s="4"/>
      <x:c r="L1344" s="4"/>
      <x:c r="M1344" s="4"/>
      <x:c r="N1344" s="4"/>
      <x:c r="P1344" s="4"/>
      <x:c r="R1344" s="4"/>
      <x:c r="S1344" s="4"/>
      <x:c r="T1344" s="4"/>
      <x:c r="U1344" s="4"/>
      <x:c r="V1344" s="4"/>
    </x:row>
    <x:row r="1345" ht="64" customHeight="1">
      <x:c r="A1345" s="4"/>
      <x:c r="B1345" s="4"/>
      <x:c r="C1345" s="4"/>
      <x:c r="D1345" s="4"/>
      <x:c r="E1345" s="4"/>
      <x:c r="F1345" s="4"/>
      <x:c r="G1345" s="4"/>
      <x:c r="H1345" s="4"/>
      <x:c r="I1345" s="4"/>
      <x:c r="J1345" s="4"/>
      <x:c r="K1345" s="4"/>
      <x:c r="L1345" s="4"/>
      <x:c r="M1345" s="4"/>
      <x:c r="N1345" s="4"/>
      <x:c r="P1345" s="4"/>
      <x:c r="R1345" s="4"/>
      <x:c r="S1345" s="4"/>
      <x:c r="T1345" s="4"/>
      <x:c r="U1345" s="4"/>
      <x:c r="V1345" s="4"/>
    </x:row>
    <x:row r="1346" ht="64" customHeight="1">
      <x:c r="A1346" s="4" t="str">
        <x:f>IFERROR(INDEX('Material routes'!$E$6:$E$2205,MATCH(U1346,'Material routes'!$A$6:$A$2205,0)),"MISSING ID")</x:f>
        <x:v>Fitted pressure-barrel module</x:v>
      </x:c>
      <x:c r="B1346" s="4" t="str">
        <x:f>IFERROR(INDEX('Material routes'!$F$6:$F$2205,MATCH(U1346,'Material routes'!$A$6:$A$2205,0)),"MISSING ID")</x:f>
        <x:v>T3</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Single-shot pressure launcher</x:v>
      </x:c>
      <x:c r="G1346" s="4" t="str">
        <x:f>IFERROR(INDEX('Material routes'!$F$6:$F$2205,MATCH(V1346,'Material routes'!$A$6:$A$2205,0)),"MISSING ID")</x:f>
        <x:v>T4</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 value tier independent","Value tier; crafting readiness separate"))</x:f>
        <x:v>Value tier; crafting readiness separate</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T3</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Single-shot pressure launcher</x:v>
      </x:c>
      <x:c r="G1347" s="4" t="str">
        <x:f>IFERROR(INDEX('Material routes'!$F$6:$F$2205,MATCH(V1347,'Material routes'!$A$6:$A$2205,0)),"MISSING ID")</x:f>
        <x:v>T4</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 value tier independent","Value tier; crafting readiness separate"))</x:f>
        <x:v>Value tier; crafting readiness separate</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T3</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Single-shot pressure launcher</x:v>
      </x:c>
      <x:c r="G1348" s="4" t="str">
        <x:f>IFERROR(INDEX('Material routes'!$F$6:$F$2205,MATCH(V1348,'Material routes'!$A$6:$A$2205,0)),"MISSING ID")</x:f>
        <x:v>T4</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 value tier independent","Value tier; crafting readiness separate"))</x:f>
        <x:v>Value tier; crafting readiness separate</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T3</x:v>
      </x:c>
      <x:c r="C1349" s="4" t="str">
        <x:f>IFERROR(INDEX('Material routes'!$H$6:$H$2205,MATCH(U1349,'Material routes'!$A$6:$A$2205,0)),"MISSING ID")</x:f>
        <x:v>Energy storage</x:v>
      </x:c>
      <x:c r="D1349" s="4" t="str">
        <x:f>IFERROR(INDEX('Material routes'!$G$6:$G$2205,MATCH(U1349,'Material routes'!$A$6:$A$2205,0)),"MISSING ID")</x:f>
        <x:v>Crafting components</x:v>
      </x:c>
      <x:c r="E1349" s="4" t="str">
        <x:f>IFERROR(INDEX('Material routes'!$C$6:$C$2205,MATCH(U1349,'Material routes'!$A$6:$A$2205,0)),"MISSING ID")</x:f>
        <x:v>Ingredient candidate</x:v>
      </x:c>
      <x:c r="F1349" s="4" t="str">
        <x:f>IFERROR(INDEX('Material routes'!$E$6:$E$2205,MATCH(V1349,'Material routes'!$A$6:$A$2205,0)),"MISSING ID")</x:f>
        <x:v>Single-shot pressure launcher</x:v>
      </x:c>
      <x:c r="G1349" s="4" t="str">
        <x:f>IFERROR(INDEX('Material routes'!$F$6:$F$2205,MATCH(V1349,'Material routes'!$A$6:$A$2205,0)),"MISSING ID")</x:f>
        <x:v>T4</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 value tier independent","Value tier; crafting readiness separate"))</x:f>
        <x:v>Value tier; crafting readiness separate</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T2</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T4</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 value tier independent","Value tier; crafting readiness separate"))</x:f>
        <x:v>Value tier; crafting readiness separate</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T2</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T4</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 value tier independent","Value tier; crafting readiness separate"))</x:f>
        <x:v>Value tier; crafting readiness separate</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T3</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T4</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 value tier independent","Value tier; crafting readiness separate"))</x:f>
        <x:v>Value tier; crafting readiness separate</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T3</x:v>
      </x:c>
      <x:c r="C1353" s="4" t="str">
        <x:f>IFERROR(INDEX('Material routes'!$H$6:$H$2205,MATCH(U1353,'Material routes'!$A$6:$A$2205,0)),"MISSING ID")</x:f>
        <x:v>Energy storage</x:v>
      </x:c>
      <x:c r="D1353" s="4" t="str">
        <x:f>IFERROR(INDEX('Material routes'!$G$6:$G$2205,MATCH(U1353,'Material routes'!$A$6:$A$2205,0)),"MISSING ID")</x:f>
        <x:v>Crafting components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T4</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 value tier independent","Value tier; crafting readiness separate"))</x:f>
        <x:v>Value tier; crafting readiness separate</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T3</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T4</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 value tier independent","Value tier; crafting readiness separate"))</x:f>
        <x:v>Value tier; crafting readiness separate</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T2</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T4</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 value tier independent","Value tier; crafting readiness separate"))</x:f>
        <x:v>Value tier; crafting readiness separate</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T2</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T4</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 value tier independent","Value tier; crafting readiness separate"))</x:f>
        <x:v>Value tier; crafting readiness separate</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T3</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T4</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 value tier independent","Value tier; crafting readiness separate"))</x:f>
        <x:v>Value tier; crafting readiness separate</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T3</x:v>
      </x:c>
      <x:c r="C1358" s="4" t="str">
        <x:f>IFERROR(INDEX('Material routes'!$H$6:$H$2205,MATCH(U1358,'Material routes'!$A$6:$A$2205,0)),"MISSING ID")</x:f>
        <x:v>Energy storage</x:v>
      </x:c>
      <x:c r="D1358" s="4" t="str">
        <x:f>IFERROR(INDEX('Material routes'!$G$6:$G$2205,MATCH(U1358,'Material routes'!$A$6:$A$2205,0)),"MISSING ID")</x:f>
        <x:v>Crafting components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T4</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 value tier independent","Value tier; crafting readiness separate"))</x:f>
        <x:v>Value tier; crafting readiness separate</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T3</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T4</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 value tier independent","Value tier; crafting readiness separate"))</x:f>
        <x:v>Value tier; crafting readiness separate</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T0</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T3</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 value tier independent","Value tier; crafting readiness separate"))</x:f>
        <x:v>Value tier; crafting readiness separate</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T0</x:v>
      </x:c>
      <x:c r="C1361" s="4" t="str">
        <x:f>IFERROR(INDEX('Material routes'!$H$6:$H$2205,MATCH(U1361,'Material routes'!$A$6:$A$2205,0)),"MISSING ID")</x:f>
        <x:v>Processed material</x:v>
      </x:c>
      <x:c r="D1361" s="4" t="str">
        <x:f>IFERROR(INDEX('Material routes'!$G$6:$G$2205,MATCH(U1361,'Material routes'!$A$6:$A$2205,0)),"MISSING ID")</x:f>
        <x:v>Crafting components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T3</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 value tier independent","Value tier; crafting readiness separate"))</x:f>
        <x:v>Value tier; crafting readiness separate</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T0</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T3</x:v>
      </x:c>
      <x:c r="H1362" s="4" t="str">
        <x:f>IFERROR(INDEX('Material routes'!$H$6:$H$2205,MATCH(V1362,'Material routes'!$A$6:$A$2205,0)),"MISSING ID")</x:f>
        <x:v>Energy storage</x:v>
      </x:c>
      <x:c r="I1362" s="4" t="str">
        <x:f>IFERROR(INDEX('Material routes'!$G$6:$G$2205,MATCH(V1362,'Material routes'!$A$6:$A$2205,0)),"MISSING ID")</x:f>
        <x:v>Crafting components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 value tier independent","Value tier; crafting readiness separate"))</x:f>
        <x:v>Value tier; crafting readiness separate</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T2</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T3</x:v>
      </x:c>
      <x:c r="H1363" s="4" t="str">
        <x:f>IFERROR(INDEX('Material routes'!$H$6:$H$2205,MATCH(V1363,'Material routes'!$A$6:$A$2205,0)),"MISSING ID")</x:f>
        <x:v>Energy storage</x:v>
      </x:c>
      <x:c r="I1363" s="4" t="str">
        <x:f>IFERROR(INDEX('Material routes'!$G$6:$G$2205,MATCH(V1363,'Material routes'!$A$6:$A$2205,0)),"MISSING ID")</x:f>
        <x:v>Crafting components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 value tier independent","Value tier; crafting readiness separate"))</x:f>
        <x:v>Value tier; crafting readiness separate</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T0</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T3</x:v>
      </x:c>
      <x:c r="H1364" s="4" t="str">
        <x:f>IFERROR(INDEX('Material routes'!$H$6:$H$2205,MATCH(V1364,'Material routes'!$A$6:$A$2205,0)),"MISSING ID")</x:f>
        <x:v>Energy storage</x:v>
      </x:c>
      <x:c r="I1364" s="4" t="str">
        <x:f>IFERROR(INDEX('Material routes'!$G$6:$G$2205,MATCH(V1364,'Material routes'!$A$6:$A$2205,0)),"MISSING ID")</x:f>
        <x:v>Crafting components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 value tier independent","Value tier; crafting readiness separate"))</x:f>
        <x:v>Value tier; crafting readiness separate</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T2</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Clock-spring storage pack</x:v>
      </x:c>
      <x:c r="G1365" s="4" t="str">
        <x:f>IFERROR(INDEX('Material routes'!$F$6:$F$2205,MATCH(V1365,'Material routes'!$A$6:$A$2205,0)),"MISSING ID")</x:f>
        <x:v>T3</x:v>
      </x:c>
      <x:c r="H1365" s="4" t="str">
        <x:f>IFERROR(INDEX('Material routes'!$H$6:$H$2205,MATCH(V1365,'Material routes'!$A$6:$A$2205,0)),"MISSING ID")</x:f>
        <x:v>Energy storage</x:v>
      </x:c>
      <x:c r="I1365" s="4" t="str">
        <x:f>IFERROR(INDEX('Material routes'!$G$6:$G$2205,MATCH(V1365,'Material routes'!$A$6:$A$2205,0)),"MISSING ID")</x:f>
        <x:v>Crafting components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 value tier independent","Value tier; crafting readiness separate"))</x:f>
        <x:v>Value tier; crafting readiness separate</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T0</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Clock-spring storage pack</x:v>
      </x:c>
      <x:c r="G1366" s="4" t="str">
        <x:f>IFERROR(INDEX('Material routes'!$F$6:$F$2205,MATCH(V1366,'Material routes'!$A$6:$A$2205,0)),"MISSING ID")</x:f>
        <x:v>T3</x:v>
      </x:c>
      <x:c r="H1366" s="4" t="str">
        <x:f>IFERROR(INDEX('Material routes'!$H$6:$H$2205,MATCH(V1366,'Material routes'!$A$6:$A$2205,0)),"MISSING ID")</x:f>
        <x:v>Energy storage</x:v>
      </x:c>
      <x:c r="I1366" s="4" t="str">
        <x:f>IFERROR(INDEX('Material routes'!$G$6:$G$2205,MATCH(V1366,'Material routes'!$A$6:$A$2205,0)),"MISSING ID")</x:f>
        <x:v>Crafting components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 value tier independent","Value tier; crafting readiness separate"))</x:f>
        <x:v>Value tier; crafting readiness separate</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T1</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Clock-spring storage pack</x:v>
      </x:c>
      <x:c r="G1367" s="4" t="str">
        <x:f>IFERROR(INDEX('Material routes'!$F$6:$F$2205,MATCH(V1367,'Material routes'!$A$6:$A$2205,0)),"MISSING ID")</x:f>
        <x:v>T3</x:v>
      </x:c>
      <x:c r="H1367" s="4" t="str">
        <x:f>IFERROR(INDEX('Material routes'!$H$6:$H$2205,MATCH(V1367,'Material routes'!$A$6:$A$2205,0)),"MISSING ID")</x:f>
        <x:v>Energy storage</x:v>
      </x:c>
      <x:c r="I1367" s="4" t="str">
        <x:f>IFERROR(INDEX('Material routes'!$G$6:$G$2205,MATCH(V1367,'Material routes'!$A$6:$A$2205,0)),"MISSING ID")</x:f>
        <x:v>Crafting components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 value tier independent","Value tier; crafting readiness separate"))</x:f>
        <x:v>Value tier; crafting readiness separate</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T2</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Clock-spring storage pack</x:v>
      </x:c>
      <x:c r="G1368" s="4" t="str">
        <x:f>IFERROR(INDEX('Material routes'!$F$6:$F$2205,MATCH(V1368,'Material routes'!$A$6:$A$2205,0)),"MISSING ID")</x:f>
        <x:v>T3</x:v>
      </x:c>
      <x:c r="H1368" s="4" t="str">
        <x:f>IFERROR(INDEX('Material routes'!$H$6:$H$2205,MATCH(V1368,'Material routes'!$A$6:$A$2205,0)),"MISSING ID")</x:f>
        <x:v>Energy storage</x:v>
      </x:c>
      <x:c r="I1368" s="4" t="str">
        <x:f>IFERROR(INDEX('Material routes'!$G$6:$G$2205,MATCH(V1368,'Material routes'!$A$6:$A$2205,0)),"MISSING ID")</x:f>
        <x:v>Crafting components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 value tier independent","Value tier; crafting readiness separate"))</x:f>
        <x:v>Value tier; crafting readiness separate</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T0</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T3</x:v>
      </x:c>
      <x:c r="H1369" s="4" t="str">
        <x:f>IFERROR(INDEX('Material routes'!$H$6:$H$2205,MATCH(V1369,'Material routes'!$A$6:$A$2205,0)),"MISSING ID")</x:f>
        <x:v>Energy storage</x:v>
      </x:c>
      <x:c r="I1369" s="4" t="str">
        <x:f>IFERROR(INDEX('Material routes'!$G$6:$G$2205,MATCH(V1369,'Material routes'!$A$6:$A$2205,0)),"MISSING ID")</x:f>
        <x:v>Crafting components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 value tier independent","Value tier; crafting readiness separate"))</x:f>
        <x:v>Value tier; crafting readiness separate</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T1</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T3</x:v>
      </x:c>
      <x:c r="H1370" s="4" t="str">
        <x:f>IFERROR(INDEX('Material routes'!$H$6:$H$2205,MATCH(V1370,'Material routes'!$A$6:$A$2205,0)),"MISSING ID")</x:f>
        <x:v>Energy storage</x:v>
      </x:c>
      <x:c r="I1370" s="4" t="str">
        <x:f>IFERROR(INDEX('Material routes'!$G$6:$G$2205,MATCH(V1370,'Material routes'!$A$6:$A$2205,0)),"MISSING ID")</x:f>
        <x:v>Crafting components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 value tier independent","Value tier; crafting readiness separate"))</x:f>
        <x:v>Value tier; crafting readiness separate</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T2</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T3</x:v>
      </x:c>
      <x:c r="H1371" s="4" t="str">
        <x:f>IFERROR(INDEX('Material routes'!$H$6:$H$2205,MATCH(V1371,'Material routes'!$A$6:$A$2205,0)),"MISSING ID")</x:f>
        <x:v>Energy storage</x:v>
      </x:c>
      <x:c r="I1371" s="4" t="str">
        <x:f>IFERROR(INDEX('Material routes'!$G$6:$G$2205,MATCH(V1371,'Material routes'!$A$6:$A$2205,0)),"MISSING ID")</x:f>
        <x:v>Crafting components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 value tier independent","Value tier; crafting readiness separate"))</x:f>
        <x:v>Value tier; crafting readiness separate</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T1</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Counterweight storage module</x:v>
      </x:c>
      <x:c r="G1372" s="4" t="str">
        <x:f>IFERROR(INDEX('Material routes'!$F$6:$F$2205,MATCH(V1372,'Material routes'!$A$6:$A$2205,0)),"MISSING ID")</x:f>
        <x:v>T2</x:v>
      </x:c>
      <x:c r="H1372" s="4" t="str">
        <x:f>IFERROR(INDEX('Material routes'!$H$6:$H$2205,MATCH(V1372,'Material routes'!$A$6:$A$2205,0)),"MISSING ID")</x:f>
        <x:v>Energy storage</x:v>
      </x:c>
      <x:c r="I1372" s="4" t="str">
        <x:f>IFERROR(INDEX('Material routes'!$G$6:$G$2205,MATCH(V1372,'Material routes'!$A$6:$A$2205,0)),"MISSING ID")</x:f>
        <x:v>Crafting components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 value tier independent","Value tier; crafting readiness separate"))</x:f>
        <x:v>Value tier; crafting readiness separate</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T0</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Counterweight storage module</x:v>
      </x:c>
      <x:c r="G1373" s="4" t="str">
        <x:f>IFERROR(INDEX('Material routes'!$F$6:$F$2205,MATCH(V1373,'Material routes'!$A$6:$A$2205,0)),"MISSING ID")</x:f>
        <x:v>T2</x:v>
      </x:c>
      <x:c r="H1373" s="4" t="str">
        <x:f>IFERROR(INDEX('Material routes'!$H$6:$H$2205,MATCH(V1373,'Material routes'!$A$6:$A$2205,0)),"MISSING ID")</x:f>
        <x:v>Energy storage</x:v>
      </x:c>
      <x:c r="I1373" s="4" t="str">
        <x:f>IFERROR(INDEX('Material routes'!$G$6:$G$2205,MATCH(V1373,'Material routes'!$A$6:$A$2205,0)),"MISSING ID")</x:f>
        <x:v>Crafting components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 value tier independent","Value tier; crafting readiness separate"))</x:f>
        <x:v>Value tier; crafting readiness separate</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T0</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Counterweight storage module</x:v>
      </x:c>
      <x:c r="G1374" s="4" t="str">
        <x:f>IFERROR(INDEX('Material routes'!$F$6:$F$2205,MATCH(V1374,'Material routes'!$A$6:$A$2205,0)),"MISSING ID")</x:f>
        <x:v>T2</x:v>
      </x:c>
      <x:c r="H1374" s="4" t="str">
        <x:f>IFERROR(INDEX('Material routes'!$H$6:$H$2205,MATCH(V1374,'Material routes'!$A$6:$A$2205,0)),"MISSING ID")</x:f>
        <x:v>Energy storage</x:v>
      </x:c>
      <x:c r="I1374" s="4" t="str">
        <x:f>IFERROR(INDEX('Material routes'!$G$6:$G$2205,MATCH(V1374,'Material routes'!$A$6:$A$2205,0)),"MISSING ID")</x:f>
        <x:v>Crafting components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 value tier independent","Value tier; crafting readiness separate"))</x:f>
        <x:v>Value tier; crafting readiness separate</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T4</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Salvage value tier; crafting readiness separate</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T4</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Salvage value tier; crafting readiness separate</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T4</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Salvage value tier; crafting readiness separate</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T4</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Salvage value tier; crafting readiness separate</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seal-sheet stock</x:v>
      </x:c>
      <x:c r="B1379" s="4" t="str">
        <x:f>IFERROR(INDEX('Material routes'!$F$6:$F$2205,MATCH(U1379,'Material routes'!$A$6:$A$2205,0)),"MISSING ID")</x:f>
        <x:v>T2</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T3</x:v>
      </x:c>
      <x:c r="H1379" s="4" t="str">
        <x:f>IFERROR(INDEX('Material routes'!$H$6:$H$2205,MATCH(V1379,'Material routes'!$A$6:$A$2205,0)),"MISSING ID")</x:f>
        <x:v>Energy storage</x:v>
      </x:c>
      <x:c r="I1379" s="4" t="str">
        <x:f>IFERROR(INDEX('Material routes'!$G$6:$G$2205,MATCH(V1379,'Material routes'!$A$6:$A$2205,0)),"MISSING ID")</x:f>
        <x:v>Crafting components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 value tier independent","Value tier; crafting readiness separate"))</x:f>
        <x:v>Value tier; crafting readiness separate</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T1</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T3</x:v>
      </x:c>
      <x:c r="H1380" s="4" t="str">
        <x:f>IFERROR(INDEX('Material routes'!$H$6:$H$2205,MATCH(V1380,'Material routes'!$A$6:$A$2205,0)),"MISSING ID")</x:f>
        <x:v>Energy storage</x:v>
      </x:c>
      <x:c r="I1380" s="4" t="str">
        <x:f>IFERROR(INDEX('Material routes'!$G$6:$G$2205,MATCH(V1380,'Material routes'!$A$6:$A$2205,0)),"MISSING ID")</x:f>
        <x:v>Crafting components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 value tier independent","Value tier; crafting readiness separate"))</x:f>
        <x:v>Value tier; crafting readiness separate</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T0</x:v>
      </x:c>
      <x:c r="C1381" s="4" t="str">
        <x:f>IFERROR(INDEX('Material routes'!$H$6:$H$2205,MATCH(U1381,'Material routes'!$A$6:$A$2205,0)),"MISSING ID")</x:f>
        <x:v>Chemical material</x:v>
      </x:c>
      <x:c r="D1381" s="4" t="str">
        <x:f>IFERROR(INDEX('Material routes'!$G$6:$G$2205,MATCH(U1381,'Material routes'!$A$6:$A$2205,0)),"MISSING ID")</x:f>
        <x:v>Crafting components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T3</x:v>
      </x:c>
      <x:c r="H1381" s="4" t="str">
        <x:f>IFERROR(INDEX('Material routes'!$H$6:$H$2205,MATCH(V1381,'Material routes'!$A$6:$A$2205,0)),"MISSING ID")</x:f>
        <x:v>Energy storage</x:v>
      </x:c>
      <x:c r="I1381" s="4" t="str">
        <x:f>IFERROR(INDEX('Material routes'!$G$6:$G$2205,MATCH(V1381,'Material routes'!$A$6:$A$2205,0)),"MISSING ID")</x:f>
        <x:v>Crafting components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 value tier independent","Value tier; crafting readiness separate"))</x:f>
        <x:v>Value tier; crafting readiness separate</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Bonded graphite electrode blanks</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T3</x:v>
      </x:c>
      <x:c r="H1382" s="4" t="str">
        <x:f>IFERROR(INDEX('Material routes'!$H$6:$H$2205,MATCH(V1382,'Material routes'!$A$6:$A$2205,0)),"MISSING ID")</x:f>
        <x:v>Energy storage</x:v>
      </x:c>
      <x:c r="I1382" s="4" t="str">
        <x:f>IFERROR(INDEX('Material routes'!$G$6:$G$2205,MATCH(V1382,'Material routes'!$A$6:$A$2205,0)),"MISSING ID")</x:f>
        <x:v>Crafting components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 value tier independent","Value tier; crafting readiness separate"))</x:f>
        <x:v>Value tier; crafting readiness separate</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T3</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T3</x:v>
      </x:c>
      <x:c r="H1383" s="4" t="str">
        <x:f>IFERROR(INDEX('Material routes'!$H$6:$H$2205,MATCH(V1383,'Material routes'!$A$6:$A$2205,0)),"MISSING ID")</x:f>
        <x:v>Energy storage</x:v>
      </x:c>
      <x:c r="I1383" s="4" t="str">
        <x:f>IFERROR(INDEX('Material routes'!$G$6:$G$2205,MATCH(V1383,'Material routes'!$A$6:$A$2205,0)),"MISSING ID")</x:f>
        <x:v>Crafting components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 value tier independent","Value tier; crafting readiness separate"))</x:f>
        <x:v>Value tier; crafting readiness separate</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T1</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T3</x:v>
      </x:c>
      <x:c r="H1384" s="4" t="str">
        <x:f>IFERROR(INDEX('Material routes'!$H$6:$H$2205,MATCH(V1384,'Material routes'!$A$6:$A$2205,0)),"MISSING ID")</x:f>
        <x:v>Energy storage</x:v>
      </x:c>
      <x:c r="I1384" s="4" t="str">
        <x:f>IFERROR(INDEX('Material routes'!$G$6:$G$2205,MATCH(V1384,'Material routes'!$A$6:$A$2205,0)),"MISSING ID")</x:f>
        <x:v>Crafting components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 value tier independent","Value tier; crafting readiness separate"))</x:f>
        <x:v>Value tier; crafting readiness separate</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Crafting components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T4</x:v>
      </x:c>
      <x:c r="H1385" s="4" t="str">
        <x:f>IFERROR(INDEX('Material routes'!$H$6:$H$2205,MATCH(V1385,'Material routes'!$A$6:$A$2205,0)),"MISSING ID")</x:f>
        <x:v>Energy storage</x:v>
      </x:c>
      <x:c r="I1385" s="4" t="str">
        <x:f>IFERROR(INDEX('Material routes'!$G$6:$G$2205,MATCH(V1385,'Material routes'!$A$6:$A$2205,0)),"MISSING ID")</x:f>
        <x:v>Salvage</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Salvage value tier; crafting readiness separate</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Bonded graphite electrode blanks</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T4</x:v>
      </x:c>
      <x:c r="H1386" s="4" t="str">
        <x:f>IFERROR(INDEX('Material routes'!$H$6:$H$2205,MATCH(V1386,'Material routes'!$A$6:$A$2205,0)),"MISSING ID")</x:f>
        <x:v>Energy storage</x:v>
      </x:c>
      <x:c r="I1386" s="4" t="str">
        <x:f>IFERROR(INDEX('Material routes'!$G$6:$G$2205,MATCH(V1386,'Material routes'!$A$6:$A$2205,0)),"MISSING ID")</x:f>
        <x:v>Salvage</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Salvage value tier; crafting readiness separate</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T4</x:v>
      </x:c>
      <x:c r="H1387" s="4" t="str">
        <x:f>IFERROR(INDEX('Material routes'!$H$6:$H$2205,MATCH(V1387,'Material routes'!$A$6:$A$2205,0)),"MISSING ID")</x:f>
        <x:v>Energy storage</x:v>
      </x:c>
      <x:c r="I1387" s="4" t="str">
        <x:f>IFERROR(INDEX('Material routes'!$G$6:$G$2205,MATCH(V1387,'Material routes'!$A$6:$A$2205,0)),"MISSING ID")</x:f>
        <x:v>Salvage</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Salvage value tier; crafting readiness separate</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T0</x:v>
      </x:c>
      <x:c r="C1388" s="4" t="str">
        <x:f>IFERROR(INDEX('Material routes'!$H$6:$H$2205,MATCH(U1388,'Material routes'!$A$6:$A$2205,0)),"MISSING ID")</x:f>
        <x:v>Chemical material</x:v>
      </x:c>
      <x:c r="D1388" s="4" t="str">
        <x:f>IFERROR(INDEX('Material routes'!$G$6:$G$2205,MATCH(U1388,'Material routes'!$A$6:$A$2205,0)),"MISSING ID")</x:f>
        <x:v>Crafting components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T3</x:v>
      </x:c>
      <x:c r="H1388" s="4" t="str">
        <x:f>IFERROR(INDEX('Material routes'!$H$6:$H$2205,MATCH(V1388,'Material routes'!$A$6:$A$2205,0)),"MISSING ID")</x:f>
        <x:v>Energy storage</x:v>
      </x:c>
      <x:c r="I1388" s="4" t="str">
        <x:f>IFERROR(INDEX('Material routes'!$G$6:$G$2205,MATCH(V1388,'Material routes'!$A$6:$A$2205,0)),"MISSING ID")</x:f>
        <x:v>Crafting components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 value tier independent","Value tier; crafting readiness separate"))</x:f>
        <x:v>Value tier; crafting readiness separate</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Bonded graphite electrode blanks</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T3</x:v>
      </x:c>
      <x:c r="H1389" s="4" t="str">
        <x:f>IFERROR(INDEX('Material routes'!$H$6:$H$2205,MATCH(V1389,'Material routes'!$A$6:$A$2205,0)),"MISSING ID")</x:f>
        <x:v>Energy storage</x:v>
      </x:c>
      <x:c r="I1389" s="4" t="str">
        <x:f>IFERROR(INDEX('Material routes'!$G$6:$G$2205,MATCH(V1389,'Material routes'!$A$6:$A$2205,0)),"MISSING ID")</x:f>
        <x:v>Crafting components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 value tier independent","Value tier; crafting readiness separate"))</x:f>
        <x:v>Value tier; crafting readiness separate</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T2</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T3</x:v>
      </x:c>
      <x:c r="H1390" s="4" t="str">
        <x:f>IFERROR(INDEX('Material routes'!$H$6:$H$2205,MATCH(V1390,'Material routes'!$A$6:$A$2205,0)),"MISSING ID")</x:f>
        <x:v>Energy storage</x:v>
      </x:c>
      <x:c r="I1390" s="4" t="str">
        <x:f>IFERROR(INDEX('Material routes'!$G$6:$G$2205,MATCH(V1390,'Material routes'!$A$6:$A$2205,0)),"MISSING ID")</x:f>
        <x:v>Crafting components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 value tier independent","Value tier; crafting readiness separate"))</x:f>
        <x:v>Value tier; crafting readiness separate</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T3</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T3</x:v>
      </x:c>
      <x:c r="H1391" s="4" t="str">
        <x:f>IFERROR(INDEX('Material routes'!$H$6:$H$2205,MATCH(V1391,'Material routes'!$A$6:$A$2205,0)),"MISSING ID")</x:f>
        <x:v>Energy storage</x:v>
      </x:c>
      <x:c r="I1391" s="4" t="str">
        <x:f>IFERROR(INDEX('Material routes'!$G$6:$G$2205,MATCH(V1391,'Material routes'!$A$6:$A$2205,0)),"MISSING ID")</x:f>
        <x:v>Crafting components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 value tier independent","Value tier; crafting readiness separate"))</x:f>
        <x:v>Value tier; crafting readiness separate</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T2</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T3</x:v>
      </x:c>
      <x:c r="H1392" s="4" t="str">
        <x:f>IFERROR(INDEX('Material routes'!$H$6:$H$2205,MATCH(V1392,'Material routes'!$A$6:$A$2205,0)),"MISSING ID")</x:f>
        <x:v>Energy storage</x:v>
      </x:c>
      <x:c r="I1392" s="4" t="str">
        <x:f>IFERROR(INDEX('Material routes'!$G$6:$G$2205,MATCH(V1392,'Material routes'!$A$6:$A$2205,0)),"MISSING ID")</x:f>
        <x:v>Crafting components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 value tier independent","Value tier; crafting readiness separate"))</x:f>
        <x:v>Value tier; crafting readiness separate</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T3</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T3</x:v>
      </x:c>
      <x:c r="H1393" s="4" t="str">
        <x:f>IFERROR(INDEX('Material routes'!$H$6:$H$2205,MATCH(V1393,'Material routes'!$A$6:$A$2205,0)),"MISSING ID")</x:f>
        <x:v>Energy storage</x:v>
      </x:c>
      <x:c r="I1393" s="4" t="str">
        <x:f>IFERROR(INDEX('Material routes'!$G$6:$G$2205,MATCH(V1393,'Material routes'!$A$6:$A$2205,0)),"MISSING ID")</x:f>
        <x:v>Crafting components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 value tier independent","Value tier; crafting readiness separate"))</x:f>
        <x:v>Value tier; crafting readiness separate</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T3</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T3</x:v>
      </x:c>
      <x:c r="H1394" s="4" t="str">
        <x:f>IFERROR(INDEX('Material routes'!$H$6:$H$2205,MATCH(V1394,'Material routes'!$A$6:$A$2205,0)),"MISSING ID")</x:f>
        <x:v>Energy storage</x:v>
      </x:c>
      <x:c r="I1394" s="4" t="str">
        <x:f>IFERROR(INDEX('Material routes'!$G$6:$G$2205,MATCH(V1394,'Material routes'!$A$6:$A$2205,0)),"MISSING ID")</x:f>
        <x:v>Crafting components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 value tier independent","Value tier; crafting readiness separate"))</x:f>
        <x:v>Value tier; crafting readiness separate</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T3</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T3</x:v>
      </x:c>
      <x:c r="H1395" s="4" t="str">
        <x:f>IFERROR(INDEX('Material routes'!$H$6:$H$2205,MATCH(V1395,'Material routes'!$A$6:$A$2205,0)),"MISSING ID")</x:f>
        <x:v>Energy storage</x:v>
      </x:c>
      <x:c r="I1395" s="4" t="str">
        <x:f>IFERROR(INDEX('Material routes'!$G$6:$G$2205,MATCH(V1395,'Material routes'!$A$6:$A$2205,0)),"MISSING ID")</x:f>
        <x:v>Crafting components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 value tier independent","Value tier; crafting readiness separate"))</x:f>
        <x:v>Value tier; crafting readiness separate</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T2</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T3</x:v>
      </x:c>
      <x:c r="H1396" s="4" t="str">
        <x:f>IFERROR(INDEX('Material routes'!$H$6:$H$2205,MATCH(V1396,'Material routes'!$A$6:$A$2205,0)),"MISSING ID")</x:f>
        <x:v>Energy storage</x:v>
      </x:c>
      <x:c r="I1396" s="4" t="str">
        <x:f>IFERROR(INDEX('Material routes'!$G$6:$G$2205,MATCH(V1396,'Material routes'!$A$6:$A$2205,0)),"MISSING ID")</x:f>
        <x:v>Crafting components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 value tier independent","Value tier; crafting readiness separate"))</x:f>
        <x:v>Value tier; crafting readiness separate</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T3</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T3</x:v>
      </x:c>
      <x:c r="H1397" s="4" t="str">
        <x:f>IFERROR(INDEX('Material routes'!$H$6:$H$2205,MATCH(V1397,'Material routes'!$A$6:$A$2205,0)),"MISSING ID")</x:f>
        <x:v>Energy storage</x:v>
      </x:c>
      <x:c r="I1397" s="4" t="str">
        <x:f>IFERROR(INDEX('Material routes'!$G$6:$G$2205,MATCH(V1397,'Material routes'!$A$6:$A$2205,0)),"MISSING ID")</x:f>
        <x:v>Crafting components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 value tier independent","Value tier; crafting readiness separate"))</x:f>
        <x:v>Value tier; crafting readiness separate</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T3</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T3</x:v>
      </x:c>
      <x:c r="H1398" s="4" t="str">
        <x:f>IFERROR(INDEX('Material routes'!$H$6:$H$2205,MATCH(V1398,'Material routes'!$A$6:$A$2205,0)),"MISSING ID")</x:f>
        <x:v>Energy storage</x:v>
      </x:c>
      <x:c r="I1398" s="4" t="str">
        <x:f>IFERROR(INDEX('Material routes'!$G$6:$G$2205,MATCH(V1398,'Material routes'!$A$6:$A$2205,0)),"MISSING ID")</x:f>
        <x:v>Crafting components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 value tier independent","Value tier; crafting readiness separate"))</x:f>
        <x:v>Value tier; crafting readiness separate</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T4</x:v>
      </x:c>
      <x:c r="H1399" s="4" t="str">
        <x:f>IFERROR(INDEX('Material routes'!$H$6:$H$2205,MATCH(V1399,'Material routes'!$A$6:$A$2205,0)),"MISSING ID")</x:f>
        <x:v>Musical instrument</x:v>
      </x:c>
      <x:c r="I1399" s="4" t="str">
        <x:f>IFERROR(INDEX('Material routes'!$G$6:$G$2205,MATCH(V1399,'Material routes'!$A$6:$A$2205,0)),"MISSING ID")</x:f>
        <x:v>Salvage</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Salvage value tier; crafting readiness separate</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T4</x:v>
      </x:c>
      <x:c r="H1400" s="4" t="str">
        <x:f>IFERROR(INDEX('Material routes'!$H$6:$H$2205,MATCH(V1400,'Material routes'!$A$6:$A$2205,0)),"MISSING ID")</x:f>
        <x:v>Musical instrument</x:v>
      </x:c>
      <x:c r="I1400" s="4" t="str">
        <x:f>IFERROR(INDEX('Material routes'!$G$6:$G$2205,MATCH(V1400,'Material routes'!$A$6:$A$2205,0)),"MISSING ID")</x:f>
        <x:v>Salvage</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Salvage value tier; crafting readiness separate</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T4</x:v>
      </x:c>
      <x:c r="H1401" s="4" t="str">
        <x:f>IFERROR(INDEX('Material routes'!$H$6:$H$2205,MATCH(V1401,'Material routes'!$A$6:$A$2205,0)),"MISSING ID")</x:f>
        <x:v>Musical instrument</x:v>
      </x:c>
      <x:c r="I1401" s="4" t="str">
        <x:f>IFERROR(INDEX('Material routes'!$G$6:$G$2205,MATCH(V1401,'Material routes'!$A$6:$A$2205,0)),"MISSING ID")</x:f>
        <x:v>Salvage</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Salvage value tier; crafting readiness separate</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T4</x:v>
      </x:c>
      <x:c r="H1402" s="4" t="str">
        <x:f>IFERROR(INDEX('Material routes'!$H$6:$H$2205,MATCH(V1402,'Material routes'!$A$6:$A$2205,0)),"MISSING ID")</x:f>
        <x:v>Musical instrument</x:v>
      </x:c>
      <x:c r="I1402" s="4" t="str">
        <x:f>IFERROR(INDEX('Material routes'!$G$6:$G$2205,MATCH(V1402,'Material routes'!$A$6:$A$2205,0)),"MISSING ID")</x:f>
        <x:v>Salvage</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Salvage value tier; crafting readiness separate</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T4</x:v>
      </x:c>
      <x:c r="H1403" s="4" t="str">
        <x:f>IFERROR(INDEX('Material routes'!$H$6:$H$2205,MATCH(V1403,'Material routes'!$A$6:$A$2205,0)),"MISSING ID")</x:f>
        <x:v>Musical instrument</x:v>
      </x:c>
      <x:c r="I1403" s="4" t="str">
        <x:f>IFERROR(INDEX('Material routes'!$G$6:$G$2205,MATCH(V1403,'Material routes'!$A$6:$A$2205,0)),"MISSING ID")</x:f>
        <x:v>Salvage</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Salvage value tier; crafting readiness separate</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x:c r="B1404" s="4"/>
      <x:c r="C1404" s="4"/>
      <x:c r="D1404" s="4"/>
      <x:c r="E1404" s="4"/>
      <x:c r="F1404" s="4"/>
      <x:c r="G1404" s="4"/>
      <x:c r="H1404" s="4"/>
      <x:c r="I1404" s="4"/>
      <x:c r="J1404" s="4"/>
      <x:c r="K1404" s="4"/>
      <x:c r="L1404" s="4"/>
      <x:c r="M1404" s="4"/>
      <x:c r="N1404" s="4"/>
      <x:c r="O1404" s="4"/>
      <x:c r="P1404" s="4"/>
      <x:c r="Q1404" s="4"/>
      <x:c r="R1404" s="4"/>
      <x:c r="S1404" s="4"/>
      <x:c r="T1404" s="4"/>
      <x:c r="U1404" s="4"/>
      <x:c r="V1404" s="4"/>
    </x:row>
    <x:row r="1405" ht="64" customHeight="1">
      <x:c r="A1405" s="4"/>
      <x:c r="B1405" s="4"/>
      <x:c r="C1405" s="4"/>
      <x:c r="D1405" s="4"/>
      <x:c r="E1405" s="4"/>
      <x:c r="F1405" s="4"/>
      <x:c r="G1405" s="4"/>
      <x:c r="H1405" s="4"/>
      <x:c r="I1405" s="4"/>
      <x:c r="J1405" s="4"/>
      <x:c r="K1405" s="4"/>
      <x:c r="L1405" s="4"/>
      <x:c r="M1405" s="4"/>
      <x:c r="N1405" s="4"/>
      <x:c r="O1405" s="4"/>
      <x:c r="P1405" s="4"/>
      <x:c r="Q1405" s="4"/>
      <x:c r="R1405" s="4"/>
      <x:c r="S1405" s="4"/>
      <x:c r="T1405" s="4"/>
      <x:c r="U1405" s="4"/>
      <x:c r="V1405" s="4"/>
    </x:row>
    <x:row r="1406" ht="64" customHeight="1">
      <x:c r="A1406" s="4"/>
      <x:c r="B1406" s="4"/>
      <x:c r="C1406" s="4"/>
      <x:c r="D1406" s="4"/>
      <x:c r="E1406" s="4"/>
      <x:c r="F1406" s="4"/>
      <x:c r="G1406" s="4"/>
      <x:c r="H1406" s="4"/>
      <x:c r="I1406" s="4"/>
      <x:c r="J1406" s="4"/>
      <x:c r="K1406" s="4"/>
      <x:c r="L1406" s="4"/>
      <x:c r="M1406" s="4"/>
      <x:c r="N1406" s="4"/>
      <x:c r="O1406" s="4"/>
      <x:c r="P1406" s="4"/>
      <x:c r="Q1406" s="4"/>
      <x:c r="R1406" s="4"/>
      <x:c r="S1406" s="4"/>
      <x:c r="T1406" s="4"/>
      <x:c r="U1406" s="4"/>
      <x:c r="V1406" s="4"/>
    </x:row>
    <x:row r="1407" ht="64" customHeight="1">
      <x:c r="A1407" s="4"/>
      <x:c r="B1407" s="4"/>
      <x:c r="C1407" s="4"/>
      <x:c r="D1407" s="4"/>
      <x:c r="E1407" s="4"/>
      <x:c r="F1407" s="4"/>
      <x:c r="G1407" s="4"/>
      <x:c r="H1407" s="4"/>
      <x:c r="I1407" s="4"/>
      <x:c r="J1407" s="4"/>
      <x:c r="K1407" s="4"/>
      <x:c r="L1407" s="4"/>
      <x:c r="M1407" s="4"/>
      <x:c r="N1407" s="4"/>
      <x:c r="O1407" s="4"/>
      <x:c r="P1407" s="4"/>
      <x:c r="Q1407" s="4"/>
      <x:c r="R1407" s="4"/>
      <x:c r="S1407" s="4"/>
      <x:c r="T1407" s="4"/>
      <x:c r="U1407" s="4"/>
      <x:c r="V1407" s="4"/>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T4</x:v>
      </x:c>
      <x:c r="H1408" s="4" t="str">
        <x:f>IFERROR(INDEX('Material routes'!$H$6:$H$2205,MATCH(V1408,'Material routes'!$A$6:$A$2205,0)),"MISSING ID")</x:f>
        <x:v>Musical instrument</x:v>
      </x:c>
      <x:c r="I1408" s="4" t="str">
        <x:f>IFERROR(INDEX('Material routes'!$G$6:$G$2205,MATCH(V1408,'Material routes'!$A$6:$A$2205,0)),"MISSING ID")</x:f>
        <x:v>Salvage</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Salvage value tier; crafting readiness separate</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T3</x:v>
      </x:c>
      <x:c r="H1409" s="4" t="str">
        <x:f>IFERROR(INDEX('Material routes'!$H$6:$H$2205,MATCH(V1409,'Material routes'!$A$6:$A$2205,0)),"MISSING ID")</x:f>
        <x:v>Musical instrument</x:v>
      </x:c>
      <x:c r="I1409" s="4" t="str">
        <x:f>IFERROR(INDEX('Material routes'!$G$6:$G$2205,MATCH(V1409,'Material routes'!$A$6:$A$2205,0)),"MISSING ID")</x:f>
        <x:v>Salvage</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Salvage value tier; crafting readiness separate</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T1</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T2</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 value tier independent","Value tier; crafting readiness separate"))</x:f>
        <x:v>Value tier; crafting readiness separate</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T3</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T1</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 value tier independent","Value tier; crafting readiness separate"))</x:f>
        <x:v>Value tier; crafting readiness separate</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x:c r="B1417" s="4"/>
      <x:c r="C1417" s="4"/>
      <x:c r="D1417" s="4"/>
      <x:c r="E1417" s="4"/>
      <x:c r="F1417" s="4"/>
      <x:c r="G1417" s="4"/>
      <x:c r="H1417" s="4"/>
      <x:c r="I1417" s="4"/>
      <x:c r="J1417" s="4"/>
      <x:c r="K1417" s="4"/>
      <x:c r="L1417" s="4"/>
      <x:c r="M1417" s="4"/>
      <x:c r="N1417" s="4"/>
      <x:c r="O1417" s="4"/>
      <x:c r="P1417" s="4"/>
      <x:c r="Q1417" s="4"/>
      <x:c r="R1417" s="4"/>
      <x:c r="S1417" s="4"/>
      <x:c r="T1417" s="4"/>
      <x:c r="U1417" s="4"/>
      <x:c r="V1417" s="4"/>
    </x:row>
    <x:row r="1418" ht="64" customHeight="1">
      <x:c r="A1418" s="4"/>
      <x:c r="B1418" s="4"/>
      <x:c r="C1418" s="4"/>
      <x:c r="D1418" s="4"/>
      <x:c r="E1418" s="4"/>
      <x:c r="F1418" s="4"/>
      <x:c r="G1418" s="4"/>
      <x:c r="H1418" s="4"/>
      <x:c r="I1418" s="4"/>
      <x:c r="J1418" s="4"/>
      <x:c r="K1418" s="4"/>
      <x:c r="L1418" s="4"/>
      <x:c r="M1418" s="4"/>
      <x:c r="N1418" s="4"/>
      <x:c r="O1418" s="4"/>
      <x:c r="P1418" s="4"/>
      <x:c r="Q1418" s="4"/>
      <x:c r="R1418" s="4"/>
      <x:c r="S1418" s="4"/>
      <x:c r="T1418" s="4"/>
      <x:c r="U1418" s="4"/>
      <x:c r="V1418" s="4"/>
    </x:row>
    <x:row r="1419" ht="64" customHeight="1">
      <x:c r="A1419" s="4"/>
      <x:c r="B1419" s="4"/>
      <x:c r="C1419" s="4"/>
      <x:c r="D1419" s="4"/>
      <x:c r="E1419" s="4"/>
      <x:c r="F1419" s="4"/>
      <x:c r="G1419" s="4"/>
      <x:c r="H1419" s="4"/>
      <x:c r="I1419" s="4"/>
      <x:c r="J1419" s="4"/>
      <x:c r="K1419" s="4"/>
      <x:c r="L1419" s="4"/>
      <x:c r="M1419" s="4"/>
      <x:c r="N1419" s="4"/>
      <x:c r="O1419" s="4"/>
      <x:c r="P1419" s="4"/>
      <x:c r="Q1419" s="4"/>
      <x:c r="R1419" s="4"/>
      <x:c r="S1419" s="4"/>
      <x:c r="T1419" s="4"/>
      <x:c r="U1419" s="4"/>
      <x:c r="V1419" s="4"/>
    </x:row>
    <x:row r="1420" ht="64" customHeight="1">
      <x:c r="A1420" s="4"/>
      <x:c r="B1420" s="4"/>
      <x:c r="C1420" s="4"/>
      <x:c r="D1420" s="4"/>
      <x:c r="E1420" s="4"/>
      <x:c r="F1420" s="4"/>
      <x:c r="G1420" s="4"/>
      <x:c r="H1420" s="4"/>
      <x:c r="I1420" s="4"/>
      <x:c r="J1420" s="4"/>
      <x:c r="K1420" s="4"/>
      <x:c r="L1420" s="4"/>
      <x:c r="M1420" s="4"/>
      <x:c r="N1420" s="4"/>
      <x:c r="O1420" s="4"/>
      <x:c r="P1420" s="4"/>
      <x:c r="Q1420" s="4"/>
      <x:c r="R1420" s="4"/>
      <x:c r="S1420" s="4"/>
      <x:c r="T1420" s="4"/>
      <x:c r="U1420" s="4"/>
      <x:c r="V1420" s="4"/>
    </x:row>
    <x:row r="1421" ht="64" customHeight="1">
      <x:c r="A1421" s="4" t="str">
        <x:f>IFERROR(INDEX('Material routes'!$E$6:$E$2205,MATCH(U1421,'Material routes'!$A$6:$A$2205,0)),"MISSING ID")</x:f>
        <x:v>Ground-anchor stake set</x:v>
      </x:c>
      <x:c r="B1421" s="4" t="str">
        <x:f>IFERROR(INDEX('Material routes'!$F$6:$F$2205,MATCH(U1421,'Material routes'!$A$6:$A$2205,0)),"MISSING ID")</x:f>
        <x:v>T1</x:v>
      </x:c>
      <x:c r="C1421" s="4" t="str">
        <x:f>IFERROR(INDEX('Material routes'!$H$6:$H$2205,MATCH(U1421,'Material routes'!$A$6:$A$2205,0)),"MISSING ID")</x:f>
        <x:v>Shelter item</x:v>
      </x:c>
      <x:c r="D1421" s="4" t="str">
        <x:f>IFERROR(INDEX('Material routes'!$G$6:$G$2205,MATCH(U1421,'Material routes'!$A$6:$A$2205,0)),"MISSING ID")</x:f>
        <x:v>Salvage</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Salvage value tier; crafting readiness separate</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T1</x:v>
      </x:c>
      <x:c r="C1422" s="4" t="str">
        <x:f>IFERROR(INDEX('Material routes'!$H$6:$H$2205,MATCH(U1422,'Material routes'!$A$6:$A$2205,0)),"MISSING ID")</x:f>
        <x:v>Shelter item</x:v>
      </x:c>
      <x:c r="D1422" s="4" t="str">
        <x:f>IFERROR(INDEX('Material routes'!$G$6:$G$2205,MATCH(U1422,'Material routes'!$A$6:$A$2205,0)),"MISSING ID")</x:f>
        <x:v>Salvage</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Salvage value tier; crafting readiness separate</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T2</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T2</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 value tier independent","Value tier; crafting readiness separate"))</x:f>
        <x:v>Value tier; crafting readiness separate</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T3</x:v>
      </x:c>
      <x:c r="C1424" s="4" t="str">
        <x:f>IFERROR(INDEX('Material routes'!$H$6:$H$2205,MATCH(U1424,'Material routes'!$A$6:$A$2205,0)),"MISSING ID")</x:f>
        <x:v>Musical instrument</x:v>
      </x:c>
      <x:c r="D1424" s="4" t="str">
        <x:f>IFERROR(INDEX('Material routes'!$G$6:$G$2205,MATCH(U1424,'Material routes'!$A$6:$A$2205,0)),"MISSING ID")</x:f>
        <x:v>Salvage</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Salvage value tier; crafting readiness separate</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T3</x:v>
      </x:c>
      <x:c r="C1425" s="4" t="str">
        <x:f>IFERROR(INDEX('Material routes'!$H$6:$H$2205,MATCH(U1425,'Material routes'!$A$6:$A$2205,0)),"MISSING ID")</x:f>
        <x:v>Energy storage</x:v>
      </x:c>
      <x:c r="D1425" s="4" t="str">
        <x:f>IFERROR(INDEX('Material routes'!$G$6:$G$2205,MATCH(U1425,'Material routes'!$A$6:$A$2205,0)),"MISSING ID")</x:f>
        <x:v>Crafting components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T2</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 value tier independent","Value tier; crafting readiness separate"))</x:f>
        <x:v>Value tier; crafting readiness separate</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T4</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T1</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 value tier independent","Value tier; crafting readiness separate"))</x:f>
        <x:v>Reusable prerequisite; value tier independent</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T2</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Fine steel music-wire stock</x:v>
      </x:c>
      <x:c r="G1429" s="4" t="str">
        <x:f>IFERROR(INDEX('Material routes'!$F$6:$F$2205,MATCH(V1429,'Material routes'!$A$6:$A$2205,0)),"MISSING ID")</x:f>
        <x:v>T3</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 value tier independent","Value tier; crafting readiness separate"))</x:f>
        <x:v>Reusable prerequisite; value tier independent</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T4</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Salvage value tier; crafting readiness separate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T3</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Salvage value tier; crafting readiness separate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T3</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T4</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Salvage value tier; crafting readiness separate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T2</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Tools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Salvage value tier; crafting readiness separate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T3</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Salvage value tier; crafting readiness separate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T3</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Salvage value tier; crafting readiness separate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T3</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Salvage value tier; crafting readiness separate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x:c r="B1437" s="4"/>
      <x:c r="C1437" s="4"/>
      <x:c r="D1437" s="4"/>
      <x:c r="E1437" s="4"/>
      <x:c r="F1437" s="4"/>
      <x:c r="G1437" s="4"/>
      <x:c r="H1437" s="4"/>
      <x:c r="I1437" s="4"/>
      <x:c r="J1437" s="4"/>
      <x:c r="K1437" s="4"/>
      <x:c r="L1437" s="4"/>
      <x:c r="M1437" s="4"/>
      <x:c r="N1437" s="4"/>
      <x:c r="O1437" s="4"/>
      <x:c r="P1437" s="4"/>
      <x:c r="Q1437" s="4"/>
      <x:c r="R1437" s="4"/>
      <x:c r="S1437" s="4"/>
      <x:c r="T1437" s="4"/>
      <x:c r="U1437" s="4"/>
      <x:c r="V1437" s="4"/>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T0</x:v>
      </x:c>
      <x:c r="C1440" s="4" t="str">
        <x:f>IFERROR(INDEX('Material routes'!$H$6:$H$2205,MATCH(U1440,'Material routes'!$A$6:$A$2205,0)),"MISSING ID")</x:f>
        <x:v>Household utensil</x:v>
      </x:c>
      <x:c r="D1440" s="4" t="str">
        <x:f>IFERROR(INDEX('Material routes'!$G$6:$G$2205,MATCH(U1440,'Material routes'!$A$6:$A$2205,0)),"MISSING ID")</x:f>
        <x:v>Salvage</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Salvage value tier; crafting readiness separate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T2</x:v>
      </x:c>
      <x:c r="H1441" s="4" t="str">
        <x:f>IFERROR(INDEX('Material routes'!$H$6:$H$2205,MATCH(V1441,'Material routes'!$A$6:$A$2205,0)),"MISSING ID")</x:f>
        <x:v>Tool</x:v>
      </x:c>
      <x:c r="I1441" s="4" t="str">
        <x:f>IFERROR(INDEX('Material routes'!$G$6:$G$2205,MATCH(V1441,'Material routes'!$A$6:$A$2205,0)),"MISSING ID")</x:f>
        <x:v>Salvage</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Salvage value tier; crafting readiness separate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Unconsolidated iron bloom; Graded graphite flake stock; Prepared metallurgical flux</x:v>
      </x:c>
      <x:c r="C6" s="4" t="str">
        <x:f>IFERROR(INDEX('Items'!$B$6:$B$1005,MATCH("author.metallurgy.steel_stock",'Items'!$A$6:$A$1005,0)),"MISSING ID")&amp;"; "&amp;IFERROR(INDEX('Items'!$B$6:$B$1005,MATCH("proposal.branch.alloy_addition",'Items'!$A$6:$A$1005,0)),"MISSING ID")</x:f>
        <x:v>Unfitted steel stock; Prepared manganese alloying addition</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blanks; Steel-faced shell laminate sheets; Heat-treated steel gear blanks; Lapped bronze bearing blanks; Drawn steel tube lengths; Abrasive-faced steel blanks</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panel blanks;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stock; Prepared shell-binding adhesive</x:v>
      </x:c>
      <x:c r="C7" s="4" t="str">
        <x:f>IFERROR(INDEX('Items'!$B$6:$B$1005,MATCH("proposal.branch.drawn_copper",'Items'!$A$6:$A$1005,0)),"MISSING ID")&amp;"; "&amp;IFERROR(INDEX('Items'!$B$6:$B$1005,MATCH("proposal.branch.mica_sheet",'Items'!$A$6:$A$1005,0)),"MISSING ID")</x:f>
        <x:v>Drawn copper wire stock; Bonded mica composite sheets</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Insulation-wrapped copper lengths; Braided copper conductor stock; Wound copper coil blanks; Woven copper mesh sheets;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Encased conductor lengths; Terminated grounding harness; Insulated winding subassembly; Radio tuning support block; Screened radio chassis insert; Sealed electrical bulkhead insert; Serviceable insulated contact block; Pressed mineral-husk barrier boards</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Blended ceramic forming feed; Prepared ceramic glaze powder; Graded refractory mineral powder</x:v>
      </x:c>
      <x:c r="C8" s="4" t="str">
        <x:f>IFERROR(INDEX('Items'!$B$6:$B$1005,MATCH("proposal.natural.ceramic",'Items'!$A$6:$A$1005,0)),"MISSING ID")&amp;"; "&amp;IFERROR(INDEX('Items'!$B$6:$B$1005,MATCH("proposal.branch.refractory_ceramic",'Items'!$A$6:$A$1005,0)),"MISSING ID")</x:f>
        <x:v>Fired insulating ceramic blanks; Fired refractory ceramic blanks</x:v>
      </x:c>
      <x:c r="D8" s="4" t="str">
        <x:f>IFERROR(INDEX('Items'!$B$6:$B$1005,MATCH("proposal.branch.ceramic_shell",'Items'!$A$6:$A$1005,0)),"MISSING ID")&amp;"; "&amp;IFERROR(INDEX(Items!$B$6:$B$1005,MATCH("proposal.t3.lining_stock",Items!$A$6:$A$1005,0)),"MISSING ID")</x:f>
        <x:v>Ceramic-faced shell laminate panels; Bonded glass-ceramic lining panels</x:v>
      </x:c>
      <x:c r="E8" s="4" t="str">
        <x:f>IFERROR(INDEX('Items'!$B$6:$B$1005,MATCH("proposal.branch.protective_stock",'Items'!$A$6:$A$1005,0)),"MISSING ID")&amp;"; "&amp;IFERROR(INDEX(Items!$B$6:$B$1005,MATCH("proposal.t4.vessel_liner",Items!$A$6:$A$1005,0)),"MISSING ID")</x:f>
        <x:v>Layered protective panel blanks;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Unformed opaque glass stock; Rough transparent glass blanks</x:v>
      </x:c>
      <x:c r="C9" s="4" t="str">
        <x:f>IFERROR(INDEX('Items'!$B$6:$B$1005,MATCH("proposal.branch.opaque_sheet",'Items'!$A$6:$A$1005,0)),"MISSING ID")&amp;"; "&amp;IFERROR(INDEX('Items'!$B$6:$B$1005,MATCH("proposal.branch.viewing_glass",'Items'!$A$6:$A$1005,0)),"MISSING ID")</x:f>
        <x:v>Formed opaque glass sheets; Selected viewing-glass blanks</x:v>
      </x:c>
      <x:c r="D9" s="4" t="str">
        <x:f>IFERROR(INDEX('Items'!$B$6:$B$1005,MATCH("proposal.branch.optical_glass",'Items'!$A$6:$A$1005,0)),"MISSING ID")&amp;"; "&amp;IFERROR(INDEX(Items!$B$6:$B$1005,MATCH("proposal.t3.reflector_stock",Items!$A$6:$A$1005,0)),"MISSING ID")</x:f>
        <x:v>Ground optical glass blanks;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paper furnish; Pressed husk-fiber textile material; Prepared shell-binding adhesive</x:v>
      </x:c>
      <x:c r="C10" s="4" t="str">
        <x:f>IFERROR(INDEX('Items'!$B$6:$B$1005,MATCH("",'Items'!$A$6:$A$1005,0)),"")&amp;"; "&amp;IFERROR(INDEX('Items'!$B$6:$B$1005,MATCH("proposal.branch.husk_sheet",'Items'!$A$6:$A$1005,0)),"")</x:f>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husk-composite sheets; Surface-finished husk sheets; Flexible husk-composite strips</x:v>
      </x:c>
      <x:c r="E10" s="4" t="str">
        <x:f>IFERROR(INDEX('Items'!$B$6:$B$1005,MATCH("proposal.branch.sealed_casing",'Items'!$A$6:$A$1005,0)),"MISSING ID")</x:f>
        <x:v>Husk-composite casing blanks</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sheets;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laminate sheets; Ceramic-faced shell laminate panels; Hinged shell-panel sets</x:v>
      </x:c>
      <x:c r="E11" s="4" t="str">
        <x:f>IFERROR(INDEX('Items'!$B$6:$B$1005,MATCH("proposal.branch.protective_stock",'Items'!$A$6:$A$1005,0)),"MISSING ID")&amp;"; "&amp;IFERROR(INDEX(Items!$B$6:$B$1005,MATCH("proposal.t4.articulated_guard",Items!$A$6:$A$1005,0)),"MISSING ID")</x:f>
        <x:v>Layered protective panel blanks;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seal-sheet stock; Canister joint sealant; Husk-reinforced packing lengths;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Husk-composite casing blanks; Encased conductor lengths;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wing-membrane sheets</x:v>
      </x:c>
      <x:c r="D13" s="4" t="str">
        <x:f>IFERROR(INDEX(Items!$B$6:$B$1005,MATCH("proposal.t3.wing_seam",Items!$A$6:$A$1005,0)),"MISSING ID")&amp;"; "&amp;IFERROR(INDEX(Items!$B$6:$B$1005,MATCH("proposal.t3.sail_panel_set",Items!$A$6:$A$1005,0)),"MISSING ID")</x:f>
        <x:v>Bonded wing-seam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 stone blanks; Rough-cut gemstone blanks; Graded sharpening grit</x:v>
      </x:c>
      <x:c r="C14" s="4" t="str">
        <x:f>IFERROR(INDEX('Items'!$B$6:$B$1005,MATCH("proposal.branch.tuned_stone",'Items'!$A$6:$A$1005,0)),"MISSING ID")&amp;"; "&amp;IFERROR(INDEX('Items'!$B$6:$B$1005,MATCH("proposal.branch.polished_gem",'Items'!$A$6:$A$1005,0)),"MISSING ID")</x:f>
        <x:v>Shaped resonant stone bars; Polished gemstone setting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inlay veneer sheets;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Ground mineral pigment stock; Selected faunal carrier fraction</x:v>
      </x:c>
      <x:c r="C15" s="4" t="str">
        <x:f>IFERROR(INDEX('Items'!$B$6:$B$1005,MATCH("proposal.branch.pigment_coating",'Items'!$A$6:$A$1005,0)),"MISSING ID")</x:f>
        <x:v>Prepared mineral pigment coating mix</x:v>
      </x:c>
      <x:c r="D15" s="4" t="str">
        <x:f>IFERROR(INDEX('Items'!$B$6:$B$1005,MATCH("proposal.branch.decorative_husk",'Items'!$A$6:$A$1005,0)),"MISSING ID")</x:f>
        <x:v>Surface-finished husk sheets</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industrial salt feed</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Assay-selected Iron Growth feed</x:v>
      </x:c>
      <x:c r="C17" s="4" t="str">
        <x:f>IFERROR(INDEX(Items!$B$6:$B$1005,MATCH("proposal.lore.growth_alloy",Items!$A$6:$A$1005,0)),"MISSING ID")</x:f>
        <x:v>Worked Growth-alloy blanks</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Selected iron-ore furnace feed; Graded industrial salt feed</x:v>
      </x:c>
      <x:c r="C19" s="4" t="str">
        <x:f>IFERROR(INDEX(Items!$B$6:$B$1005,MATCH("proposal.lore.feedstone_mix",Items!$A$6:$A$1005,0)),"MISSING ID")</x:f>
        <x:v>Graded domestic-beetle feedstone mix</x:v>
      </x:c>
      <x:c r="D19" s="4" t="str">
        <x:f>IFERROR(INDEX(Items!$B$6:$B$1005,MATCH("",Items!$A$6:$A$1005,0)),"")</x:f>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Unconsolidated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wire stock; Shaped iron core plates; Unheaded iron rivet blanks</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T4</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inlineStr">
        <x:is>
          <x:t xml:space="preserve">October 16 salvage value assignment. Matched machine drivetrain has substantial donor-part value and difficult-to-replace fitted internals, subject to inspection. Crafting qualification remains separate.</x:t>
        </x:is>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x:f>IFERROR(INDEX('Items'!$AN$6:$AN$1005,MATCH(A6,'Items'!$A$6:$A$1005,0)),"MISSING ID")</x:f>
        <x:v>4</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T1</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inlineStr">
        <x:is>
          <x:t xml:space="preserve">October 16 salvage value assignment. Flat recoverable metal has broad patching and fabrication demand but little specialist workmanship. Crafting qualification remains separate.</x:t>
        </x:is>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x:f>IFERROR(INDEX('Items'!$AN$6:$AN$1005,MATCH(A7,'Items'!$A$6:$A$1005,0)),"MISSING ID")</x:f>
        <x:v>1</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T3</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inlineStr">
        <x:is>
          <x:t xml:space="preserve">October 16 salvage value assignment. Usable conductor lengths can save scarce wire preparation and electrical repair labor, after continuity and insulation checks. Crafting qualification remains separate.</x:t>
        </x:is>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x:f>IFERROR(INDEX('Items'!$AN$6:$AN$1005,MATCH(A8,'Items'!$A$6:$A$1005,0)),"MISSING ID")</x:f>
        <x:v>3</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T4</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inlineStr">
        <x:is>
          <x:t xml:space="preserve">October 16 salvage value assignment. A matched rotor assembly preserves substantial fabricated machinery, although load suitability and remaining condition are unproven. Crafting qualification remains separate.</x:t>
        </x:is>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x:f>IFERROR(INDEX('Items'!$AN$6:$AN$1005,MATCH(A9,'Items'!$A$6:$A$1005,0)),"MISSING ID")</x:f>
        <x:v>4</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T4</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inlineStr">
        <x:is>
          <x:t xml:space="preserve">October 16 salvage value assignment. Electromechanical conversion hardware is difficult to replace and valuable to compatible machinery specialists. No output is guaranteed. Crafting qualification remains separate.</x:t>
        </x:is>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x:f>IFERROR(INDEX('Items'!$AN$6:$AN$1005,MATCH(A10,'Items'!$A$6:$A$1005,0)),"MISSING ID")</x:f>
        <x:v>4</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faunal storage tissue</x:v>
      </x:c>
      <x:c r="C21" s="4" t="str">
        <x:v>Unassigned</x:v>
      </x:c>
      <x:c r="D21" s="4" t="str">
        <x:f>IFERROR(INDEX('Items'!$C$6:$C$1005,MATCH(A21,'Items'!$A$6:$A$1005,0)),"MISSING ID")</x:f>
        <x:v>T0</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 This unresolved source remains withheld; its numeric rank establishes no obtainable resource or saleable yield.</x:t>
        </x:is>
      </x:c>
      <x:c r="J21" s="4" t="str">
        <x:v>Retain Withheld assumption status. Do not invent conventional fat or wax anatomy to complete a recipe; no crafting route is added.</x:v>
      </x:c>
      <x:c r="K21" s="4" t="str">
        <x:f>IFERROR(INDEX('Items'!$AD$6:$AD$1005,MATCH(A21,'Items'!$A$6:$A$1005,0)),"MISSING ID")</x:f>
        <x:v>Withheld assumption</x:v>
      </x:c>
      <x:c r="L21" s="4">
        <x:f>IFERROR(INDEX('Items'!$AN$6:$AN$1005,MATCH(A21,'Items'!$A$6:$A$1005,0)),"MISSING ID")</x:f>
        <x:v>0</x:v>
      </x:c>
    </x:row>
    <x:row r="22" ht="165" customHeight="1">
      <x:c r="A22" s="4" t="str">
        <x:v>proposal.bio.wax</x:v>
      </x:c>
      <x:c r="B22" s="4" t="str">
        <x:f>IFERROR(INDEX('Items'!$B$6:$B$1005,MATCH(A22,'Items'!$A$6:$A$1005,0)),"MISSING ID")</x:f>
        <x:v>Unverified wax-like faunal solid</x:v>
      </x:c>
      <x:c r="C22" s="4" t="str">
        <x:v>Unassigned</x:v>
      </x:c>
      <x:c r="D22" s="4" t="str">
        <x:f>IFERROR(INDEX('Items'!$C$6:$C$1005,MATCH(A22,'Items'!$A$6:$A$1005,0)),"MISSING ID")</x:f>
        <x:v>T0</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 This unresolved source remains withheld; its numeric rank establishes no obtainable resource or saleable yield.</x:t>
        </x:is>
      </x:c>
      <x:c r="J22" s="4" t="str">
        <x:v>Retain Withheld assumption status. Do not invent conventional fat or wax anatomy to complete a recipe; no crafting route is added.</x:v>
      </x:c>
      <x:c r="K22" s="4" t="str">
        <x:f>IFERROR(INDEX('Items'!$AD$6:$AD$1005,MATCH(A22,'Items'!$A$6:$A$1005,0)),"MISSING ID")</x:f>
        <x:v>Withheld assumption</x:v>
      </x:c>
      <x:c r="L22" s="4">
        <x:f>IFERROR(INDEX('Items'!$AN$6:$AN$1005,MATCH(A22,'Items'!$A$6:$A$1005,0)),"MISSING ID")</x:f>
        <x:v>0</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T0</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x:f>IFERROR(INDEX('Items'!$AN$6:$AN$1005,MATCH(A23,'Items'!$A$6:$A$1005,0)),"MISSING ID")</x:f>
        <x:v>0</x:v>
      </x:c>
    </x:row>
    <x:row r="24" ht="165" customHeight="1">
      <x:c r="A24" s="4" t="str">
        <x:v>lab.ironstone.aggregate</x:v>
      </x:c>
      <x:c r="B24" s="4" t="str">
        <x:f>IFERROR(INDEX('Items'!$B$6:$B$1005,MATCH(A24,'Items'!$A$6:$A$1005,0)),"MISSING ID")</x:f>
        <x:v>Sorted stone aggregate</x:v>
      </x:c>
      <x:c r="C24" s="4" t="str">
        <x:v>Unassigned</x:v>
      </x:c>
      <x:c r="D24" s="4" t="str">
        <x:f>IFERROR(INDEX('Items'!$C$6:$C$1005,MATCH(A24,'Items'!$A$6:$A$1005,0)),"MISSING ID")</x:f>
        <x:v>T0</x:v>
      </x:c>
      <x:c r="E24" s="4" t="str">
        <x:f>IFERROR(INDEX('Items'!$AI$6:$AI$1005,MATCH(A24,'Items'!$A$6:$A$1005,0)),"MISSING ID")</x:f>
        <x:v>Material</x:v>
      </x:c>
      <x:c r="F24" s="4" t="str">
        <x:v>Existing multi-output route classified</x:v>
      </x:c>
      <x:c r="G24" s="4" t="str">
        <x:f>IFERROR(INDEX('Items'!$B$6:$B$1005,MATCH("resource.ironstone_ore",'Items'!$A$6:$A$1005,0)),"MISSING ID")</x:f>
        <x:v>Raw Ironstone ore</x:v>
      </x:c>
      <x:c r="H24" s="4" t="str">
        <x:v>lab.ironstone.dry-sort</x:v>
      </x:c>
      <x:c r="I2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4" s="4" t="str">
        <x:v>Original source quantities and all four co-products remain unchanged. This is a classification only, not a replacement recipe.</x:v>
      </x:c>
      <x:c r="K24" s="4" t="str">
        <x:f>IFERROR(INDEX('Items'!$AD$6:$AD$1005,MATCH(A24,'Items'!$A$6:$A$1005,0)),"MISSING ID")</x:f>
        <x:v>Existing definition</x:v>
      </x:c>
      <x:c r="L24" s="4">
        <x:f>IFERROR(INDEX('Items'!$AN$6:$AN$1005,MATCH(A24,'Items'!$A$6:$A$1005,0)),"MISSING ID")</x:f>
        <x:v>0</x:v>
      </x:c>
    </x:row>
    <x:row r="25" ht="165" customHeight="1">
      <x:c r="A25" s="4" t="str">
        <x:v>lab.ironstone.mineral_dust</x:v>
      </x:c>
      <x:c r="B25" s="4" t="str">
        <x:f>IFERROR(INDEX('Items'!$B$6:$B$1005,MATCH(A25,'Items'!$A$6:$A$1005,0)),"MISSING ID")</x:f>
        <x:v>Sorted mineral fines</x:v>
      </x:c>
      <x:c r="C25" s="4" t="str">
        <x:v>Unassigned</x:v>
      </x:c>
      <x:c r="D25" s="4" t="str">
        <x:f>IFERROR(INDEX('Items'!$C$6:$C$1005,MATCH(A25,'Items'!$A$6:$A$1005,0)),"MISSING ID")</x:f>
        <x:v>T0</x:v>
      </x:c>
      <x:c r="E25" s="4" t="str">
        <x:f>IFERROR(INDEX('Items'!$AI$6:$AI$1005,MATCH(A25,'Items'!$A$6:$A$1005,0)),"MISSING ID")</x:f>
        <x:v>Material</x:v>
      </x:c>
      <x:c r="F25" s="4" t="str">
        <x:v>Existing multi-output route classified</x:v>
      </x:c>
      <x:c r="G25" s="4" t="str">
        <x:f>IFERROR(INDEX('Items'!$B$6:$B$1005,MATCH("resource.ironstone_ore",'Items'!$A$6:$A$1005,0)),"MISSING ID")</x:f>
        <x:v>Raw Ironstone ore</x:v>
      </x:c>
      <x:c r="H25" s="4" t="str">
        <x:v>lab.ironstone.dry-sort</x:v>
      </x:c>
      <x:c r="I2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5" s="4" t="str">
        <x:v>Original source quantities and all four co-products remain unchanged. This is a classification only, not a replacement recipe.</x:v>
      </x:c>
      <x:c r="K25" s="4" t="str">
        <x:f>IFERROR(INDEX('Items'!$AD$6:$AD$1005,MATCH(A25,'Items'!$A$6:$A$1005,0)),"MISSING ID")</x:f>
        <x:v>Existing definition</x:v>
      </x:c>
      <x:c r="L25" s="4">
        <x:f>IFERROR(INDEX('Items'!$AN$6:$AN$1005,MATCH(A25,'Items'!$A$6:$A$1005,0)),"MISSING ID")</x:f>
        <x:v>0</x:v>
      </x:c>
    </x:row>
    <x:row r="26" ht="165" customHeight="1">
      <x:c r="A26" s="4" t="str">
        <x:v>lab.ironstone.sand</x:v>
      </x:c>
      <x:c r="B26" s="4" t="str">
        <x:f>IFERROR(INDEX('Items'!$B$6:$B$1005,MATCH(A26,'Items'!$A$6:$A$1005,0)),"MISSING ID")</x:f>
        <x:v>Sorted mineral sand</x:v>
      </x:c>
      <x:c r="C26" s="4" t="str">
        <x:v>Unassigned</x:v>
      </x:c>
      <x:c r="D26" s="4" t="str">
        <x:f>IFERROR(INDEX('Items'!$C$6:$C$1005,MATCH(A26,'Items'!$A$6:$A$1005,0)),"MISSING ID")</x:f>
        <x:v>T0</x:v>
      </x:c>
      <x:c r="E26" s="4" t="str">
        <x:f>IFERROR(INDEX('Items'!$AI$6:$AI$1005,MATCH(A26,'Items'!$A$6:$A$1005,0)),"MISSING ID")</x:f>
        <x:v>Material</x:v>
      </x:c>
      <x:c r="F26" s="4" t="str">
        <x:v>Existing multi-output route classified</x:v>
      </x:c>
      <x:c r="G26" s="4" t="str">
        <x:f>IFERROR(INDEX('Items'!$B$6:$B$1005,MATCH("resource.ironstone_ore",'Items'!$A$6:$A$1005,0)),"MISSING ID")</x:f>
        <x:v>Raw Ironstone ore</x:v>
      </x:c>
      <x:c r="H26" s="4" t="str">
        <x:v>lab.ironstone.dry-sort</x:v>
      </x:c>
      <x:c r="I2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6" s="4" t="str">
        <x:v>Original source quantities and all four co-products remain unchanged. This is a classification only, not a replacement recipe.</x:v>
      </x:c>
      <x:c r="K26" s="4" t="str">
        <x:f>IFERROR(INDEX('Items'!$AD$6:$AD$1005,MATCH(A26,'Items'!$A$6:$A$1005,0)),"MISSING ID")</x:f>
        <x:v>Existing definition</x:v>
      </x:c>
      <x:c r="L26" s="4">
        <x:f>IFERROR(INDEX('Items'!$AN$6:$AN$1005,MATCH(A26,'Items'!$A$6:$A$1005,0)),"MISSING ID")</x:f>
        <x:v>0</x:v>
      </x:c>
    </x:row>
    <x:row r="27" ht="165" customHeight="1">
      <x:c r="A27" s="4" t="str">
        <x:v>proposal.natural.copper_ore</x:v>
      </x:c>
      <x:c r="B27" s="4" t="str">
        <x:f>IFERROR(INDEX('Items'!$B$6:$B$1005,MATCH(A27,'Items'!$A$6:$A$1005,0)),"MISSING ID")</x:f>
        <x:v>Sorted copper-bearing ore</x:v>
      </x:c>
      <x:c r="C27" s="4" t="str">
        <x:v>Unassigned</x:v>
      </x:c>
      <x:c r="D27" s="4" t="str">
        <x:f>IFERROR(INDEX('Items'!$C$6:$C$1005,MATCH(A27,'Items'!$A$6:$A$1005,0)),"MISSING ID")</x:f>
        <x:v>T3</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inlineStr">
        <x:is>
          <x:t xml:space="preserve">October 16 mineral value review: T3. Sorting concentrates a scarce better-conductor source for coils, contacts and control equipment, reducing useless cargo and making this high-value industrial feed. Evidence: WLD-0132; specific mineral occurrence and grade remain proposals. Rarity default: Rare from T3, independently editable. Value does not certify purity, processing readiness, recipe eligibility, performance or a price.</x:t>
        </x:is>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x:f>IFERROR(INDEX('Items'!$AN$6:$AN$1005,MATCH(A27,'Items'!$A$6:$A$1005,0)),"MISSING ID")</x:f>
        <x:v>3</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T0</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Cleaned brush-bristle bundles; Prepared shell-binding adhesive</x:v>
      </x:c>
      <x:c r="H29" s="4" t="str">
        <x:v>design.review.proposal_bio_brush</x:v>
      </x:c>
      <x:c r="I2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29" s="4" t="str">
        <x:v>Candidate route only: quantities, yield, tools, fit, process conditions and service compatibility remain open. </x:v>
      </x:c>
      <x:c r="K29" s="4" t="str">
        <x:f>IFERROR(INDEX('Items'!$AD$6:$AD$1005,MATCH(A29,'Items'!$A$6:$A$1005,0)),"MISSING ID")</x:f>
        <x:v>Proposal</x:v>
      </x:c>
      <x:c r="L29" s="4">
        <x:f>IFERROR(INDEX('Items'!$AN$6:$AN$1005,MATCH(A29,'Items'!$A$6:$A$1005,0)),"MISSING ID")</x:f>
        <x:v>0</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T0</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faunal hard-part blanks; Prepared shell-binding adhesive</x:v>
      </x:c>
      <x:c r="H30" s="4" t="str">
        <x:v>design.review.proposal_bio_insert</x:v>
      </x:c>
      <x:c r="I3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x:f>IFERROR(INDEX('Items'!$AN$6:$AN$1005,MATCH(A30,'Items'!$A$6:$A$1005,0)),"MISSING ID")</x:f>
        <x:v>0</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Tendon-offcut char</x:v>
      </x:c>
      <x:c r="C32" s="4" t="str">
        <x:v>Unassigned</x:v>
      </x:c>
      <x:c r="D32" s="4" t="str">
        <x:f>IFERROR(INDEX('Items'!$C$6:$C$1005,MATCH(A32,'Items'!$A$6:$A$1005,0)),"MISSING ID")</x:f>
        <x:v>T0</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x:f>IFERROR(INDEX('Items'!$AN$6:$AN$1005,MATCH(A32,'Items'!$A$6:$A$1005,0)),"MISSING ID")</x:f>
        <x:v>0</x:v>
      </x:c>
    </x:row>
    <x:row r="33" ht="165" customHeight="1">
      <x:c r="A33" s="4" t="str">
        <x:v>proposal.fire.chitin_char</x:v>
      </x:c>
      <x:c r="B33" s="4" t="str">
        <x:f>IFERROR(INDEX('Items'!$B$6:$B$1005,MATCH(A33,'Items'!$A$6:$A$1005,0)),"MISSING ID")</x:f>
        <x:v>Carbonized husk 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T1</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transparent glass blanks; Graded sharpening grit</x:v>
      </x:c>
      <x:c r="H34" s="4" t="str">
        <x:v>design.review.proposal_container_glass_stopper</x:v>
      </x:c>
      <x:c r="I34" s="4" t="inlineStr">
        <x:is>
          <x:t xml:space="preserve">October 16 salvage value assignment. A shaped stopper retains modest glassworking labor, heavily discounted without a matching vessel. Crafting qualification remains separate.</x:t>
        </x:is>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x:f>IFERROR(INDEX('Items'!$AN$6:$AN$1005,MATCH(A34,'Items'!$A$6:$A$1005,0)),"MISSING ID")</x:f>
        <x:v>1</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T1</x:v>
      </x:c>
      <x:c r="E36" s="4" t="str">
        <x:f>IFERROR(INDEX('Items'!$AI$6:$AI$1005,MATCH(A36,'Items'!$A$6:$A$1005,0)),"MISSING ID")</x:f>
        <x:v>Component</x:v>
      </x:c>
      <x:c r="F36" s="4" t="str">
        <x:v>Proposed numeric tier</x:v>
      </x:c>
      <x:c r="G36" s="4" t="str">
        <x:f>IFERROR(INDEX('Items'!$B$6:$B$1005,MATCH("author.metallurgy.steel_stock",'Items'!$A$6:$A$1005,0)),"MISSING ID")</x:f>
        <x:v>Unfitted steel stock</x:v>
      </x:c>
      <x:c r="H36" s="4" t="str">
        <x:v>design.review.proposal_canister_body_blank</x:v>
      </x:c>
      <x:c r="I3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x:f>IFERROR(INDEX('Items'!$AN$6:$AN$1005,MATCH(A36,'Items'!$A$6:$A$1005,0)),"MISSING ID")</x:f>
        <x:v>1</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T1</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x:f>IFERROR(INDEX('Items'!$AN$6:$AN$1005,MATCH(A37,'Items'!$A$6:$A$1005,0)),"MISSING ID")</x:f>
        <x:v>1</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Unfitted steel stock; Bronze bearing blanks</x:v>
      </x:c>
      <x:c r="H38" s="4" t="str">
        <x:v>design.review.proposal_canister_seal_seat</x:v>
      </x:c>
      <x:c r="I3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T1</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lengths; Husk-reinforced packing lengths</x:v>
      </x:c>
      <x:c r="H39" s="4" t="str">
        <x:v>design.review.proposal_canister_feed_line</x:v>
      </x:c>
      <x:c r="I3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9" s="4" t="str">
        <x:v>Candidate route only: quantities, yield, tools, fit, process conditions and service compatibility remain open. </x:v>
      </x:c>
      <x:c r="K39" s="4" t="str">
        <x:f>IFERROR(INDEX('Items'!$AD$6:$AD$1005,MATCH(A39,'Items'!$A$6:$A$1005,0)),"MISSING ID")</x:f>
        <x:v>Proposal</x:v>
      </x:c>
      <x:c r="L39" s="4">
        <x:f>IFERROR(INDEX('Items'!$AN$6:$AN$1005,MATCH(A39,'Items'!$A$6:$A$1005,0)),"MISSING ID")</x:f>
        <x:v>1</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T1</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lengths; Husk-reinforced packing lengths; Bronze bearing blanks</x:v>
      </x:c>
      <x:c r="H40" s="4" t="str">
        <x:v>design.review.proposal_canister_coupling</x:v>
      </x:c>
      <x:c r="I40"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0" s="4" t="str">
        <x:v>Candidate route only: quantities, yield, tools, fit, process conditions and service compatibility remain open. </x:v>
      </x:c>
      <x:c r="K40" s="4" t="str">
        <x:f>IFERROR(INDEX('Items'!$AD$6:$AD$1005,MATCH(A40,'Items'!$A$6:$A$1005,0)),"MISSING ID")</x:f>
        <x:v>Proposal</x:v>
      </x:c>
      <x:c r="L40" s="4">
        <x:f>IFERROR(INDEX('Items'!$AN$6:$AN$1005,MATCH(A40,'Items'!$A$6:$A$1005,0)),"MISSING ID")</x:f>
        <x:v>1</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T1</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Fired insulating ceramic blanks; Filled faunal seal compound</x:v>
      </x:c>
      <x:c r="H41" s="4" t="str">
        <x:v>design.review.proposal_canister_mouthpiece</x:v>
      </x:c>
      <x:c r="I4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x:f>IFERROR(INDEX('Items'!$AN$6:$AN$1005,MATCH(A41,'Items'!$A$6:$A$1005,0)),"MISSING ID")</x:f>
        <x:v>1</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blanks; Graded sharpening grit</x:v>
      </x:c>
      <x:c r="H42" s="4" t="str">
        <x:v>design.review.proposal_canister_window</x:v>
      </x:c>
      <x:c r="I4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T0</x:v>
      </x:c>
      <x:c r="E43" s="4" t="str">
        <x:f>IFERROR(INDEX('Items'!$AI$6:$AI$1005,MATCH(A43,'Items'!$A$6:$A$1005,0)),"MISSING ID")</x:f>
        <x:v>Component</x:v>
      </x:c>
      <x:c r="F43" s="4" t="str">
        <x:v>Proposed numeric tier</x:v>
      </x:c>
      <x:c r="G43" s="4" t="str">
        <x:f>IFERROR(INDEX('Items'!$B$6:$B$1005,MATCH("author.metallurgy.steel_stock",'Items'!$A$6:$A$1005,0)),"MISSING ID")</x:f>
        <x:v>Unfitted steel stock</x:v>
      </x:c>
      <x:c r="H43" s="4" t="str">
        <x:v>design.review.proposal_canister_mount</x:v>
      </x:c>
      <x:c r="I4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3" s="4" t="str">
        <x:v>Candidate route only: quantities, yield, tools, fit, process conditions and service compatibility remain open. </x:v>
      </x:c>
      <x:c r="K43" s="4" t="str">
        <x:f>IFERROR(INDEX('Items'!$AD$6:$AD$1005,MATCH(A43,'Items'!$A$6:$A$1005,0)),"MISSING ID")</x:f>
        <x:v>Proposal</x:v>
      </x:c>
      <x:c r="L43" s="4">
        <x:f>IFERROR(INDEX('Items'!$AN$6:$AN$1005,MATCH(A43,'Items'!$A$6:$A$1005,0)),"MISSING ID")</x:f>
        <x:v>0</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T0</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Ground mineral pigment stock</x:v>
      </x:c>
      <x:c r="H44" s="4" t="str">
        <x:v>design.review.proposal_canister_maker_plate</x:v>
      </x:c>
      <x:c r="I4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x:f>IFERROR(INDEX('Items'!$AN$6:$AN$1005,MATCH(A44,'Items'!$A$6:$A$1005,0)),"MISSING ID")</x:f>
        <x:v>0</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T0</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setting blanks; Unfitted steel stock; Prepared mineral pigment coating mix</x:v>
      </x:c>
      <x:c r="H45" s="4" t="str">
        <x:v>design.review.proposal_canister_trim</x:v>
      </x:c>
      <x:c r="I4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5" s="4" t="str">
        <x:v>Candidate route only: quantities, yield, tools, fit, process conditions and service compatibility remain open. </x:v>
      </x:c>
      <x:c r="K45" s="4" t="str">
        <x:f>IFERROR(INDEX('Items'!$AD$6:$AD$1005,MATCH(A45,'Items'!$A$6:$A$1005,0)),"MISSING ID")</x:f>
        <x:v>Proposal</x:v>
      </x:c>
      <x:c r="L45" s="4">
        <x:f>IFERROR(INDEX('Items'!$AN$6:$AN$1005,MATCH(A45,'Items'!$A$6:$A$1005,0)),"MISSING ID")</x:f>
        <x:v>0</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T1</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Unfitted steel stock</x:v>
      </x:c>
      <x:c r="H46" s="4" t="str">
        <x:v>design.review.proposal_canister_endcap</x:v>
      </x:c>
      <x:c r="I4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46" s="4" t="str">
        <x:v>Candidate route only: quantities, yield, tools, fit, process conditions and service compatibility remain open. </x:v>
      </x:c>
      <x:c r="K46" s="4" t="str">
        <x:f>IFERROR(INDEX('Items'!$AD$6:$AD$1005,MATCH(A46,'Items'!$A$6:$A$1005,0)),"MISSING ID")</x:f>
        <x:v>Proposal</x:v>
      </x:c>
      <x:c r="L46" s="4">
        <x:f>IFERROR(INDEX('Items'!$AN$6:$AN$1005,MATCH(A46,'Items'!$A$6:$A$1005,0)),"MISSING ID")</x:f>
        <x:v>1</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T0</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Blended ceramic forming feed; Selected faunal carrier liquid</x:v>
      </x:c>
      <x:c r="H47" s="4" t="str">
        <x:v>design.review.proposal_ceramic_unfired_blank</x:v>
      </x:c>
      <x:c r="I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x:f>IFERROR(INDEX('Items'!$AN$6:$AN$1005,MATCH(A47,'Items'!$A$6:$A$1005,0)),"MISSING ID")</x:f>
        <x:v>0</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T1</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Fired refractory ceramic blanks; Graded sharpening grit</x:v>
      </x:c>
      <x:c r="H48" s="4" t="str">
        <x:v>design.review.proposal_ceramic_refractory_brick</x:v>
      </x:c>
      <x:c r="I4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x:f>IFERROR(INDEX('Items'!$AN$6:$AN$1005,MATCH(A48,'Items'!$A$6:$A$1005,0)),"MISSING ID")</x:f>
        <x:v>1</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T1</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Fired refractory ceramic blanks; Graded sharpening grit</x:v>
      </x:c>
      <x:c r="H49" s="4" t="str">
        <x:v>design.review.proposal_ceramic_kiln_liner</x:v>
      </x:c>
      <x:c r="I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x:f>IFERROR(INDEX('Items'!$AN$6:$AN$1005,MATCH(A49,'Items'!$A$6:$A$1005,0)),"MISSING ID")</x:f>
        <x:v>1</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T1</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Fired insulating ceramic blanks; Graded sharpening grit</x:v>
      </x:c>
      <x:c r="H50" s="4" t="str">
        <x:v>design.review.proposal_ceramic_bead</x:v>
      </x:c>
      <x:c r="I5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x:f>IFERROR(INDEX('Items'!$AN$6:$AN$1005,MATCH(A50,'Items'!$A$6:$A$1005,0)),"MISSING ID")</x:f>
        <x:v>1</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T1</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Fired insulating ceramic blanks; Graded sharpening grit</x:v>
      </x:c>
      <x:c r="H51" s="4" t="str">
        <x:v>design.review.proposal_ceramic_spacer</x:v>
      </x:c>
      <x:c r="I5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x:f>IFERROR(INDEX('Items'!$AN$6:$AN$1005,MATCH(A51,'Items'!$A$6:$A$1005,0)),"MISSING ID")</x:f>
        <x:v>1</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T1</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Fired insulating ceramic blanks; Graded sharpening grit</x:v>
      </x:c>
      <x:c r="H52" s="4" t="str">
        <x:v>design.review.proposal_ceramic_stopper</x:v>
      </x:c>
      <x:c r="I52"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x:f>IFERROR(INDEX('Items'!$AN$6:$AN$1005,MATCH(A52,'Items'!$A$6:$A$1005,0)),"MISSING ID")</x:f>
        <x:v>1</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T0</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Fired insulating ceramic blanks; Graded sharpening grit</x:v>
      </x:c>
      <x:c r="H53" s="4" t="str">
        <x:v>design.review.proposal_ceramic_lid</x:v>
      </x:c>
      <x:c r="I5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x:f>IFERROR(INDEX('Items'!$AN$6:$AN$1005,MATCH(A53,'Items'!$A$6:$A$1005,0)),"MISSING ID")</x:f>
        <x:v>0</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T0</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Fired insulating ceramic blanks; Graded sharpening grit</x:v>
      </x:c>
      <x:c r="H54" s="4" t="str">
        <x:v>design.review.proposal_ceramic_pour_spout</x:v>
      </x:c>
      <x:c r="I5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x:f>IFERROR(INDEX('Items'!$AN$6:$AN$1005,MATCH(A54,'Items'!$A$6:$A$1005,0)),"MISSING ID")</x:f>
        <x:v>0</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T1</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Fired insulating ceramic blanks; Graded sharpening grit</x:v>
      </x:c>
      <x:c r="H55" s="4" t="str">
        <x:v>design.review.proposal_ceramic_conduit</x:v>
      </x:c>
      <x:c r="I5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x:f>IFERROR(INDEX('Items'!$AN$6:$AN$1005,MATCH(A55,'Items'!$A$6:$A$1005,0)),"MISSING ID")</x:f>
        <x:v>1</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T0</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Fired insulating ceramic blanks; Graded sharpening grit</x:v>
      </x:c>
      <x:c r="H56" s="4" t="str">
        <x:v>design.review.proposal_ceramic_fastener</x:v>
      </x:c>
      <x:c r="I5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x:f>IFERROR(INDEX('Items'!$AN$6:$AN$1005,MATCH(A56,'Items'!$A$6:$A$1005,0)),"MISSING ID")</x:f>
        <x:v>0</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T1</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Insulation-wrapped copper lengths; Reinforced seal-sheet stock</x:v>
      </x:c>
      <x:c r="H57" s="4" t="str">
        <x:v>design.review.proposal_ceramic_feedthrough</x:v>
      </x:c>
      <x:c r="I5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x:f>IFERROR(INDEX('Items'!$AN$6:$AN$1005,MATCH(A57,'Items'!$A$6:$A$1005,0)),"MISSING ID")</x:f>
        <x:v>1</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liquid</x:v>
      </x:c>
      <x:c r="H61" s="4" t="str">
        <x:v>design.review.proposal_lubricant_dust_film</x:v>
      </x:c>
      <x:c r="I6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T3</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stock</x:v>
      </x:c>
      <x:c r="H63" s="4" t="str">
        <x:v>design.review.proposal_lubricant_insulating_grease</x:v>
      </x:c>
      <x:c r="I6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x:f>IFERROR(INDEX('Items'!$AN$6:$AN$1005,MATCH(A63,'Items'!$A$6:$A$1005,0)),"MISSING ID")</x:f>
        <x:v>3</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lengths; Spring-grade steel blanks; Bronze bearing blanks</x:v>
      </x:c>
      <x:c r="H64" s="4" t="str">
        <x:v>design.review.proposal_wind_folding_frame</x:v>
      </x:c>
      <x:c r="I64" s="4" t="inlineStr">
        <x:is>
          <x:t xml:space="preserve">October 16 salvage value assignment. A collapsible load-bearing frame concentrates fitted joints and alignment work that are costly to replace. Crafting qualification remains separate.</x:t>
        </x:is>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Unfitted steel stock; Processed hide material</x:v>
      </x:c>
      <x:c r="H65" s="4" t="str">
        <x:v>design.review.proposal_wind_sail_grip</x:v>
      </x:c>
      <x:c r="I65" s="4" t="inlineStr">
        <x:is>
          <x:t xml:space="preserve">October 16 salvage value assignment. A matched grip and control fitting preserves ergonomic and mechanical assembly work with direct sail-repair demand. Crafting qualification remains separate.</x:t>
        </x:is>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lengths; Unfitted steel stock; Shell laminate</x:v>
      </x:c>
      <x:c r="H66" s="4" t="str">
        <x:v>design.review.proposal_wind_wheel</x:v>
      </x:c>
      <x:c r="I66" s="4" t="inlineStr">
        <x:is>
          <x:t xml:space="preserve">October 16 salvage value assignment. A complete wheel and bearing unit preserves precision moving parts needed for traversal, subject to condition and fit. Crafting qualification remains separate.</x:t>
        </x:is>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lengths; Spring-grade steel blanks; Lapped bronze bearing blanks; Unfitted steel stock</x:v>
      </x:c>
      <x:c r="H67" s="4" t="str">
        <x:v>design.review.proposal_wind_truck</x:v>
      </x:c>
      <x:c r="I67" s="4" t="inlineStr">
        <x:is>
          <x:t xml:space="preserve">October 16 salvage value assignment. A steering and axle assembly concentrates load-bearing, alignment and moving-interface work essential to a compatible dirtboard. Crafting qualification remains separate.</x:t>
        </x:is>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T0</x:v>
      </x:c>
      <x:c r="E68" s="4" t="str">
        <x:f>IFERROR(INDEX('Items'!$AI$6:$AI$1005,MATCH(A68,'Items'!$A$6:$A$1005,0)),"MISSING ID")</x:f>
        <x:v>Component</x:v>
      </x:c>
      <x:c r="F68" s="4" t="str">
        <x:v>Proposed numeric tier</x:v>
      </x:c>
      <x:c r="G68" s="4" t="str">
        <x:f>IFERROR(INDEX('Items'!$B$6:$B$1005,MATCH("author.metallurgy.steel_stock",'Items'!$A$6:$A$1005,0)),"MISSING ID")</x:f>
        <x:v>Unfitted steel stock</x:v>
      </x:c>
      <x:c r="H68" s="4" t="str">
        <x:v>design.review.proposal_legger_anchors</x:v>
      </x:c>
      <x:c r="I6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x:f>IFERROR(INDEX('Items'!$AN$6:$AN$1005,MATCH(A68,'Items'!$A$6:$A$1005,0)),"MISSING ID")</x:f>
        <x:v>0</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T1</x:v>
      </x:c>
      <x:c r="E69" s="4" t="str">
        <x:f>IFERROR(INDEX('Items'!$AI$6:$AI$1005,MATCH(A69,'Items'!$A$6:$A$1005,0)),"MISSING ID")</x:f>
        <x:v>Component</x:v>
      </x:c>
      <x:c r="F69" s="4" t="str">
        <x:v>Proposed numeric tier</x:v>
      </x:c>
      <x:c r="G69" s="4" t="str">
        <x:f>IFERROR(INDEX('Items'!$B$6:$B$1005,MATCH("author.metallurgy.steel_stock",'Items'!$A$6:$A$1005,0)),"MISSING ID")</x:f>
        <x:v>Unfitted steel stock</x:v>
      </x:c>
      <x:c r="H69" s="4" t="str">
        <x:v>design.review.proposal_legger_mount_rail</x:v>
      </x:c>
      <x:c r="I6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x:f>IFERROR(INDEX('Items'!$AN$6:$AN$1005,MATCH(A69,'Items'!$A$6:$A$1005,0)),"MISSING ID")</x:f>
        <x:v>1</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T1</x:v>
      </x:c>
      <x:c r="E70" s="4" t="str">
        <x:f>IFERROR(INDEX('Items'!$AI$6:$AI$1005,MATCH(A70,'Items'!$A$6:$A$1005,0)),"MISSING ID")</x:f>
        <x:v>Component</x:v>
      </x:c>
      <x:c r="F70" s="4" t="str">
        <x:v>Proposed numeric tier</x:v>
      </x:c>
      <x:c r="G70" s="4" t="str">
        <x:f>IFERROR(INDEX('Items'!$B$6:$B$1005,MATCH("author.metallurgy.steel_stock",'Items'!$A$6:$A$1005,0)),"MISSING ID")</x:f>
        <x:v>Unfitted steel stock</x:v>
      </x:c>
      <x:c r="H70" s="4" t="str">
        <x:v>design.review.proposal_legger_long_load_clamp</x:v>
      </x:c>
      <x:c r="I70"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x:f>IFERROR(INDEX('Items'!$AN$6:$AN$1005,MATCH(A70,'Items'!$A$6:$A$1005,0)),"MISSING ID")</x:f>
        <x:v>1</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T1</x:v>
      </x:c>
      <x:c r="E71" s="4" t="str">
        <x:f>IFERROR(INDEX('Items'!$AI$6:$AI$1005,MATCH(A71,'Items'!$A$6:$A$1005,0)),"MISSING ID")</x:f>
        <x:v>Component</x:v>
      </x:c>
      <x:c r="F71" s="4" t="str">
        <x:v>Proposed numeric tier</x:v>
      </x:c>
      <x:c r="G71" s="4" t="str">
        <x:f>IFERROR(INDEX('Items'!$B$6:$B$1005,MATCH("author.metallurgy.steel_stock",'Items'!$A$6:$A$1005,0)),"MISSING ID")</x:f>
        <x:v>Unfitted steel stock</x:v>
      </x:c>
      <x:c r="H71" s="4" t="str">
        <x:v>design.review.proposal_legger_hinge_plate</x:v>
      </x:c>
      <x:c r="I7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x:f>IFERROR(INDEX('Items'!$AN$6:$AN$1005,MATCH(A71,'Items'!$A$6:$A$1005,0)),"MISSING ID")</x:f>
        <x:v>1</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T0</x:v>
      </x:c>
      <x:c r="E72" s="4" t="str">
        <x:f>IFERROR(INDEX('Items'!$AI$6:$AI$1005,MATCH(A72,'Items'!$A$6:$A$1005,0)),"MISSING ID")</x:f>
        <x:v>Component</x:v>
      </x:c>
      <x:c r="F72" s="4" t="str">
        <x:v>Proposed numeric tier</x:v>
      </x:c>
      <x:c r="G72" s="4" t="str">
        <x:f>IFERROR(INDEX('Items'!$B$6:$B$1005,MATCH("author.metallurgy.steel_stock",'Items'!$A$6:$A$1005,0)),"MISSING ID")</x:f>
        <x:v>Unfitted steel stock</x:v>
      </x:c>
      <x:c r="H72" s="4" t="str">
        <x:v>design.review.proposal_legger_crush_mount</x:v>
      </x:c>
      <x:c r="I7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x:f>IFERROR(INDEX('Items'!$AN$6:$AN$1005,MATCH(A72,'Items'!$A$6:$A$1005,0)),"MISSING ID")</x:f>
        <x:v>0</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T1</x:v>
      </x:c>
      <x:c r="E73" s="4" t="str">
        <x:f>IFERROR(INDEX('Items'!$AI$6:$AI$1005,MATCH(A73,'Items'!$A$6:$A$1005,0)),"MISSING ID")</x:f>
        <x:v>Component</x:v>
      </x:c>
      <x:c r="F73" s="4" t="str">
        <x:v>Proposed numeric tier</x:v>
      </x:c>
      <x:c r="G73" s="4" t="str">
        <x:f>IFERROR(INDEX('Items'!$B$6:$B$1005,MATCH("proposal.natural.iron_stock",'Items'!$A$6:$A$1005,0)),"MISSING ID")</x:f>
        <x:v>Consolidated iron bar stock</x:v>
      </x:c>
      <x:c r="H73" s="4" t="str">
        <x:v>design.review.proposal_legger_iron_rib</x:v>
      </x:c>
      <x:c r="I7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x:f>IFERROR(INDEX('Items'!$AN$6:$AN$1005,MATCH(A73,'Items'!$A$6:$A$1005,0)),"MISSING ID")</x:f>
        <x:v>1</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T0</x:v>
      </x:c>
      <x:c r="E74" s="4" t="str">
        <x:f>IFERROR(INDEX('Items'!$AI$6:$AI$1005,MATCH(A74,'Items'!$A$6:$A$1005,0)),"MISSING ID")</x:f>
        <x:v>Component</x:v>
      </x:c>
      <x:c r="F74" s="4" t="str">
        <x:v>Proposed numeric tier</x:v>
      </x:c>
      <x:c r="G74" s="4" t="str">
        <x:f>IFERROR(INDEX('Items'!$B$6:$B$1005,MATCH("proposal.natural.iron_stock",'Items'!$A$6:$A$1005,0)),"MISSING ID")</x:f>
        <x:v>Consolidated iron bar stock</x:v>
      </x:c>
      <x:c r="H74" s="4" t="str">
        <x:v>design.review.proposal_legger_crossbrace</x:v>
      </x:c>
      <x:c r="I7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x:f>IFERROR(INDEX('Items'!$AN$6:$AN$1005,MATCH(A74,'Items'!$A$6:$A$1005,0)),"MISSING ID")</x:f>
        <x:v>0</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T1</x:v>
      </x:c>
      <x:c r="E75" s="4" t="str">
        <x:f>IFERROR(INDEX('Items'!$AI$6:$AI$1005,MATCH(A75,'Items'!$A$6:$A$1005,0)),"MISSING ID")</x:f>
        <x:v>Component</x:v>
      </x:c>
      <x:c r="F75" s="4" t="str">
        <x:v>Proposed numeric tier</x:v>
      </x:c>
      <x:c r="G75" s="4" t="str">
        <x:f>IFERROR(INDEX('Items'!$B$6:$B$1005,MATCH("proposal.natural.iron_stock",'Items'!$A$6:$A$1005,0)),"MISSING ID")</x:f>
        <x:v>Consolidated iron bar stock</x:v>
      </x:c>
      <x:c r="H75" s="4" t="str">
        <x:v>design.review.proposal_legger_foot_plate</x:v>
      </x:c>
      <x:c r="I7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x:f>IFERROR(INDEX('Items'!$AN$6:$AN$1005,MATCH(A75,'Items'!$A$6:$A$1005,0)),"MISSING ID")</x:f>
        <x:v>1</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T0</x:v>
      </x:c>
      <x:c r="E76" s="4" t="str">
        <x:f>IFERROR(INDEX('Items'!$AI$6:$AI$1005,MATCH(A76,'Items'!$A$6:$A$1005,0)),"MISSING ID")</x:f>
        <x:v>Component</x:v>
      </x:c>
      <x:c r="F76" s="4" t="str">
        <x:v>Proposed numeric tier</x:v>
      </x:c>
      <x:c r="G76" s="4" t="str">
        <x:f>IFERROR(INDEX('Items'!$B$6:$B$1005,MATCH("proposal.natural.iron_stock",'Items'!$A$6:$A$1005,0)),"MISSING ID")</x:f>
        <x:v>Consolidated iron bar stock</x:v>
      </x:c>
      <x:c r="H76" s="4" t="str">
        <x:v>design.review.proposal_legger_fracture_patch</x:v>
      </x:c>
      <x:c r="I7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x:f>IFERROR(INDEX('Items'!$AN$6:$AN$1005,MATCH(A76,'Items'!$A$6:$A$1005,0)),"MISSING ID")</x:f>
        <x:v>0</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T1</x:v>
      </x:c>
      <x:c r="E77" s="4" t="str">
        <x:f>IFERROR(INDEX('Items'!$AI$6:$AI$1005,MATCH(A77,'Items'!$A$6:$A$1005,0)),"MISSING ID")</x:f>
        <x:v>Component</x:v>
      </x:c>
      <x:c r="F77" s="4" t="str">
        <x:v>Proposed numeric tier</x:v>
      </x:c>
      <x:c r="G77" s="4" t="str">
        <x:f>IFERROR(INDEX('Items'!$B$6:$B$1005,MATCH("proposal.natural.iron_stock",'Items'!$A$6:$A$1005,0)),"MISSING ID")</x:f>
        <x:v>Consolidated iron bar stock</x:v>
      </x:c>
      <x:c r="H77" s="4" t="str">
        <x:v>design.review.proposal_legger_bulkhead_ring</x:v>
      </x:c>
      <x:c r="I7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x:f>IFERROR(INDEX('Items'!$AN$6:$AN$1005,MATCH(A77,'Items'!$A$6:$A$1005,0)),"MISSING ID")</x:f>
        <x:v>1</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T2</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Consolidated iron bar stock; Bronze bearing blanks</x:v>
      </x:c>
      <x:c r="H78" s="4" t="str">
        <x:v>design.review.proposal_legger_balance_link</x:v>
      </x:c>
      <x:c r="I7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x:f>IFERROR(INDEX('Items'!$AN$6:$AN$1005,MATCH(A78,'Items'!$A$6:$A$1005,0)),"MISSING ID")</x:f>
        <x:v>2</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T2</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Consolidated iron bar stock; Graded sharpening grit</x:v>
      </x:c>
      <x:c r="H79" s="4" t="str">
        <x:v>design.review.proposal_legger_joint_bush</x:v>
      </x:c>
      <x:c r="I7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79" s="4" t="str">
        <x:v>Candidate route only: quantities, yield, tools, fit, process conditions and service compatibility remain open. </x:v>
      </x:c>
      <x:c r="K79" s="4" t="str">
        <x:f>IFERROR(INDEX('Items'!$AD$6:$AD$1005,MATCH(A79,'Items'!$A$6:$A$1005,0)),"MISSING ID")</x:f>
        <x:v>Proposal</x:v>
      </x:c>
      <x:c r="L79" s="4">
        <x:f>IFERROR(INDEX('Items'!$AN$6:$AN$1005,MATCH(A79,'Items'!$A$6:$A$1005,0)),"MISSING ID")</x:f>
        <x:v>2</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T3</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lengths; Conditioned mechanism-service grease</x:v>
      </x:c>
      <x:c r="H80" s="4" t="str">
        <x:v>design.review.proposal_legger_bearing</x:v>
      </x:c>
      <x:c r="I8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x:f>IFERROR(INDEX('Items'!$AN$6:$AN$1005,MATCH(A80,'Items'!$A$6:$A$1005,0)),"MISSING ID")</x:f>
        <x:v>3</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T2</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Unfitted steel stock; Graded sharpening grit</x:v>
      </x:c>
      <x:c r="H81" s="4" t="str">
        <x:v>design.review.proposal_legger_actuator_rod</x:v>
      </x:c>
      <x:c r="I8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x:f>IFERROR(INDEX('Items'!$AN$6:$AN$1005,MATCH(A81,'Items'!$A$6:$A$1005,0)),"MISSING ID")</x:f>
        <x:v>2</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T0</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husk-fiber sheets; Flexible membrane-bonding compound</x:v>
      </x:c>
      <x:c r="H82" s="4" t="str">
        <x:v>design.review.proposal_legger_joint_shroud</x:v>
      </x:c>
      <x:c r="I8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x:f>IFERROR(INDEX('Items'!$AN$6:$AN$1005,MATCH(A82,'Items'!$A$6:$A$1005,0)),"MISSING ID")</x:f>
        <x:v>0</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T0</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Unfitted steel stock; Bronze bearing blanks</x:v>
      </x:c>
      <x:c r="H83" s="4" t="str">
        <x:v>design.review.proposal_legger_grease_cup</x:v>
      </x:c>
      <x:c r="I8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x:f>IFERROR(INDEX('Items'!$AN$6:$AN$1005,MATCH(A83,'Items'!$A$6:$A$1005,0)),"MISSING ID")</x:f>
        <x:v>0</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T3</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lengths; Reinforced seal-sheet stock; Unfitted steel stock</x:v>
      </x:c>
      <x:c r="H84" s="4" t="str">
        <x:v>design.review.proposal_legger_seal_cartridge</x:v>
      </x:c>
      <x:c r="I8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84" s="4" t="str">
        <x:v>Candidate route only: quantities, yield, tools, fit, process conditions and service compatibility remain open. </x:v>
      </x:c>
      <x:c r="K84" s="4" t="str">
        <x:f>IFERROR(INDEX('Items'!$AD$6:$AD$1005,MATCH(A84,'Items'!$A$6:$A$1005,0)),"MISSING ID")</x:f>
        <x:v>Proposal</x:v>
      </x:c>
      <x:c r="L84" s="4">
        <x:f>IFERROR(INDEX('Items'!$AN$6:$AN$1005,MATCH(A84,'Items'!$A$6:$A$1005,0)),"MISSING ID")</x:f>
        <x:v>3</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T1</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Unfitted steel stock; Bronze bearing blanks; Filled faunal seal compound</x:v>
      </x:c>
      <x:c r="H86" s="4" t="str">
        <x:v>design.review.proposal_legger_inspection_hatch</x:v>
      </x:c>
      <x:c r="I8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86" s="4" t="str">
        <x:v>Candidate route only: quantities, yield, tools, fit, process conditions and service compatibility remain open. </x:v>
      </x:c>
      <x:c r="K86" s="4" t="str">
        <x:f>IFERROR(INDEX('Items'!$AD$6:$AD$1005,MATCH(A86,'Items'!$A$6:$A$1005,0)),"MISSING ID")</x:f>
        <x:v>Proposal</x:v>
      </x:c>
      <x:c r="L86" s="4">
        <x:f>IFERROR(INDEX('Items'!$AN$6:$AN$1005,MATCH(A86,'Items'!$A$6:$A$1005,0)),"MISSING ID")</x:f>
        <x:v>1</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T0</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Unfitted steel stock; Graded sharpening grit</x:v>
      </x:c>
      <x:c r="H87" s="4" t="str">
        <x:v>design.review.proposal_legger_alignment_shims</x:v>
      </x:c>
      <x:c r="I8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7" s="4" t="str">
        <x:v>Candidate route only: quantities, yield, tools, fit, process conditions and service compatibility remain open. </x:v>
      </x:c>
      <x:c r="K87" s="4" t="str">
        <x:f>IFERROR(INDEX('Items'!$AD$6:$AD$1005,MATCH(A87,'Items'!$A$6:$A$1005,0)),"MISSING ID")</x:f>
        <x:v>Proposal</x:v>
      </x:c>
      <x:c r="L87" s="4">
        <x:f>IFERROR(INDEX('Items'!$AN$6:$AN$1005,MATCH(A87,'Items'!$A$6:$A$1005,0)),"MISSING ID")</x:f>
        <x:v>0</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T0</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Unfitted steel stock; Graded sharpening grit</x:v>
      </x:c>
      <x:c r="H88" s="4" t="str">
        <x:v>design.review.proposal_legger_joint_pin</x:v>
      </x:c>
      <x:c r="I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8" s="4" t="str">
        <x:v>Candidate route only: quantities, yield, tools, fit, process conditions and service compatibility remain open. </x:v>
      </x:c>
      <x:c r="K88" s="4" t="str">
        <x:f>IFERROR(INDEX('Items'!$AD$6:$AD$1005,MATCH(A88,'Items'!$A$6:$A$1005,0)),"MISSING ID")</x:f>
        <x:v>Proposal</x:v>
      </x:c>
      <x:c r="L88" s="4">
        <x:f>IFERROR(INDEX('Items'!$AN$6:$AN$1005,MATCH(A88,'Items'!$A$6:$A$1005,0)),"MISSING ID")</x:f>
        <x:v>0</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T0</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Bronze bearing blanks; Graded sharpening grit</x:v>
      </x:c>
      <x:c r="H89" s="4" t="str">
        <x:v>design.review.proposal_legger_thrust_washer</x:v>
      </x:c>
      <x:c r="I8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9" s="4" t="str">
        <x:v>Candidate route only: quantities, yield, tools, fit, process conditions and service compatibility remain open. </x:v>
      </x:c>
      <x:c r="K89" s="4" t="str">
        <x:f>IFERROR(INDEX('Items'!$AD$6:$AD$1005,MATCH(A89,'Items'!$A$6:$A$1005,0)),"MISSING ID")</x:f>
        <x:v>Proposal</x:v>
      </x:c>
      <x:c r="L89" s="4">
        <x:f>IFERROR(INDEX('Items'!$AN$6:$AN$1005,MATCH(A89,'Items'!$A$6:$A$1005,0)),"MISSING ID")</x:f>
        <x:v>0</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T3</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Unfitted steel stock; Bronze bearing blanks</x:v>
      </x:c>
      <x:c r="H90" s="4" t="str">
        <x:v>design.review.proposal_legger_gear_cluster</x:v>
      </x:c>
      <x:c r="I90"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x:f>IFERROR(INDEX('Items'!$AN$6:$AN$1005,MATCH(A90,'Items'!$A$6:$A$1005,0)),"MISSING ID")</x:f>
        <x:v>3</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T2</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Unfitted steel stock; Bronze bearing blanks</x:v>
      </x:c>
      <x:c r="H91" s="4" t="str">
        <x:v>design.review.proposal_legger_linkage_end</x:v>
      </x:c>
      <x:c r="I9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1" s="4" t="str">
        <x:v>Candidate route only: quantities, yield, tools, fit, process conditions and service compatibility remain open. </x:v>
      </x:c>
      <x:c r="K91" s="4" t="str">
        <x:f>IFERROR(INDEX('Items'!$AD$6:$AD$1005,MATCH(A91,'Items'!$A$6:$A$1005,0)),"MISSING ID")</x:f>
        <x:v>Proposal</x:v>
      </x:c>
      <x:c r="L91" s="4">
        <x:f>IFERROR(INDEX('Items'!$AN$6:$AN$1005,MATCH(A91,'Items'!$A$6:$A$1005,0)),"MISSING ID")</x:f>
        <x:v>2</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T3</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blanks; Lapped bronze bearing blanks; Unfitted steel stock; Conditioned mechanism-service grease</x:v>
      </x:c>
      <x:c r="H92" s="4" t="str">
        <x:v>design.review.proposal_legger_tensioner</x:v>
      </x:c>
      <x:c r="I92"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J92" s="4" t="str">
        <x:v>Candidate route only: quantities, yield, tools, fit, process conditions and service compatibility remain open. </x:v>
      </x:c>
      <x:c r="K92" s="4" t="str">
        <x:f>IFERROR(INDEX('Items'!$AD$6:$AD$1005,MATCH(A92,'Items'!$A$6:$A$1005,0)),"MISSING ID")</x:f>
        <x:v>Proposal</x:v>
      </x:c>
      <x:c r="L92" s="4">
        <x:f>IFERROR(INDEX('Items'!$AN$6:$AN$1005,MATCH(A92,'Items'!$A$6:$A$1005,0)),"MISSING ID")</x:f>
        <x:v>3</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T0</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Unfitted steel stock; Filled faunal seal compound</x:v>
      </x:c>
      <x:c r="H93" s="4" t="str">
        <x:v>design.review.proposal_legger_scraper_ring</x:v>
      </x:c>
      <x:c r="I9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x:f>IFERROR(INDEX('Items'!$AN$6:$AN$1005,MATCH(A93,'Items'!$A$6:$A$1005,0)),"MISSING ID")</x:f>
        <x:v>0</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T0</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lengths; Bronze bearing blanks; Husk-reinforced packing lengths</x:v>
      </x:c>
      <x:c r="H94" s="4" t="str">
        <x:v>design.review.proposal_legger_service_adapter</x:v>
      </x:c>
      <x:c r="I9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94" s="4" t="str">
        <x:v>Candidate route only: quantities, yield, tools, fit, process conditions and service compatibility remain open. </x:v>
      </x:c>
      <x:c r="K94" s="4" t="str">
        <x:f>IFERROR(INDEX('Items'!$AD$6:$AD$1005,MATCH(A94,'Items'!$A$6:$A$1005,0)),"MISSING ID")</x:f>
        <x:v>Proposal</x:v>
      </x:c>
      <x:c r="L94" s="4">
        <x:f>IFERROR(INDEX('Items'!$AN$6:$AN$1005,MATCH(A94,'Items'!$A$6:$A$1005,0)),"MISSING ID")</x:f>
        <x:v>0</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T2</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blanks; Unfitted steel stock; Bronze bearing blanks</x:v>
      </x:c>
      <x:c r="H95" s="4" t="str">
        <x:v>design.review.proposal_legger_guard_hinge</x:v>
      </x:c>
      <x:c r="I9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5" s="4" t="str">
        <x:v>Candidate route only: quantities, yield, tools, fit, process conditions and service compatibility remain open. </x:v>
      </x:c>
      <x:c r="K95" s="4" t="str">
        <x:f>IFERROR(INDEX('Items'!$AD$6:$AD$1005,MATCH(A95,'Items'!$A$6:$A$1005,0)),"MISSING ID")</x:f>
        <x:v>Proposal</x:v>
      </x:c>
      <x:c r="L95" s="4">
        <x:f>IFERROR(INDEX('Items'!$AN$6:$AN$1005,MATCH(A95,'Items'!$A$6:$A$1005,0)),"MISSING ID")</x:f>
        <x:v>2</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Composite insulation blanks</x:v>
      </x:c>
      <x:c r="C98" s="4" t="str">
        <x:v>Unassigned</x:v>
      </x:c>
      <x:c r="D98" s="4" t="str">
        <x:f>IFERROR(INDEX('Items'!$C$6:$C$1005,MATCH(A98,'Items'!$A$6:$A$1005,0)),"MISSING ID")</x:f>
        <x:v>T2</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Bonded mica composite sheets; Flexible membrane-bonding compound; Fired insulating ceramic blanks</x:v>
      </x:c>
      <x:c r="H98" s="4" t="str">
        <x:v>design.review.author_electrical_insulation_stock</x:v>
      </x:c>
      <x:c r="I9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x:f>IFERROR(INDEX('Items'!$AN$6:$AN$1005,MATCH(A98,'Items'!$A$6:$A$1005,0)),"MISSING ID")</x:f>
        <x:v>2</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liquid</x:v>
      </x:c>
      <x:c r="H99" s="4" t="str">
        <x:v>design.review.proposal_corrosion_converter</x:v>
      </x:c>
      <x:c r="I9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liquid; Graded mineral filler powder</x:v>
      </x:c>
      <x:c r="H100" s="4" t="str">
        <x:v>design.review.proposal_corrosion_inhibitor</x:v>
      </x:c>
      <x:c r="I10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111</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171</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16</x:v>
      </x:c>
      <x:c r="E11" s="14">
        <x:f>MAX(0,C11-D11)</x:f>
        <x:v>4</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49</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x:f>COUNTIFS(Items!$X$6:$X$1005,B13,Items!$AD$6:$AD$1005,"&lt;&gt;Withheld assumption")</x:f>
        <x:v>25</x:v>
      </x:c>
      <x:c r="E13" s="14">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52</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25</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19</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82</x:v>
      </x:c>
      <x:c r="E21" s="14">
        <x:f>MAX(0,C21-D21)</x:f>
        <x:v>0</x:v>
      </x:c>
      <x:c r="F21" s="4" t="str">
        <x:v>Distinct primary item type; no double-counting with machine parts or other types.</x:v>
      </x:c>
    </x:row>
    <x:row r="22" ht="64" customHeight="1">
      <x:c r="A22" s="4" t="str">
        <x:v>Weapons</x:v>
      </x:c>
      <x:c r="B22" s="4" t="str">
        <x:v>Weapon</x:v>
      </x:c>
      <x:c r="C22" s="14" t="n">
        <x:v>20</x:v>
      </x:c>
      <x:c r="D22" s="14">
        <x:f>COUNTIFS(Items!$X$6:$X$1005,B22,Items!$AD$6:$AD$1005,"&lt;&gt;Withheld assumption")</x:f>
        <x:v>20</x:v>
      </x:c>
      <x:c r="E22" s="14">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x:f>COUNTIFS(Items!$X$6:$X$1005,B25,Items!$AD$6:$AD$1005,"&lt;&gt;Withheld assumption")-COUNTIFS(Items!$X$6:$X$1005,B25,Items!$A$6:$A$1005,"equipment.arc_battery_empty",Items!$AD$6:$AD$1005,"&lt;&gt;Withheld assumption")</x:f>
        <x:v>22</x:v>
      </x:c>
      <x:c r="E25" s="14">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Ancient rocket round</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x:c r="B12" s="4"/>
      <x:c r="C12" s="4"/>
      <x:c r="D12" s="4"/>
      <x:c r="E12" s="4"/>
      <x:c r="G12" s="4"/>
      <x:c r="H12" s="4"/>
    </x:row>
    <x:row r="13" ht="64" customHeight="1">
      <x:c r="A13" s="4" t="str">
        <x:v>relation.collection.008</x:v>
      </x:c>
      <x:c r="B13" s="4" t="str">
        <x:v>proposal.collection.steel_salvage_cleaver</x:v>
      </x:c>
      <x:c r="C13" s="4" t="str">
        <x:f>IF(B13="","Not required",IFERROR(INDEX(Items!$B$6:$B$1005,MATCH(B13,Items!$A$6:$A$1005,0)),"MISSING ID"))</x:f>
        <x:v>Replaceable-edge steel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x:c r="B18" s="4"/>
      <x:c r="C18" s="4"/>
      <x:c r="D18" s="4"/>
      <x:c r="E18" s="4"/>
      <x:c r="F18" s="4"/>
      <x:c r="G18" s="4"/>
      <x:c r="H18" s="4"/>
    </x:row>
    <x:row r="19" ht="64" customHeight="1">
      <x:c r="A19" s="4" t="str">
        <x:v>relation.collection.014</x:v>
      </x:c>
      <x:c r="B19" s="4" t="str">
        <x:v>proposal.collection.pressure_rivet_launcher</x:v>
      </x:c>
      <x:c r="C19" s="4" t="str">
        <x:f>IF(B19="","Not required",IFERROR(INDEX(Items!$B$6:$B$1005,MATCH(B19,Items!$A$6:$A$1005,0)),"MISSING ID"))</x:f>
        <x:v>Single-shot pressure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Single-shot pressure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'Items'!$A$6:$A$1005</x:formula1>
    </x:dataValidation>
    <x:dataValidation type="list" sqref="E6:E1005">
      <x:formula1>'Items'!$A$6:$A$1005</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T4</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T1</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T3</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Personal Phagia canister</x:v>
      </x:c>
      <x:c r="C9" s="4" t="str">
        <x:f>IFERROR(INDEX(Items!$X$6:$X$1005,MATCH(A9,Items!$A$6:$A$1005,0)),"MISSING ID")</x:f>
        <x:v>Container</x:v>
      </x:c>
      <x:c r="D9" s="4" t="str">
        <x:f>IFERROR(INDEX(Items!$C$6:$C$1005,MATCH(A9,Items!$A$6:$A$1005,0)),"MISSING ID")</x:f>
        <x:v>T3</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Travel cloak / rest blanket</x:v>
      </x:c>
      <x:c r="C10" s="4" t="str">
        <x:f>IFERROR(INDEX(Items!$X$6:$X$1005,MATCH(A10,Items!$A$6:$A$1005,0)),"MISSING ID")</x:f>
        <x:v>Wearable</x:v>
      </x:c>
      <x:c r="D10" s="4" t="str">
        <x:f>IFERROR(INDEX(Items!$C$6:$C$1005,MATCH(A10,Items!$A$6:$A$1005,0)),"MISSING ID")</x:f>
        <x:v>T1</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Shovel-axe digging tool</x:v>
      </x:c>
      <x:c r="C11" s="4" t="str">
        <x:f>IFERROR(INDEX(Items!$X$6:$X$1005,MATCH(A11,Items!$A$6:$A$1005,0)),"MISSING ID")</x:f>
        <x:v>Tool</x:v>
      </x:c>
      <x:c r="D11" s="4" t="str">
        <x:f>IFERROR(INDEX(Items!$C$6:$C$1005,MATCH(A11,Items!$A$6:$A$1005,0)),"MISSING ID")</x:f>
        <x:v>T1</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Deployable Arc-dust canister</x:v>
      </x:c>
      <x:c r="C12" s="4" t="str">
        <x:f>IFERROR(INDEX(Items!$X$6:$X$1005,MATCH(A12,Items!$A$6:$A$1005,0)),"MISSING ID")</x:f>
        <x:v>Tool</x:v>
      </x:c>
      <x:c r="D12" s="4" t="str">
        <x:f>IFERROR(INDEX(Items!$C$6:$C$1005,MATCH(A12,Items!$A$6:$A$1005,0)),"MISSING ID")</x:f>
        <x:v>T3</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T1</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x:c r="B14" s="4"/>
      <x:c r="C14" s="4"/>
      <x:c r="D14" s="4"/>
      <x:c r="E14" s="4"/>
      <x:c r="F14" s="14"/>
      <x:c r="G14" s="4"/>
      <x:c r="H14" s="4"/>
      <x:c r="I14" s="4"/>
      <x:c r="J14" s="4"/>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T4</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T4</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T4</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Arc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Sorted stone aggregate</x:v>
      </x:c>
      <x:c r="C19" s="4" t="str">
        <x:f>IFERROR(INDEX(Items!$X$6:$X$1005,MATCH(A19,Items!$A$6:$A$1005,0)),"MISSING ID")</x:f>
        <x:v>Processed material</x:v>
      </x:c>
      <x:c r="D19" s="4" t="str">
        <x:f>IFERROR(INDEX(Items!$C$6:$C$1005,MATCH(A19,Items!$A$6:$A$1005,0)),"MISSING ID")</x:f>
        <x:v>T0</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Sorted Ironstone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Raw 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Sorted mineral fines</x:v>
      </x:c>
      <x:c r="C22" s="4" t="str">
        <x:f>IFERROR(INDEX(Items!$X$6:$X$1005,MATCH(A22,Items!$A$6:$A$1005,0)),"MISSING ID")</x:f>
        <x:v>Processed material</x:v>
      </x:c>
      <x:c r="D22" s="4" t="str">
        <x:f>IFERROR(INDEX(Items!$C$6:$C$1005,MATCH(A22,Items!$A$6:$A$1005,0)),"MISSING ID")</x:f>
        <x:v>T0</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Sorted mineral sand</x:v>
      </x:c>
      <x:c r="C23" s="4" t="str">
        <x:f>IFERROR(INDEX(Items!$X$6:$X$1005,MATCH(A23,Items!$A$6:$A$1005,0)),"MISSING ID")</x:f>
        <x:v>Processed material</x:v>
      </x:c>
      <x:c r="D23" s="4" t="str">
        <x:f>IFERROR(INDEX(Items!$C$6:$C$1005,MATCH(A23,Items!$A$6:$A$1005,0)),"MISSING ID")</x:f>
        <x:v>T0</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T2</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x:c r="B25" s="4"/>
      <x:c r="C25" s="4"/>
      <x:c r="D25" s="4"/>
      <x:c r="E25" s="4"/>
      <x:c r="F25" s="14"/>
      <x:c r="G25" s="4"/>
      <x:c r="H25" s="4"/>
      <x:c r="I25" s="4"/>
      <x:c r="J25" s="4"/>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T1</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T2</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x:c r="B29" s="4"/>
      <x:c r="C29" s="4"/>
      <x:c r="D29" s="4"/>
      <x:c r="E29" s="4"/>
      <x:c r="F29" s="14"/>
      <x:c r="G29" s="4"/>
      <x:c r="H29" s="4"/>
      <x:c r="I29" s="4"/>
      <x:c r="J29" s="4"/>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T1</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T1</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T2</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T1</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Selected iron-ore furnace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Consolidated iron bar stock</x:v>
      </x:c>
      <x:c r="C35" s="4" t="str">
        <x:f>IFERROR(INDEX(Items!$X$6:$X$1005,MATCH(A35,Items!$A$6:$A$1005,0)),"MISSING ID")</x:f>
        <x:v>Processed material</x:v>
      </x:c>
      <x:c r="D35" s="4" t="str">
        <x:f>IFERROR(INDEX(Items!$C$6:$C$1005,MATCH(A35,Items!$A$6:$A$1005,0)),"MISSING ID")</x:f>
        <x:v>T1</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sharpening grit</x:v>
      </x:c>
      <x:c r="C36" s="4" t="str">
        <x:f>IFERROR(INDEX(Items!$X$6:$X$1005,MATCH(A36,Items!$A$6:$A$1005,0)),"MISSING ID")</x:f>
        <x:v>Processed material</x:v>
      </x:c>
      <x:c r="D36" s="4" t="str">
        <x:f>IFERROR(INDEX(Items!$C$6:$C$1005,MATCH(A36,Items!$A$6:$A$1005,0)),"MISSING ID")</x:f>
        <x:v>T0</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Fired 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 powder</x:v>
      </x:c>
      <x:c r="C38" s="4" t="str">
        <x:f>IFERROR(INDEX(Items!$X$6:$X$1005,MATCH(A38,Items!$A$6:$A$1005,0)),"MISSING ID")</x:f>
        <x:v>Processed material</x:v>
      </x:c>
      <x:c r="D38" s="4" t="str">
        <x:f>IFERROR(INDEX(Items!$C$6:$C$1005,MATCH(A38,Items!$A$6:$A$1005,0)),"MISSING ID")</x:f>
        <x:v>T0</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 stock</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T1</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T1</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T1</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faunal storage tissue</x:v>
      </x:c>
      <x:c r="C46" s="4" t="str">
        <x:f>IFERROR(INDEX(Items!$X$6:$X$1005,MATCH(A46,Items!$A$6:$A$1005,0)),"MISSING ID")</x:f>
        <x:v>Raw material</x:v>
      </x:c>
      <x:c r="D46" s="4" t="str">
        <x:f>IFERROR(INDEX(Items!$C$6:$C$1005,MATCH(A46,Items!$A$6:$A$1005,0)),"MISSING ID")</x:f>
        <x:v>T0</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T1</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T0</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T0</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pads</x:v>
      </x:c>
      <x:c r="C51" s="4" t="str">
        <x:f>IFERROR(INDEX(Items!$X$6:$X$1005,MATCH(A51,Items!$A$6:$A$1005,0)),"MISSING ID")</x:f>
        <x:v>Processed material</x:v>
      </x:c>
      <x:c r="D51" s="4" t="str">
        <x:f>IFERROR(INDEX(Items!$C$6:$C$1005,MATCH(A51,Items!$A$6:$A$1005,0)),"MISSING ID")</x:f>
        <x:v>T3</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T0</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Unverified wax-like faunal solid</x:v>
      </x:c>
      <x:c r="C54" s="4" t="str">
        <x:f>IFERROR(INDEX(Items!$X$6:$X$1005,MATCH(A54,Items!$A$6:$A$1005,0)),"MISSING ID")</x:f>
        <x:v>Processed material</x:v>
      </x:c>
      <x:c r="D54" s="4" t="str">
        <x:f>IFERROR(INDEX(Items!$C$6:$C$1005,MATCH(A54,Items!$A$6:$A$1005,0)),"MISSING ID")</x:f>
        <x:v>T0</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Tendon-offcut char</x:v>
      </x:c>
      <x:c r="C56" s="4" t="str">
        <x:f>IFERROR(INDEX(Items!$X$6:$X$1005,MATCH(A56,Items!$A$6:$A$1005,0)),"MISSING ID")</x:f>
        <x:v>Processed material</x:v>
      </x:c>
      <x:c r="D56" s="4" t="str">
        <x:f>IFERROR(INDEX(Items!$C$6:$C$1005,MATCH(A56,Items!$A$6:$A$1005,0)),"MISSING ID")</x:f>
        <x:v>T0</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T2</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Sorted copper-bearing ore</x:v>
      </x:c>
      <x:c r="C58" s="4" t="str">
        <x:f>IFERROR(INDEX(Items!$X$6:$X$1005,MATCH(A58,Items!$A$6:$A$1005,0)),"MISSING ID")</x:f>
        <x:v>Raw material</x:v>
      </x:c>
      <x:c r="D58" s="4" t="str">
        <x:f>IFERROR(INDEX(Items!$C$6:$C$1005,MATCH(A58,Items!$A$6:$A$1005,0)),"MISSING ID")</x:f>
        <x:v>T3</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Native copper lump</x:v>
      </x:c>
      <x:c r="C59" s="4" t="str">
        <x:f>IFERROR(INDEX(Items!$X$6:$X$1005,MATCH(A59,Items!$A$6:$A$1005,0)),"MISSING ID")</x:f>
        <x:v>Processed material</x:v>
      </x:c>
      <x:c r="D59" s="4" t="str">
        <x:f>IFERROR(INDEX(Items!$C$6:$C$1005,MATCH(A59,Items!$A$6:$A$1005,0)),"MISSING ID")</x:f>
        <x:v>T3</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T2</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T1</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Unworked magnesium metal</x:v>
      </x:c>
      <x:c r="C62" s="4" t="str">
        <x:f>IFERROR(INDEX(Items!$X$6:$X$1005,MATCH(A62,Items!$A$6:$A$1005,0)),"MISSING ID")</x:f>
        <x:v>Processed material</x:v>
      </x:c>
      <x:c r="D62" s="4" t="str">
        <x:f>IFERROR(INDEX(Items!$C$6:$C$1005,MATCH(A62,Items!$A$6:$A$1005,0)),"MISSING ID")</x:f>
        <x:v>T2</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T1</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x:c r="B65" s="4"/>
      <x:c r="C65" s="4"/>
      <x:c r="D65" s="4"/>
      <x:c r="E65" s="4"/>
      <x:c r="F65" s="14"/>
      <x:c r="G65" s="4"/>
      <x:c r="H65" s="4"/>
      <x:c r="I65" s="4"/>
      <x:c r="J65" s="4"/>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T1</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T1</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x:c r="B68" s="4"/>
      <x:c r="C68" s="4"/>
      <x:c r="D68" s="4"/>
      <x:c r="E68" s="4"/>
      <x:c r="F68" s="14"/>
      <x:c r="G68" s="4"/>
      <x:c r="H68" s="4"/>
      <x:c r="I68" s="4"/>
      <x:c r="J68" s="4"/>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T1</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T2</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T3</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T3</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T2</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T2</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x:c r="B77" s="4"/>
      <x:c r="C77" s="4"/>
      <x:c r="D77" s="4"/>
      <x:c r="E77" s="4"/>
      <x:c r="F77" s="14"/>
      <x:c r="G77" s="4"/>
      <x:c r="H77" s="4"/>
      <x:c r="I77" s="4"/>
      <x:c r="J77" s="4"/>
    </x:row>
    <x:row r="78" ht="115" customHeight="1">
      <x:c r="A78" s="4" t="str">
        <x:v>proposal.bio.pressed_husk</x:v>
      </x:c>
      <x:c r="B78" s="4" t="str">
        <x:f>IFERROR(INDEX(Items!$B$6:$B$1005,MATCH(A78,Items!$A$6:$A$1005,0)),"MISSING ID")</x:f>
        <x:v>Pressed husk-fiber garment panels</x:v>
      </x:c>
      <x:c r="C78" s="4" t="str">
        <x:f>IFERROR(INDEX(Items!$X$6:$X$1005,MATCH(A78,Items!$A$6:$A$1005,0)),"MISSING ID")</x:f>
        <x:v>Processed material</x:v>
      </x:c>
      <x:c r="D78" s="4" t="str">
        <x:f>IFERROR(INDEX(Items!$C$6:$C$1005,MATCH(A78,Items!$A$6:$A$1005,0)),"MISSING ID")</x:f>
        <x:v>T3</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T1</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Prepared flexible hide panels</x:v>
      </x:c>
      <x:c r="C80" s="4" t="str">
        <x:f>IFERROR(INDEX(Items!$X$6:$X$1005,MATCH(A80,Items!$A$6:$A$1005,0)),"MISSING ID")</x:f>
        <x:v>Processed material</x:v>
      </x:c>
      <x:c r="D80" s="4" t="str">
        <x:f>IFERROR(INDEX(Items!$C$6:$C$1005,MATCH(A80,Items!$A$6:$A$1005,0)),"MISSING ID")</x:f>
        <x:v>T3</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T1</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T1</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T1</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T1</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T1</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T1</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T1</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T1</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T1</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T1</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T1</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T1</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T3</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T4</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T1</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haul vessel</x:v>
      </x:c>
      <x:c r="C104" s="4" t="str">
        <x:f>IFERROR(INDEX(Items!$X$6:$X$1005,MATCH(A104,Items!$A$6:$A$1005,0)),"MISSING ID")</x:f>
        <x:v>Container</x:v>
      </x:c>
      <x:c r="D104" s="4" t="str">
        <x:f>IFERROR(INDEX(Items!$C$6:$C$1005,MATCH(A104,Items!$A$6:$A$1005,0)),"MISSING ID")</x:f>
        <x:v>T2</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T1</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T3</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T1</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T1</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T1</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x:c r="B117" s="4"/>
      <x:c r="C117" s="4"/>
      <x:c r="D117" s="4"/>
      <x:c r="E117" s="4"/>
      <x:c r="F117" s="14"/>
      <x:c r="G117" s="4"/>
      <x:c r="H117" s="4"/>
      <x:c r="I117" s="4"/>
      <x:c r="J117" s="4"/>
    </x:row>
    <x:row r="118" ht="115" customHeight="1">
      <x:c r="A118" s="4"/>
      <x:c r="B118" s="4"/>
      <x:c r="C118" s="4"/>
      <x:c r="D118" s="4"/>
      <x:c r="E118" s="4"/>
      <x:c r="F118" s="14"/>
      <x:c r="G118" s="4"/>
      <x:c r="H118" s="4"/>
      <x:c r="I118" s="4"/>
      <x:c r="J118" s="4"/>
    </x:row>
    <x:row r="119" ht="115" customHeight="1">
      <x:c r="A119" s="4" t="str">
        <x:v>proposal.gear.backpack</x:v>
      </x:c>
      <x:c r="B119" s="4" t="str">
        <x:f>IFERROR(INDEX(Items!$B$6:$B$1005,MATCH(A119,Items!$A$6:$A$1005,0)),"MISSING ID")</x:f>
        <x:v>Shell-frame field pack</x:v>
      </x:c>
      <x:c r="C119" s="4" t="str">
        <x:f>IFERROR(INDEX(Items!$X$6:$X$1005,MATCH(A119,Items!$A$6:$A$1005,0)),"MISSING ID")</x:f>
        <x:v>Carrier</x:v>
      </x:c>
      <x:c r="D119" s="4" t="str">
        <x:f>IFERROR(INDEX(Items!$C$6:$C$1005,MATCH(A119,Items!$A$6:$A$1005,0)),"MISSING ID")</x:f>
        <x:v>T2</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Fitted armor reinforcement plate</x:v>
      </x:c>
      <x:c r="C120" s="4" t="str">
        <x:f>IFERROR(INDEX(Items!$X$6:$X$1005,MATCH(A120,Items!$A$6:$A$1005,0)),"MISSING ID")</x:f>
        <x:v>Armor</x:v>
      </x:c>
      <x:c r="D120" s="4" t="str">
        <x:f>IFERROR(INDEX(Items!$C$6:$C$1005,MATCH(A120,Items!$A$6:$A$1005,0)),"MISSING ID")</x:f>
        <x:v>T3</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T0</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T4</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T4</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x:c r="B128" s="4"/>
      <x:c r="C128" s="4"/>
      <x:c r="D128" s="4"/>
      <x:c r="E128" s="4"/>
      <x:c r="F128" s="14"/>
      <x:c r="G128" s="4"/>
      <x:c r="H128" s="4"/>
      <x:c r="I128" s="4"/>
      <x:c r="J128" s="4"/>
    </x:row>
    <x:row r="129" ht="115" customHeight="1">
      <x:c r="A129" s="4" t="str">
        <x:v>proposal.fashion.husk_garment</x:v>
      </x:c>
      <x:c r="B129" s="4" t="str">
        <x:f>IFERROR(INDEX(Items!$B$6:$B$1005,MATCH(A129,Items!$A$6:$A$1005,0)),"MISSING ID")</x:f>
        <x:v>Pleated husk-fiber dress coat</x:v>
      </x:c>
      <x:c r="C129" s="4" t="str">
        <x:f>IFERROR(INDEX(Items!$X$6:$X$1005,MATCH(A129,Items!$A$6:$A$1005,0)),"MISSING ID")</x:f>
        <x:v>Wearable</x:v>
      </x:c>
      <x:c r="D129" s="4" t="str">
        <x:f>IFERROR(INDEX(Items!$C$6:$C$1005,MATCH(A129,Items!$A$6:$A$1005,0)),"MISSING ID")</x:f>
        <x:v>T4</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Layered fur dress mantle</x:v>
      </x:c>
      <x:c r="C130" s="4" t="str">
        <x:f>IFERROR(INDEX(Items!$X$6:$X$1005,MATCH(A130,Items!$A$6:$A$1005,0)),"MISSING ID")</x:f>
        <x:v>Wearable</x:v>
      </x:c>
      <x:c r="D130" s="4" t="str">
        <x:f>IFERROR(INDEX(Items!$C$6:$C$1005,MATCH(A130,Items!$A$6:$A$1005,0)),"MISSING ID")</x:f>
        <x:v>T4</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Fitted hide dress coat</x:v>
      </x:c>
      <x:c r="C131" s="4" t="str">
        <x:f>IFERROR(INDEX(Items!$X$6:$X$1005,MATCH(A131,Items!$A$6:$A$1005,0)),"MISSING ID")</x:f>
        <x:v>Wearable</x:v>
      </x:c>
      <x:c r="D131" s="4" t="str">
        <x:f>IFERROR(INDEX(Items!$C$6:$C$1005,MATCH(A131,Items!$A$6:$A$1005,0)),"MISSING ID")</x:f>
        <x:v>T4</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T2</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T1</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T2</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T2</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T2</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x:c r="A137" s="4" t="inlineStr">
        <x:is>
          <x:t xml:space="preserve">proposal.salvage.native_bismuth_chip</x:t>
        </x:is>
      </x:c>
      <x:c r="B137" s="4" t="str">
        <x:f>Items!B137</x:f>
        <x:v>Native bismuth chip</x:v>
      </x:c>
      <x:c r="C137" s="4" t="str">
        <x:f>Items!X137</x:f>
        <x:v>Raw material</x:v>
      </x:c>
      <x:c r="D137" s="4" t="str">
        <x:f>Items!C137</x:f>
        <x:v>T1</x:v>
      </x:c>
      <x:c r="E137" s="4" t="inlineStr">
        <x:is>
          <x:t xml:space="preserve">As-found native-metal mineral salvage</x:t>
        </x:is>
      </x:c>
      <x:c r="F137" s="14">
        <x:f>Items!AJ137</x:f>
        <x:v>0</x:v>
      </x:c>
      <x:c r="G137" s="4" t="inlineStr">
        <x:is>
          <x:t xml:space="preserve">No recipe established</x:t>
        </x:is>
      </x:c>
      <x:c r="H137" s="4" t="inlineStr">
        <x:is>
          <x:t xml:space="preserve">Facilities and qualification criteria remain undefined.</x:t>
        </x:is>
      </x:c>
      <x:c r="I137" s="4" t="inlineStr">
        <x:is>
          <x:t xml:space="preserve">Proposal; not qualified for crafting</x:t>
        </x:is>
      </x:c>
      <x:c r="J137" s="4" t="inlineStr">
        <x:is>
          <x:t xml:space="preserve">Epic rarity is the author's requested gameplay rarity for this proposed native-metal specimen, separate from its T1 worth. Resolve mineral identification, purity, useful quantity, local demand and any compatible process. No price, deposit, drop probability, laboratory crystal growth, special power or established alloy recipe is assigned.</x:t>
        </x:is>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T2</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T2</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Everyday torso wrap</x:v>
      </x:c>
      <x:c r="C140" s="4" t="str">
        <x:f>IFERROR(INDEX(Items!$X$6:$X$1005,MATCH(A140,Items!$A$6:$A$1005,0)),"MISSING ID")</x:f>
        <x:v>Wearable</x:v>
      </x:c>
      <x:c r="D140" s="4" t="str">
        <x:f>IFERROR(INDEX(Items!$C$6:$C$1005,MATCH(A140,Items!$A$6:$A$1005,0)),"MISSING ID")</x:f>
        <x:v>T0</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T1</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T3</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T1</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T1</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T1</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T1</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T1</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T1</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T0</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T1</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T4</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T4</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T0</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T0</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T1</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T0</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T0</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T1</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T3</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x:c r="A162" s="4" t="inlineStr">
        <x:is>
          <x:t xml:space="preserve">proposal.salvage.pyrite_chunks</x:t>
        </x:is>
      </x:c>
      <x:c r="B162" s="4" t="str">
        <x:f>Items!B162</x:f>
        <x:v>Pyrite chunks</x:v>
      </x:c>
      <x:c r="C162" s="4" t="str">
        <x:f>Items!X162</x:f>
        <x:v>Raw material</x:v>
      </x:c>
      <x:c r="D162" s="4" t="str">
        <x:f>Items!C162</x:f>
        <x:v>T1</x:v>
      </x:c>
      <x:c r="E162" s="4" t="inlineStr">
        <x:is>
          <x:t xml:space="preserve">As-found mineral salvage</x:t>
        </x:is>
      </x:c>
      <x:c r="F162" s="14">
        <x:f>Items!AJ162</x:f>
        <x:v>0</x:v>
      </x:c>
      <x:c r="G162" s="4" t="inlineStr">
        <x:is>
          <x:t xml:space="preserve">No recipe established</x:t>
        </x:is>
      </x:c>
      <x:c r="H162" s="4" t="inlineStr">
        <x:is>
          <x:t xml:space="preserve">Facilities and qualification criteria remain undefined.</x:t>
        </x:is>
      </x:c>
      <x:c r="I162" s="4" t="inlineStr">
        <x:is>
          <x:t xml:space="preserve">Proposal; not qualified for crafting</x:t>
        </x:is>
      </x:c>
      <x:c r="J162" s="4" t="inlineStr">
        <x:is>
          <x:t xml:space="preserve">Uncommon rarity: recognizable recoverable pyrite pieces are less routine than mixed mineral rubble in the proposed salvage pool. Resolve host rock, contamination, containment and processing options. No gold content, refined iron, guaranteed sulfur yield, edibility or chemical-processing performance is established.</x:t>
        </x:is>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T0</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T1</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T3</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x:c r="A166" s="4" t="inlineStr">
        <x:is>
          <x:t xml:space="preserve">proposal.salvage.kaolinite_clods</x:t>
        </x:is>
      </x:c>
      <x:c r="B166" s="4" t="str">
        <x:f>Items!B166</x:f>
        <x:v>Kaolinite clods</x:v>
      </x:c>
      <x:c r="C166" s="4" t="str">
        <x:f>Items!X166</x:f>
        <x:v>Raw material</x:v>
      </x:c>
      <x:c r="D166" s="4" t="str">
        <x:f>Items!C166</x:f>
        <x:v>T1</x:v>
      </x:c>
      <x:c r="E166" s="4" t="inlineStr">
        <x:is>
          <x:t xml:space="preserve">As-found mineral salvage</x:t>
        </x:is>
      </x:c>
      <x:c r="F166" s="14">
        <x:f>Items!AJ166</x:f>
        <x:v>0</x:v>
      </x:c>
      <x:c r="G166" s="4" t="inlineStr">
        <x:is>
          <x:t xml:space="preserve">No recipe established</x:t>
        </x:is>
      </x:c>
      <x:c r="H166" s="4" t="inlineStr">
        <x:is>
          <x:t xml:space="preserve">Facilities and qualification criteria remain undefined.</x:t>
        </x:is>
      </x:c>
      <x:c r="I166" s="4" t="inlineStr">
        <x:is>
          <x:t xml:space="preserve">Proposal; not qualified for crafting</x:t>
        </x:is>
      </x:c>
      <x:c r="J166" s="4" t="inlineStr">
        <x:is>
          <x:t xml:space="preserve">Uncommon rarity: relatively clean identifiable kaolinite clods are less frequent than undifferentiated dusty rubble in the proposed salvage pool. Resolve mineral composition, contamination, grading and compatible ceramic process. No approved deposit, pure kaolin grade, firing recipe or heat behavior is established.</x:t>
        </x:is>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T0</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x:c r="A168" s="4" t="inlineStr">
        <x:is>
          <x:t xml:space="preserve">proposal.salvage.flaking_iron_bolt_stubs</x:t>
        </x:is>
      </x:c>
      <x:c r="B168" s="4" t="str">
        <x:f>Items!B168</x:f>
        <x:v>Flaking iron bolt stubs</x:v>
      </x:c>
      <x:c r="C168" s="4" t="str">
        <x:f>Items!X168</x:f>
        <x:v>Raw material</x:v>
      </x:c>
      <x:c r="D168" s="4" t="str">
        <x:f>Items!C168</x:f>
        <x:v>T0</x:v>
      </x:c>
      <x:c r="E168" s="4" t="inlineStr">
        <x:is>
          <x:t xml:space="preserve">As-found metal salvage</x:t>
        </x:is>
      </x:c>
      <x:c r="F168" s="14">
        <x:f>Items!AJ168</x:f>
        <x:v>0</x:v>
      </x:c>
      <x:c r="G168" s="4" t="inlineStr">
        <x:is>
          <x:t xml:space="preserve">No recipe established</x:t>
        </x:is>
      </x:c>
      <x:c r="H168" s="4" t="inlineStr">
        <x:is>
          <x:t xml:space="preserve">Facilities and qualification criteria remain undefined.</x:t>
        </x:is>
      </x:c>
      <x:c r="I168" s="4" t="inlineStr">
        <x:is>
          <x:t xml:space="preserve">Proposal; not qualified for crafting</x:t>
        </x:is>
      </x:c>
      <x:c r="J168" s="4" t="inlineStr">
        <x:is>
          <x:t xml:space="preserve">Junk rarity: routine fastener debris. Resolve corrosion loss, recoverable quantity and sorting route; no usable bolt or threading is granted.</x:t>
        </x:is>
      </x:c>
    </x:row>
    <x:row r="169">
      <x:c r="A169" s="4" t="inlineStr">
        <x:is>
          <x:t xml:space="preserve">proposal.salvage.crushed_iron_conduit_elbow</x:t>
        </x:is>
      </x:c>
      <x:c r="B169" s="4" t="str">
        <x:f>Items!B169</x:f>
        <x:v>Crushed iron conduit elbow</x:v>
      </x:c>
      <x:c r="C169" s="4" t="str">
        <x:f>Items!X169</x:f>
        <x:v>Raw material</x:v>
      </x:c>
      <x:c r="D169" s="4" t="str">
        <x:f>Items!C169</x:f>
        <x:v>T0</x:v>
      </x:c>
      <x:c r="E169" s="4" t="inlineStr">
        <x:is>
          <x:t xml:space="preserve">As-found metal salvage</x:t>
        </x:is>
      </x:c>
      <x:c r="F169" s="14">
        <x:f>Items!AJ169</x:f>
        <x:v>0</x:v>
      </x:c>
      <x:c r="G169" s="4" t="inlineStr">
        <x:is>
          <x:t xml:space="preserve">No recipe established</x:t>
        </x:is>
      </x:c>
      <x:c r="H169" s="4" t="inlineStr">
        <x:is>
          <x:t xml:space="preserve">Facilities and qualification criteria remain undefined.</x:t>
        </x:is>
      </x:c>
      <x:c r="I169" s="4" t="inlineStr">
        <x:is>
          <x:t xml:space="preserve">Proposal; not qualified for crafting</x:t>
        </x:is>
      </x:c>
      <x:c r="J169" s="4" t="inlineStr">
        <x:is>
          <x:t xml:space="preserve">Junk rarity: ordinary discarded conduit debris. Resolve wall thickness, contamination and recovery route; no usable conduit or electrical protection rating.</x:t>
        </x:is>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T1</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T0</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T1</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T0</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T0</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T1</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T0</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T0</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T0</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T0</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T1</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T0</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Graded fired-ceramic grog</x:v>
      </x:c>
      <x:c r="C182" s="4" t="str">
        <x:f>IFERROR(INDEX(Items!$X$6:$X$1005,MATCH(A182,Items!$A$6:$A$1005,0)),"MISSING ID")</x:f>
        <x:v>Processed material</x:v>
      </x:c>
      <x:c r="D182" s="4" t="str">
        <x:f>IFERROR(INDEX(Items!$C$6:$C$1005,MATCH(A182,Items!$A$6:$A$1005,0)),"MISSING ID")</x:f>
        <x:v>T0</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Blended ceramic forming feed</x:v>
      </x:c>
      <x:c r="C183" s="4" t="str">
        <x:f>IFERROR(INDEX(Items!$X$6:$X$1005,MATCH(A183,Items!$A$6:$A$1005,0)),"MISSING ID")</x:f>
        <x:v>Processed material</x:v>
      </x:c>
      <x:c r="D183" s="4" t="str">
        <x:f>IFERROR(INDEX(Items!$C$6:$C$1005,MATCH(A183,Items!$A$6:$A$1005,0)),"MISSING ID")</x:f>
        <x:v>T0</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ceramic glaze powder</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T0</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T0</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T0</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T0</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T1</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T4</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T3</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T2</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T1</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T2</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T1</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T1</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T1</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T1</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T1</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T1</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T0</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T0</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T1</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T0</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T1</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T1</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T3</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T0</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T1</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T0</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T3</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T2</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T1</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T1</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Carbonized husk 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T2</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x:c r="A217" s="4" t="inlineStr">
        <x:is>
          <x:t xml:space="preserve">proposal.salvage.broken_cast_iron_mounting_foot</x:t>
        </x:is>
      </x:c>
      <x:c r="B217" s="4" t="str">
        <x:f>Items!B217</x:f>
        <x:v>Broken cast-iron mounting foot</x:v>
      </x:c>
      <x:c r="C217" s="4" t="str">
        <x:f>Items!X217</x:f>
        <x:v>Raw material</x:v>
      </x:c>
      <x:c r="D217" s="4" t="str">
        <x:f>Items!C217</x:f>
        <x:v>T0</x:v>
      </x:c>
      <x:c r="E217" s="4" t="inlineStr">
        <x:is>
          <x:t xml:space="preserve">As-found metal salvage</x:t>
        </x:is>
      </x:c>
      <x:c r="F217" s="14">
        <x:f>Items!AJ217</x:f>
        <x:v>0</x:v>
      </x:c>
      <x:c r="G217" s="4" t="inlineStr">
        <x:is>
          <x:t xml:space="preserve">No recipe established</x:t>
        </x:is>
      </x:c>
      <x:c r="H217" s="4" t="inlineStr">
        <x:is>
          <x:t xml:space="preserve">Facilities and qualification criteria remain undefined.</x:t>
        </x:is>
      </x:c>
      <x:c r="I217" s="4" t="inlineStr">
        <x:is>
          <x:t xml:space="preserve">Proposal; not qualified for crafting</x:t>
        </x:is>
      </x:c>
      <x:c r="J217" s="4" t="inlineStr">
        <x:is>
          <x:t xml:space="preserve">Junk rarity: ordinary broken cast hardware. Resolve mass, hidden cracking and material recovery; no sound mount or structural reuse implied.</x:t>
        </x:is>
      </x:c>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T3</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T1</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T1</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T1</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T4</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x:c r="A223" s="4" t="inlineStr">
        <x:is>
          <x:t xml:space="preserve">proposal.salvage.rusted_square_washer_stack</x:t>
        </x:is>
      </x:c>
      <x:c r="B223" s="4" t="str">
        <x:f>Items!B223</x:f>
        <x:v>Rusted square washer stack</x:v>
      </x:c>
      <x:c r="C223" s="4" t="str">
        <x:f>Items!X223</x:f>
        <x:v>Raw material</x:v>
      </x:c>
      <x:c r="D223" s="4" t="str">
        <x:f>Items!C223</x:f>
        <x:v>T0</x:v>
      </x:c>
      <x:c r="E223" s="4" t="inlineStr">
        <x:is>
          <x:t xml:space="preserve">As-found metal salvage</x:t>
        </x:is>
      </x:c>
      <x:c r="F223" s="14">
        <x:f>Items!AJ223</x:f>
        <x:v>0</x:v>
      </x:c>
      <x:c r="G223" s="4" t="inlineStr">
        <x:is>
          <x:t xml:space="preserve">No recipe established</x:t>
        </x:is>
      </x:c>
      <x:c r="H223" s="4" t="inlineStr">
        <x:is>
          <x:t xml:space="preserve">Facilities and qualification criteria remain undefined.</x:t>
        </x:is>
      </x:c>
      <x:c r="I223" s="4" t="inlineStr">
        <x:is>
          <x:t xml:space="preserve">Proposal; not qualified for crafting</x:t>
        </x:is>
      </x:c>
      <x:c r="J223" s="4" t="inlineStr">
        <x:is>
          <x:t xml:space="preserve">Common rarity: recognizable square hardware occurs less often than mixed fragments but remains an ordinary find. Assess separability and usable faces; no guaranteed washer count or load-bearing use.</x:t>
        </x:is>
      </x:c>
    </x:row>
    <x:row r="224">
      <x:c r="A224" s="4" t="inlineStr">
        <x:is>
          <x:t xml:space="preserve">proposal.salvage.seized_iron_oil_cup_cap</x:t>
        </x:is>
      </x:c>
      <x:c r="B224" s="4" t="str">
        <x:f>Items!B224</x:f>
        <x:v>Seized iron oil-cup cap</x:v>
      </x:c>
      <x:c r="C224" s="4" t="str">
        <x:f>Items!X224</x:f>
        <x:v>Raw material</x:v>
      </x:c>
      <x:c r="D224" s="4" t="str">
        <x:f>Items!C224</x:f>
        <x:v>T0</x:v>
      </x:c>
      <x:c r="E224" s="4" t="inlineStr">
        <x:is>
          <x:t xml:space="preserve">As-found metal salvage</x:t>
        </x:is>
      </x:c>
      <x:c r="F224" s="14">
        <x:f>Items!AJ224</x:f>
        <x:v>0</x:v>
      </x:c>
      <x:c r="G224" s="4" t="inlineStr">
        <x:is>
          <x:t xml:space="preserve">No recipe established</x:t>
        </x:is>
      </x:c>
      <x:c r="H224" s="4" t="inlineStr">
        <x:is>
          <x:t xml:space="preserve">Facilities and qualification criteria remain undefined.</x:t>
        </x:is>
      </x:c>
      <x:c r="I224" s="4" t="inlineStr">
        <x:is>
          <x:t xml:space="preserve">Proposal; not qualified for crafting</x:t>
        </x:is>
      </x:c>
      <x:c r="J224" s="4" t="inlineStr">
        <x:is>
          <x:t xml:space="preserve">Uncommon rarity: this small recognizable service fitting is less frequently recovered intact enough to identify. Resolve material and separability; it contains no usable lubricant or restored seal.</x:t>
        </x:is>
      </x:c>
    </x:row>
    <x:row r="225">
      <x:c r="A225" s="4" t="inlineStr">
        <x:is>
          <x:t xml:space="preserve">proposal.salvage.broken_fine_pitch_gauge_leaf</x:t>
        </x:is>
      </x:c>
      <x:c r="B225" s="4" t="str">
        <x:f>Items!B225</x:f>
        <x:v>Broken fine-pitch gauge leaf</x:v>
      </x:c>
      <x:c r="C225" s="4" t="str">
        <x:f>Items!X225</x:f>
        <x:v>Raw material</x:v>
      </x:c>
      <x:c r="D225" s="4" t="str">
        <x:f>Items!C225</x:f>
        <x:v>T0</x:v>
      </x:c>
      <x:c r="E225" s="4" t="inlineStr">
        <x:is>
          <x:t xml:space="preserve">As-found metal salvage</x:t>
        </x:is>
      </x:c>
      <x:c r="F225" s="14">
        <x:f>Items!AJ225</x:f>
        <x:v>0</x:v>
      </x:c>
      <x:c r="G225" s="4" t="inlineStr">
        <x:is>
          <x:t xml:space="preserve">No recipe established</x:t>
        </x:is>
      </x:c>
      <x:c r="H225" s="4" t="inlineStr">
        <x:is>
          <x:t xml:space="preserve">Facilities and qualification criteria remain undefined.</x:t>
        </x:is>
      </x:c>
      <x:c r="I225" s="4" t="inlineStr">
        <x:is>
          <x:t xml:space="preserve">Proposal; not qualified for crafting</x:t>
        </x:is>
      </x:c>
      <x:c r="J225" s="4" t="inlineStr">
        <x:is>
          <x:t xml:space="preserve">Rare rarity: a recognizable specialist fine-pitch gauge fragment is an unusual find; rarity does not restore its accuracy or raise scrap value. Resolve original pitch and alloy; no calibrated measurement, ancient provenance or collector premium is established.</x:t>
        </x:is>
      </x:c>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T3</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T1</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T3</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T3</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T4</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T3</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T4</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T4</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T4</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T4</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T1</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T2</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T0</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T2</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T1</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T0</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T1</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T1</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T2</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T3</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T1</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T2</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T0</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T0</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T3</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T0</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T0</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T1</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x:c r="A263" s="4" t="inlineStr">
        <x:is>
          <x:t xml:space="preserve">proposal.salvage.rusted_iron_u_bolt_clamp</x:t>
        </x:is>
      </x:c>
      <x:c r="B263" s="4" t="str">
        <x:f>Items!B263</x:f>
        <x:v>Rusted iron U-bolt clamp</x:v>
      </x:c>
      <x:c r="C263" s="4" t="str">
        <x:f>Items!X263</x:f>
        <x:v>Raw material</x:v>
      </x:c>
      <x:c r="D263" s="4" t="str">
        <x:f>Items!C263</x:f>
        <x:v>T1</x:v>
      </x:c>
      <x:c r="E263" s="4" t="inlineStr">
        <x:is>
          <x:t xml:space="preserve">As-found metal salvage</x:t>
        </x:is>
      </x:c>
      <x:c r="F263" s="14">
        <x:f>Items!AJ263</x:f>
        <x:v>0</x:v>
      </x:c>
      <x:c r="G263" s="4" t="inlineStr">
        <x:is>
          <x:t xml:space="preserve">No recipe established</x:t>
        </x:is>
      </x:c>
      <x:c r="H263" s="4" t="inlineStr">
        <x:is>
          <x:t xml:space="preserve">Facilities and qualification criteria remain undefined.</x:t>
        </x:is>
      </x:c>
      <x:c r="I263" s="4" t="inlineStr">
        <x:is>
          <x:t xml:space="preserve">Proposal; not qualified for crafting</x:t>
        </x:is>
      </x:c>
      <x:c r="J263" s="4" t="inlineStr">
        <x:is>
          <x:t xml:space="preserve">Common rarity: ordinary frame and pipe hardware. Assess thread damage, metal loss, span and fatigue; no safe clamping load or working replacement is granted.</x:t>
        </x:is>
      </x:c>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T2</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T4</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T4</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T1</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T1</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T1</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T1</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x:c r="A273" s="4" t="inlineStr">
        <x:is>
          <x:t xml:space="preserve">proposal.salvage.pitted_iron_spacer_sleeve</x:t>
        </x:is>
      </x:c>
      <x:c r="B273" s="4" t="str">
        <x:f>Items!B273</x:f>
        <x:v>Pitted iron spacer sleeve</x:v>
      </x:c>
      <x:c r="C273" s="4" t="str">
        <x:f>Items!X273</x:f>
        <x:v>Raw material</x:v>
      </x:c>
      <x:c r="D273" s="4" t="str">
        <x:f>Items!C273</x:f>
        <x:v>T1</x:v>
      </x:c>
      <x:c r="E273" s="4" t="inlineStr">
        <x:is>
          <x:t xml:space="preserve">As-found metal salvage</x:t>
        </x:is>
      </x:c>
      <x:c r="F273" s="14">
        <x:f>Items!AJ273</x:f>
        <x:v>0</x:v>
      </x:c>
      <x:c r="G273" s="4" t="inlineStr">
        <x:is>
          <x:t xml:space="preserve">No recipe established</x:t>
        </x:is>
      </x:c>
      <x:c r="H273" s="4" t="inlineStr">
        <x:is>
          <x:t xml:space="preserve">Facilities and qualification criteria remain undefined.</x:t>
        </x:is>
      </x:c>
      <x:c r="I273" s="4" t="inlineStr">
        <x:is>
          <x:t xml:space="preserve">Proposal; not qualified for crafting</x:t>
        </x:is>
      </x:c>
      <x:c r="J273" s="4" t="inlineStr">
        <x:is>
          <x:t xml:space="preserve">Common rarity: standard machinery spacing hardware. Resolve bore, length, wall loss and end-face condition; no bearing fit or precision alignment is implied.</x:t>
        </x:is>
      </x:c>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T2</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T1</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T1</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T0</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T0</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T1</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T0</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T0</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T0</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T3</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T2</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T3</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T0</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T3</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T0</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T0</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T4</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T4</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T2</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T0</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T1</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T1</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T0</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T2</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T2</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T4</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x:c r="A305" s="4" t="inlineStr">
        <x:is>
          <x:t xml:space="preserve">proposal.salvage.seized_bronze_flanged_bushing</x:t>
        </x:is>
      </x:c>
      <x:c r="B305" s="4" t="str">
        <x:f>Items!B305</x:f>
        <x:v>Seized bronze flanged bushing</x:v>
      </x:c>
      <x:c r="C305" s="4" t="str">
        <x:f>Items!X305</x:f>
        <x:v>Raw material</x:v>
      </x:c>
      <x:c r="D305" s="4" t="str">
        <x:f>Items!C305</x:f>
        <x:v>T1</x:v>
      </x:c>
      <x:c r="E305" s="4" t="inlineStr">
        <x:is>
          <x:t xml:space="preserve">As-found metal salvage</x:t>
        </x:is>
      </x:c>
      <x:c r="F305" s="14">
        <x:f>Items!AJ305</x:f>
        <x:v>0</x:v>
      </x:c>
      <x:c r="G305" s="4" t="inlineStr">
        <x:is>
          <x:t xml:space="preserve">No recipe established</x:t>
        </x:is>
      </x:c>
      <x:c r="H305" s="4" t="inlineStr">
        <x:is>
          <x:t xml:space="preserve">Facilities and qualification criteria remain undefined.</x:t>
        </x:is>
      </x:c>
      <x:c r="I305" s="4" t="inlineStr">
        <x:is>
          <x:t xml:space="preserve">Proposal; not qualified for crafting</x:t>
        </x:is>
      </x:c>
      <x:c r="J305" s="4" t="inlineStr">
        <x:is>
          <x:t xml:space="preserve">Uncommon rarity: a recognizable bronze donor is less routine than ferrous scrap. Resolve alloy, shaft separation, recoverable quantity and bore wear; no usable bearing surface or guaranteed bronze yield.</x:t>
        </x:is>
      </x:c>
    </x:row>
    <x:row r="306" ht="115" customHeight="1">
      <x:c r="A306" s="4" t="str">
        <x:v>proposal.food.dense_drink</x:v>
      </x:c>
      <x:c r="B306" s="4" t="str">
        <x:f>IFERROR(INDEX(Items!$B$6:$B$1005,MATCH(A306,Items!$A$6:$A$1005,0)),"MISSING ID")</x:f>
        <x:v>Concentrated Phagia drink</x:v>
      </x:c>
      <x:c r="C306" s="4" t="str">
        <x:f>IFERROR(INDEX(Items!$X$6:$X$1005,MATCH(A306,Items!$A$6:$A$1005,0)),"MISSING ID")</x:f>
        <x:v>Drink consumable</x:v>
      </x:c>
      <x:c r="D306" s="4" t="str">
        <x:f>IFERROR(INDEX(Items!$C$6:$C$1005,MATCH(A306,Items!$A$6:$A$1005,0)),"MISSING ID")</x:f>
        <x:v>T1</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T0</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T1</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T0</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T0</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T2</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T3</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T2</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T1</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T1</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x:c r="A318" s="4" t="inlineStr">
        <x:is>
          <x:t xml:space="preserve">proposal.salvage.left_thread_iron_turnbuckle_barrel</x:t>
        </x:is>
      </x:c>
      <x:c r="B318" s="4" t="str">
        <x:f>Items!B318</x:f>
        <x:v>Left-thread iron turnbuckle barrel</x:v>
      </x:c>
      <x:c r="C318" s="4" t="str">
        <x:f>Items!X318</x:f>
        <x:v>Raw material</x:v>
      </x:c>
      <x:c r="D318" s="4" t="str">
        <x:f>Items!C318</x:f>
        <x:v>T1</x:v>
      </x:c>
      <x:c r="E318" s="4" t="inlineStr">
        <x:is>
          <x:t xml:space="preserve">As-found metal salvage</x:t>
        </x:is>
      </x:c>
      <x:c r="F318" s="14">
        <x:f>Items!AJ318</x:f>
        <x:v>0</x:v>
      </x:c>
      <x:c r="G318" s="4" t="inlineStr">
        <x:is>
          <x:t xml:space="preserve">No recipe established</x:t>
        </x:is>
      </x:c>
      <x:c r="H318" s="4" t="inlineStr">
        <x:is>
          <x:t xml:space="preserve">Facilities and qualification criteria remain undefined.</x:t>
        </x:is>
      </x:c>
      <x:c r="I318" s="4" t="inlineStr">
        <x:is>
          <x:t xml:space="preserve">Proposal; not qualified for crafting</x:t>
        </x:is>
      </x:c>
      <x:c r="J318" s="4" t="inlineStr">
        <x:is>
          <x:t xml:space="preserve">Rare rarity: this particular opposing-thread fitting is an unusual salvage find. Resolve thread pitch, internal corrosion and compatible ends; no universal fitting compatibility or safe tensioning load is established.</x:t>
        </x:is>
      </x:c>
    </x:row>
    <x:row r="319">
      <x:c r="A319" s="4" t="inlineStr">
        <x:is>
          <x:t xml:space="preserve">proposal.megafauna.thorax_scutes</x:t>
        </x:is>
      </x:c>
      <x:c r="B319" s="4" t="str">
        <x:f>Items!B319</x:f>
        <x:v>Megafauna thorax scute set</x:v>
      </x:c>
      <x:c r="C319" s="4" t="str">
        <x:f>Items!X319</x:f>
        <x:v>Raw material</x:v>
      </x:c>
      <x:c r="D319" s="4" t="str">
        <x:f>Items!C319</x:f>
        <x:v>T2</x:v>
      </x:c>
      <x:c r="E319" s="4" t="inlineStr">
        <x:is>
          <x:t xml:space="preserve">Great-hunt biological harvest</x:t>
        </x:is>
      </x:c>
      <x:c r="F319" s="14">
        <x:f>Items!AJ319</x:f>
        <x:v>0</x:v>
      </x:c>
      <x:c r="G319" s="4" t="inlineStr">
        <x:is>
          <x:t xml:space="preserve">No recipe established</x:t>
        </x:is>
      </x:c>
      <x:c r="H319" s="4" t="inlineStr">
        <x:is>
          <x:t xml:space="preserve">Facilities and qualification criteria remain undefined.</x:t>
        </x:is>
      </x:c>
      <x:c r="I319" s="4" t="inlineStr">
        <x:is>
          <x:t xml:space="preserve">Proposal; not qualified for crafting</x:t>
        </x:is>
      </x:c>
      <x:c r="J319" s="4" t="inlineStr">
        <x:is>
          <x:t xml:space="preserve">Source species and exact anatomy, intact-yield conditions, preservation, compatibility and receiving recipes remain open. Artwork direction: thorax scute set.</x:t>
        </x:is>
      </x:c>
    </x:row>
    <x:row r="320">
      <x:c r="A320" s="4" t="inlineStr">
        <x:is>
          <x:t xml:space="preserve">proposal.megafauna.shoulder_buttress</x:t>
        </x:is>
      </x:c>
      <x:c r="B320" s="4" t="str">
        <x:f>Items!B320</x:f>
        <x:v>Megafauna shoulder buttress</x:v>
      </x:c>
      <x:c r="C320" s="4" t="str">
        <x:f>Items!X320</x:f>
        <x:v>Raw material</x:v>
      </x:c>
      <x:c r="D320" s="4" t="str">
        <x:f>Items!C320</x:f>
        <x:v>T2</x:v>
      </x:c>
      <x:c r="E320" s="4" t="inlineStr">
        <x:is>
          <x:t xml:space="preserve">Great-hunt biological harvest</x:t>
        </x:is>
      </x:c>
      <x:c r="F320" s="14">
        <x:f>Items!AJ320</x:f>
        <x:v>0</x:v>
      </x:c>
      <x:c r="G320" s="4" t="inlineStr">
        <x:is>
          <x:t xml:space="preserve">No recipe established</x:t>
        </x:is>
      </x:c>
      <x:c r="H320" s="4" t="inlineStr">
        <x:is>
          <x:t xml:space="preserve">Facilities and qualification criteria remain undefined.</x:t>
        </x:is>
      </x:c>
      <x:c r="I320" s="4" t="inlineStr">
        <x:is>
          <x:t xml:space="preserve">Proposal; not qualified for crafting</x:t>
        </x:is>
      </x:c>
      <x:c r="J320" s="4" t="inlineStr">
        <x:is>
          <x:t xml:space="preserve">Source species and exact anatomy, intact-yield conditions, preservation, compatibility and receiving recipes remain open. Artwork direction: shoulder buttress.</x:t>
        </x:is>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T1</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T3</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T3</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T1</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x:c r="A333" s="4" t="inlineStr">
        <x:is>
          <x:t xml:space="preserve">proposal.megafauna.tarsal_pad_stack</x:t>
        </x:is>
      </x:c>
      <x:c r="B333" s="4" t="str">
        <x:f>Items!B333</x:f>
        <x:v>Megafauna tarsal pad stack</x:v>
      </x:c>
      <x:c r="C333" s="4" t="str">
        <x:f>Items!X333</x:f>
        <x:v>Raw material</x:v>
      </x:c>
      <x:c r="D333" s="4" t="str">
        <x:f>Items!C333</x:f>
        <x:v>T2</x:v>
      </x:c>
      <x:c r="E333" s="4" t="inlineStr">
        <x:is>
          <x:t xml:space="preserve">Great-hunt biological harvest</x:t>
        </x:is>
      </x:c>
      <x:c r="F333" s="14">
        <x:f>Items!AJ333</x:f>
        <x:v>0</x:v>
      </x:c>
      <x:c r="G333" s="4" t="inlineStr">
        <x:is>
          <x:t xml:space="preserve">No recipe established</x:t>
        </x:is>
      </x:c>
      <x:c r="H333" s="4" t="inlineStr">
        <x:is>
          <x:t xml:space="preserve">Facilities and qualification criteria remain undefined.</x:t>
        </x:is>
      </x:c>
      <x:c r="I333" s="4" t="inlineStr">
        <x:is>
          <x:t xml:space="preserve">Proposal; not qualified for crafting</x:t>
        </x:is>
      </x:c>
      <x:c r="J333" s="4" t="inlineStr">
        <x:is>
          <x:t xml:space="preserve">Source species and exact anatomy, intact-yield conditions, preservation, compatibility and receiving recipes remain open. Artwork direction: tarsal pad stack.</x:t>
        </x:is>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x:c r="A335" s="4" t="inlineStr">
        <x:is>
          <x:t xml:space="preserve">proposal.megafauna.excavator_wedge</x:t>
        </x:is>
      </x:c>
      <x:c r="B335" s="4" t="str">
        <x:f>Items!B335</x:f>
        <x:v>Megafauna excavator wedge</x:v>
      </x:c>
      <x:c r="C335" s="4" t="str">
        <x:f>Items!X335</x:f>
        <x:v>Raw material</x:v>
      </x:c>
      <x:c r="D335" s="4" t="str">
        <x:f>Items!C335</x:f>
        <x:v>T2</x:v>
      </x:c>
      <x:c r="E335" s="4" t="inlineStr">
        <x:is>
          <x:t xml:space="preserve">Great-hunt biological harvest</x:t>
        </x:is>
      </x:c>
      <x:c r="F335" s="14">
        <x:f>Items!AJ335</x:f>
        <x:v>0</x:v>
      </x:c>
      <x:c r="G335" s="4" t="inlineStr">
        <x:is>
          <x:t xml:space="preserve">No recipe established</x:t>
        </x:is>
      </x:c>
      <x:c r="H335" s="4" t="inlineStr">
        <x:is>
          <x:t xml:space="preserve">Facilities and qualification criteria remain undefined.</x:t>
        </x:is>
      </x:c>
      <x:c r="I335" s="4" t="inlineStr">
        <x:is>
          <x:t xml:space="preserve">Proposal; not qualified for crafting</x:t>
        </x:is>
      </x:c>
      <x:c r="J335" s="4" t="inlineStr">
        <x:is>
          <x:t xml:space="preserve">Source species and exact anatomy, intact-yield conditions, preservation, compatibility and receiving recipes remain open. Artwork direction: excavator wedge.</x:t>
        </x:is>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T1</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T2</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T1</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x:c r="A340" s="4" t="inlineStr">
        <x:is>
          <x:t xml:space="preserve">proposal.megafauna.mandible_ridges</x:t>
        </x:is>
      </x:c>
      <x:c r="B340" s="4" t="str">
        <x:f>Items!B340</x:f>
        <x:v>Megafauna crushing ridges</x:v>
      </x:c>
      <x:c r="C340" s="4" t="str">
        <x:f>Items!X340</x:f>
        <x:v>Raw material</x:v>
      </x:c>
      <x:c r="D340" s="4" t="str">
        <x:f>Items!C340</x:f>
        <x:v>T2</x:v>
      </x:c>
      <x:c r="E340" s="4" t="inlineStr">
        <x:is>
          <x:t xml:space="preserve">Great-hunt biological harvest</x:t>
        </x:is>
      </x:c>
      <x:c r="F340" s="14">
        <x:f>Items!AJ340</x:f>
        <x:v>0</x:v>
      </x:c>
      <x:c r="G340" s="4" t="inlineStr">
        <x:is>
          <x:t xml:space="preserve">No recipe established</x:t>
        </x:is>
      </x:c>
      <x:c r="H340" s="4" t="inlineStr">
        <x:is>
          <x:t xml:space="preserve">Facilities and qualification criteria remain undefined.</x:t>
        </x:is>
      </x:c>
      <x:c r="I340" s="4" t="inlineStr">
        <x:is>
          <x:t xml:space="preserve">Proposal; not qualified for crafting</x:t>
        </x:is>
      </x:c>
      <x:c r="J340" s="4" t="inlineStr">
        <x:is>
          <x:t xml:space="preserve">Source species and exact anatomy, intact-yield conditions, preservation, compatibility and receiving recipes remain open. Artwork direction: crushing ridges.</x:t>
        </x:is>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T1</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T1</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T1</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T1</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T1</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T1</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T3</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Unconsolidated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T2</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T2</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T2</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Unformed opaque 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transparent glass blanks</x:v>
      </x:c>
      <x:c r="C364" s="4" t="str">
        <x:f>IFERROR(INDEX(Items!$X$6:$X$1005,MATCH(A364,Items!$A$6:$A$1005,0)),"MISSING ID")</x:f>
        <x:v>Processed material</x:v>
      </x:c>
      <x:c r="D364" s="4" t="str">
        <x:f>IFERROR(INDEX(Items!$C$6:$C$1005,MATCH(A364,Items!$A$6:$A$1005,0)),"MISSING ID")</x:f>
        <x:v>T2</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stone blocks</x:v>
      </x:c>
      <x:c r="C365" s="4" t="str">
        <x:f>IFERROR(INDEX(Items!$X$6:$X$1005,MATCH(A365,Items!$A$6:$A$1005,0)),"MISSING ID")</x:f>
        <x:v>Processed material</x:v>
      </x:c>
      <x:c r="D365" s="4" t="str">
        <x:f>IFERROR(INDEX(Items!$C$6:$C$1005,MATCH(A365,Items!$A$6:$A$1005,0)),"MISSING ID")</x:f>
        <x:v>T0</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 stone blanks</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Ground mineral pigment stock</x:v>
      </x:c>
      <x:c r="C367" s="4" t="str">
        <x:f>IFERROR(INDEX(Items!$X$6:$X$1005,MATCH(A367,Items!$A$6:$A$1005,0)),"MISSING ID")</x:f>
        <x:v>Processed material</x:v>
      </x:c>
      <x:c r="D367" s="4" t="str">
        <x:f>IFERROR(INDEX(Items!$C$6:$C$1005,MATCH(A367,Items!$A$6:$A$1005,0)),"MISSING ID")</x:f>
        <x:v>T0</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 powder</x:v>
      </x:c>
      <x:c r="C368" s="4" t="str">
        <x:f>IFERROR(INDEX(Items!$X$6:$X$1005,MATCH(A368,Items!$A$6:$A$1005,0)),"MISSING ID")</x:f>
        <x:v>Processed material</x:v>
      </x:c>
      <x:c r="D368" s="4" t="str">
        <x:f>IFERROR(INDEX(Items!$C$6:$C$1005,MATCH(A368,Items!$A$6:$A$1005,0)),"MISSING ID")</x:f>
        <x:v>T0</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cullet</x:v>
      </x:c>
      <x:c r="C369" s="4" t="str">
        <x:f>IFERROR(INDEX(Items!$X$6:$X$1005,MATCH(A369,Items!$A$6:$A$1005,0)),"MISSING ID")</x:f>
        <x:v>Processed material</x:v>
      </x:c>
      <x:c r="D369" s="4" t="str">
        <x:f>IFERROR(INDEX(Items!$C$6:$C$1005,MATCH(A369,Items!$A$6:$A$1005,0)),"MISSING ID")</x:f>
        <x:v>T0</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stock</x:v>
      </x:c>
      <x:c r="C370" s="4" t="str">
        <x:f>IFERROR(INDEX(Items!$X$6:$X$1005,MATCH(A370,Items!$A$6:$A$1005,0)),"MISSING ID")</x:f>
        <x:v>Processed material</x:v>
      </x:c>
      <x:c r="D370" s="4" t="str">
        <x:f>IFERROR(INDEX(Items!$C$6:$C$1005,MATCH(A370,Items!$A$6:$A$1005,0)),"MISSING ID")</x:f>
        <x:v>T0</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paper furnish</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Cleaned brush-bristle bundles</x:v>
      </x:c>
      <x:c r="C372" s="4" t="str">
        <x:f>IFERROR(INDEX(Items!$X$6:$X$1005,MATCH(A372,Items!$A$6:$A$1005,0)),"MISSING ID")</x:f>
        <x:v>Processed material</x:v>
      </x:c>
      <x:c r="D372" s="4" t="str">
        <x:f>IFERROR(INDEX(Items!$C$6:$C$1005,MATCH(A372,Items!$A$6:$A$1005,0)),"MISSING ID")</x:f>
        <x:v>T0</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sheets</x:v>
      </x:c>
      <x:c r="C373" s="4" t="str">
        <x:f>IFERROR(INDEX(Items!$X$6:$X$1005,MATCH(A373,Items!$A$6:$A$1005,0)),"MISSING ID")</x:f>
        <x:v>Processed material</x:v>
      </x:c>
      <x:c r="D373" s="4" t="str">
        <x:f>IFERROR(INDEX(Items!$C$6:$C$1005,MATCH(A373,Items!$A$6:$A$1005,0)),"MISSING ID")</x:f>
        <x:v>T0</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faunal hard-part blanks</x:v>
      </x:c>
      <x:c r="C374" s="4" t="str">
        <x:f>IFERROR(INDEX(Items!$X$6:$X$1005,MATCH(A374,Items!$A$6:$A$1005,0)),"MISSING ID")</x:f>
        <x:v>Processed material</x:v>
      </x:c>
      <x:c r="D374" s="4" t="str">
        <x:f>IFERROR(INDEX(Items!$C$6:$C$1005,MATCH(A374,Items!$A$6:$A$1005,0)),"MISSING ID")</x:f>
        <x:v>T0</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industrial salt feed</x:v>
      </x:c>
      <x:c r="C375" s="4" t="str">
        <x:f>IFERROR(INDEX(Items!$X$6:$X$1005,MATCH(A375,Items!$A$6:$A$1005,0)),"MISSING ID")</x:f>
        <x:v>Processed material</x:v>
      </x:c>
      <x:c r="D375" s="4" t="str">
        <x:f>IFERROR(INDEX(Items!$C$6:$C$1005,MATCH(A375,Items!$A$6:$A$1005,0)),"MISSING ID")</x:f>
        <x:v>T0</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liquid</x:v>
      </x:c>
      <x:c r="C376" s="4" t="str">
        <x:f>IFERROR(INDEX(Items!$X$6:$X$1005,MATCH(A376,Items!$A$6:$A$1005,0)),"MISSING ID")</x:f>
        <x:v>Processed material</x:v>
      </x:c>
      <x:c r="D376" s="4" t="str">
        <x:f>IFERROR(INDEX(Items!$C$6:$C$1005,MATCH(A376,Items!$A$6:$A$1005,0)),"MISSING ID")</x:f>
        <x:v>T0</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Processed material</x:v>
      </x:c>
      <x:c r="D377" s="4" t="str">
        <x:f>IFERROR(INDEX(Items!$C$6:$C$1005,MATCH(A377,Items!$A$6:$A$1005,0)),"MISSING ID")</x:f>
        <x:v>T0</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Processed material</x:v>
      </x:c>
      <x:c r="D378" s="4" t="str">
        <x:f>IFERROR(INDEX(Items!$C$6:$C$1005,MATCH(A378,Items!$A$6:$A$1005,0)),"MISSING ID")</x:f>
        <x:v>T0</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Rough-cut gemstone blanks</x:v>
      </x:c>
      <x:c r="C379" s="4" t="str">
        <x:f>IFERROR(INDEX(Items!$X$6:$X$1005,MATCH(A379,Items!$A$6:$A$1005,0)),"MISSING ID")</x:f>
        <x:v>Processed material</x:v>
      </x:c>
      <x:c r="D379" s="4" t="str">
        <x:f>IFERROR(INDEX(Items!$C$6:$C$1005,MATCH(A379,Items!$A$6:$A$1005,0)),"MISSING ID")</x:f>
        <x:v>T2</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gemstone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blanks</x:v>
      </x:c>
      <x:c r="C381" s="4" t="str">
        <x:f>IFERROR(INDEX(Items!$X$6:$X$1005,MATCH(A381,Items!$A$6:$A$1005,0)),"MISSING ID")</x:f>
        <x:v>Processed material</x:v>
      </x:c>
      <x:c r="D381" s="4" t="str">
        <x:f>IFERROR(INDEX(Items!$C$6:$C$1005,MATCH(A381,Items!$A$6:$A$1005,0)),"MISSING ID")</x:f>
        <x:v>T0</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sheets</x:v>
      </x:c>
      <x:c r="C382" s="4" t="str">
        <x:f>IFERROR(INDEX(Items!$X$6:$X$1005,MATCH(A382,Items!$A$6:$A$1005,0)),"MISSING ID")</x:f>
        <x:v>Processed material</x:v>
      </x:c>
      <x:c r="D382" s="4" t="str">
        <x:f>IFERROR(INDEX(Items!$C$6:$C$1005,MATCH(A382,Items!$A$6:$A$1005,0)),"MISSING ID")</x:f>
        <x:v>T2</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T3</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T4</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T4</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Ancient rocket round</x:v>
      </x:c>
      <x:c r="C386" s="4" t="str">
        <x:f>IFERROR(INDEX(Items!$X$6:$X$1005,MATCH(A386,Items!$A$6:$A$1005,0)),"MISSING ID")</x:f>
        <x:v>Ammunition</x:v>
      </x:c>
      <x:c r="D386" s="4" t="str">
        <x:f>IFERROR(INDEX(Items!$C$6:$C$1005,MATCH(A386,Items!$A$6:$A$1005,0)),"MISSING ID")</x:f>
        <x:v>T3</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T4</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x:c r="A388" s="4" t="inlineStr">
        <x:is>
          <x:t xml:space="preserve">proposal.megafauna.rasp_bands</x:t>
        </x:is>
      </x:c>
      <x:c r="B388" s="4" t="str">
        <x:f>Items!B388</x:f>
        <x:v>Megafauna burrowing rasp bands</x:v>
      </x:c>
      <x:c r="C388" s="4" t="str">
        <x:f>Items!X388</x:f>
        <x:v>Raw material</x:v>
      </x:c>
      <x:c r="D388" s="4" t="str">
        <x:f>Items!C388</x:f>
        <x:v>T2</x:v>
      </x:c>
      <x:c r="E388" s="4" t="inlineStr">
        <x:is>
          <x:t xml:space="preserve">Great-hunt biological harvest</x:t>
        </x:is>
      </x:c>
      <x:c r="F388" s="14">
        <x:f>Items!AJ388</x:f>
        <x:v>0</x:v>
      </x:c>
      <x:c r="G388" s="4" t="inlineStr">
        <x:is>
          <x:t xml:space="preserve">No recipe established</x:t>
        </x:is>
      </x:c>
      <x:c r="H388" s="4" t="inlineStr">
        <x:is>
          <x:t xml:space="preserve">Facilities and qualification criteria remain undefined.</x:t>
        </x:is>
      </x:c>
      <x:c r="I388" s="4" t="inlineStr">
        <x:is>
          <x:t xml:space="preserve">Proposal; not qualified for crafting</x:t>
        </x:is>
      </x:c>
      <x:c r="J388" s="4" t="inlineStr">
        <x:is>
          <x:t xml:space="preserve">Source species and exact anatomy, intact-yield conditions, preservation, compatibility and receiving recipes remain open. Artwork direction: burrowing rasp bands.</x:t>
        </x:is>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T4</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T4</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T4</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T4</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T4</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Composite insulation blanks</x:v>
      </x:c>
      <x:c r="C394" s="4" t="str">
        <x:f>IFERROR(INDEX(Items!$X$6:$X$1005,MATCH(A394,Items!$A$6:$A$1005,0)),"MISSING ID")</x:f>
        <x:v>Processed material</x:v>
      </x:c>
      <x:c r="D394" s="4" t="str">
        <x:f>IFERROR(INDEX(Items!$C$6:$C$1005,MATCH(A394,Items!$A$6:$A$1005,0)),"MISSING ID")</x:f>
        <x:v>T2</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jacket</x:v>
      </x:c>
      <x:c r="C395" s="4" t="str">
        <x:f>IFERROR(INDEX(Items!$X$6:$X$1005,MATCH(A395,Items!$A$6:$A$1005,0)),"MISSING ID")</x:f>
        <x:v>Wearable</x:v>
      </x:c>
      <x:c r="D395" s="4" t="str">
        <x:f>IFERROR(INDEX(Items!$C$6:$C$1005,MATCH(A395,Items!$A$6:$A$1005,0)),"MISSING ID")</x:f>
        <x:v>T2</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T2</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T2</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T3</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x:c r="A399" s="4" t="inlineStr">
        <x:is>
          <x:t xml:space="preserve">proposal.megafauna.nuchal_cable</x:t>
        </x:is>
      </x:c>
      <x:c r="B399" s="4" t="str">
        <x:f>Items!B399</x:f>
        <x:v>Megafauna nuchal tension cable</x:v>
      </x:c>
      <x:c r="C399" s="4" t="str">
        <x:f>Items!X399</x:f>
        <x:v>Raw material</x:v>
      </x:c>
      <x:c r="D399" s="4" t="str">
        <x:f>Items!C399</x:f>
        <x:v>T2</x:v>
      </x:c>
      <x:c r="E399" s="4" t="inlineStr">
        <x:is>
          <x:t xml:space="preserve">Great-hunt biological harvest</x:t>
        </x:is>
      </x:c>
      <x:c r="F399" s="14">
        <x:f>Items!AJ399</x:f>
        <x:v>0</x:v>
      </x:c>
      <x:c r="G399" s="4" t="inlineStr">
        <x:is>
          <x:t xml:space="preserve">No recipe established</x:t>
        </x:is>
      </x:c>
      <x:c r="H399" s="4" t="inlineStr">
        <x:is>
          <x:t xml:space="preserve">Facilities and qualification criteria remain undefined.</x:t>
        </x:is>
      </x:c>
      <x:c r="I399" s="4" t="inlineStr">
        <x:is>
          <x:t xml:space="preserve">Proposal; not qualified for crafting</x:t>
        </x:is>
      </x:c>
      <x:c r="J399" s="4" t="inlineStr">
        <x:is>
          <x:t xml:space="preserve">Source species and exact anatomy, intact-yield conditions, preservation, compatibility and receiving recipes remain open. Artwork direction: nuchal tension cable.</x:t>
        </x:is>
      </x:c>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T2</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T3</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T2</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T2</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T2</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T4</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T3</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T2</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Unfitted 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x:c r="A409" s="4" t="inlineStr">
        <x:is>
          <x:t xml:space="preserve">proposal.megafauna.flight_collar</x:t>
        </x:is>
      </x:c>
      <x:c r="B409" s="4" t="str">
        <x:f>Items!B409</x:f>
        <x:v>Megafauna flight-hinge collar</x:v>
      </x:c>
      <x:c r="C409" s="4" t="str">
        <x:f>Items!X409</x:f>
        <x:v>Raw material</x:v>
      </x:c>
      <x:c r="D409" s="4" t="str">
        <x:f>Items!C409</x:f>
        <x:v>T2</x:v>
      </x:c>
      <x:c r="E409" s="4" t="inlineStr">
        <x:is>
          <x:t xml:space="preserve">Great-hunt biological harvest</x:t>
        </x:is>
      </x:c>
      <x:c r="F409" s="14">
        <x:f>Items!AJ409</x:f>
        <x:v>0</x:v>
      </x:c>
      <x:c r="G409" s="4" t="inlineStr">
        <x:is>
          <x:t xml:space="preserve">No recipe established</x:t>
        </x:is>
      </x:c>
      <x:c r="H409" s="4" t="inlineStr">
        <x:is>
          <x:t xml:space="preserve">Facilities and qualification criteria remain undefined.</x:t>
        </x:is>
      </x:c>
      <x:c r="I409" s="4" t="inlineStr">
        <x:is>
          <x:t xml:space="preserve">Proposal; not qualified for crafting</x:t>
        </x:is>
      </x:c>
      <x:c r="J409" s="4" t="inlineStr">
        <x:is>
          <x:t xml:space="preserve">Source species and exact anatomy, intact-yield conditions, preservation, compatibility and receiving recipes remain open. Artwork direction: flight-hinge collar.</x:t>
        </x:is>
      </x:c>
    </x:row>
    <x:row r="410">
      <x:c r="A410" s="4" t="inlineStr">
        <x:is>
          <x:t xml:space="preserve">proposal.megafauna.spiracle_leaves</x:t>
        </x:is>
      </x:c>
      <x:c r="B410" s="4" t="str">
        <x:f>Items!B410</x:f>
        <x:v>Megafauna spiracle valve leaves</x:v>
      </x:c>
      <x:c r="C410" s="4" t="str">
        <x:f>Items!X410</x:f>
        <x:v>Raw material</x:v>
      </x:c>
      <x:c r="D410" s="4" t="str">
        <x:f>Items!C410</x:f>
        <x:v>T2</x:v>
      </x:c>
      <x:c r="E410" s="4" t="inlineStr">
        <x:is>
          <x:t xml:space="preserve">Great-hunt biological harvest</x:t>
        </x:is>
      </x:c>
      <x:c r="F410" s="14">
        <x:f>Items!AJ410</x:f>
        <x:v>0</x:v>
      </x:c>
      <x:c r="G410" s="4" t="inlineStr">
        <x:is>
          <x:t xml:space="preserve">No recipe established</x:t>
        </x:is>
      </x:c>
      <x:c r="H410" s="4" t="inlineStr">
        <x:is>
          <x:t xml:space="preserve">Facilities and qualification criteria remain undefined.</x:t>
        </x:is>
      </x:c>
      <x:c r="I410" s="4" t="inlineStr">
        <x:is>
          <x:t xml:space="preserve">Proposal; not qualified for crafting</x:t>
        </x:is>
      </x:c>
      <x:c r="J410" s="4" t="inlineStr">
        <x:is>
          <x:t xml:space="preserve">Source species and exact anatomy, intact-yield conditions, preservation, compatibility and receiving recipes remain open. Artwork direction: spiracle valve leaves.</x:t>
        </x:is>
      </x:c>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T3</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T1</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T0</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powder</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Selected manganese mineral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Processed material</x:v>
      </x:c>
      <x:c r="D418" s="4" t="str">
        <x:f>IFERROR(INDEX(Items!$C$6:$C$1005,MATCH(A418,Items!$A$6:$A$1005,0)),"MISSING ID")</x:f>
        <x:v>T0</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Processed material</x:v>
      </x:c>
      <x:c r="D419" s="4" t="str">
        <x:f>IFERROR(INDEX(Items!$C$6:$C$1005,MATCH(A419,Items!$A$6:$A$1005,0)),"MISSING ID")</x:f>
        <x:v>T2</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addition</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wire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Bronze bearing blanks</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Fired refractory ceramic blanks</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sheets</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blanks</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husk-fiber sheets</x:v>
      </x:c>
      <x:c r="C426" s="4" t="str">
        <x:f>IFERROR(INDEX(Items!$X$6:$X$1005,MATCH(A426,Items!$A$6:$A$1005,0)),"MISSING ID")</x:f>
        <x:v>Processed material</x:v>
      </x:c>
      <x:c r="D426" s="4" t="str">
        <x:f>IFERROR(INDEX(Items!$C$6:$C$1005,MATCH(A426,Items!$A$6:$A$1005,0)),"MISSING ID")</x:f>
        <x:v>T3</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wing-membrane sheets</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Processed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Processed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Prepared mineral pigment coating mix</x:v>
      </x:c>
      <x:c r="C430" s="4" t="str">
        <x:f>IFERROR(INDEX(Items!$X$6:$X$1005,MATCH(A430,Items!$A$6:$A$1005,0)),"MISSING ID")</x:f>
        <x:v>Processed material</x:v>
      </x:c>
      <x:c r="D430" s="4" t="str">
        <x:f>IFERROR(INDEX(Items!$C$6:$C$1005,MATCH(A430,Items!$A$6:$A$1005,0)),"MISSING ID")</x:f>
        <x:v>T1</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Processed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Bonded mica composite sheets</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Shaped resonant stone bars</x:v>
      </x:c>
      <x:c r="C433" s="4" t="str">
        <x:f>IFERROR(INDEX(Items!$X$6:$X$1005,MATCH(A433,Items!$A$6:$A$1005,0)),"MISSING ID")</x:f>
        <x:v>Processed material</x:v>
      </x:c>
      <x:c r="D433" s="4" t="str">
        <x:f>IFERROR(INDEX(Items!$C$6:$C$1005,MATCH(A433,Items!$A$6:$A$1005,0)),"MISSING ID")</x:f>
        <x:v>T1</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setting blanks</x:v>
      </x:c>
      <x:c r="C434" s="4" t="str">
        <x:f>IFERROR(INDEX(Items!$X$6:$X$1005,MATCH(A434,Items!$A$6:$A$1005,0)),"MISSING ID")</x:f>
        <x:v>Processed material</x:v>
      </x:c>
      <x:c r="D434" s="4" t="str">
        <x:f>IFERROR(INDEX(Items!$C$6:$C$1005,MATCH(A434,Items!$A$6:$A$1005,0)),"MISSING ID")</x:f>
        <x:v>T3</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laminate sheets</x:v>
      </x:c>
      <x:c r="C435" s="4" t="str">
        <x:f>IFERROR(INDEX(Items!$X$6:$X$1005,MATCH(A435,Items!$A$6:$A$1005,0)),"MISSING ID")</x:f>
        <x:v>Processed material</x:v>
      </x:c>
      <x:c r="D435" s="4" t="str">
        <x:f>IFERROR(INDEX(Items!$C$6:$C$1005,MATCH(A435,Items!$A$6:$A$1005,0)),"MISSING ID")</x:f>
        <x:v>T2</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blanks</x:v>
      </x:c>
      <x:c r="C436" s="4" t="str">
        <x:f>IFERROR(INDEX(Items!$X$6:$X$1005,MATCH(A436,Items!$A$6:$A$1005,0)),"MISSING ID")</x:f>
        <x:v>Processed material</x:v>
      </x:c>
      <x:c r="D436" s="4" t="str">
        <x:f>IFERROR(INDEX(Items!$C$6:$C$1005,MATCH(A436,Items!$A$6:$A$1005,0)),"MISSING ID")</x:f>
        <x:v>T2</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Insulation-wrapped copper lengths</x:v>
      </x:c>
      <x:c r="C437" s="4" t="str">
        <x:f>IFERROR(INDEX(Items!$X$6:$X$1005,MATCH(A437,Items!$A$6:$A$1005,0)),"MISSING ID")</x:f>
        <x:v>Processed material</x:v>
      </x:c>
      <x:c r="D437" s="4" t="str">
        <x:f>IFERROR(INDEX(Items!$C$6:$C$1005,MATCH(A437,Items!$A$6:$A$1005,0)),"MISSING ID")</x:f>
        <x:v>T2</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Ceramic-faced shell laminate panels</x:v>
      </x:c>
      <x:c r="C438" s="4" t="str">
        <x:f>IFERROR(INDEX(Items!$X$6:$X$1005,MATCH(A438,Items!$A$6:$A$1005,0)),"MISSING ID")</x:f>
        <x:v>Processed material</x:v>
      </x:c>
      <x:c r="D438" s="4" t="str">
        <x:f>IFERROR(INDEX(Items!$C$6:$C$1005,MATCH(A438,Items!$A$6:$A$1005,0)),"MISSING ID")</x:f>
        <x:v>T2</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blanks</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husk-composite sheets</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seal-sheet stock</x:v>
      </x:c>
      <x:c r="C441" s="4" t="str">
        <x:f>IFERROR(INDEX(Items!$X$6:$X$1005,MATCH(A441,Items!$A$6:$A$1005,0)),"MISSING ID")</x:f>
        <x:v>Processed material</x:v>
      </x:c>
      <x:c r="D441" s="4" t="str">
        <x:f>IFERROR(INDEX(Items!$C$6:$C$1005,MATCH(A441,Items!$A$6:$A$1005,0)),"MISSING ID")</x:f>
        <x:v>T2</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Surface-finished husk sheets</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panel blanks</x:v>
      </x:c>
      <x:c r="C443" s="4" t="str">
        <x:f>IFERROR(INDEX(Items!$X$6:$X$1005,MATCH(A443,Items!$A$6:$A$1005,0)),"MISSING ID")</x:f>
        <x:v>Processed material</x:v>
      </x:c>
      <x:c r="D443" s="4" t="str">
        <x:f>IFERROR(INDEX(Items!$C$6:$C$1005,MATCH(A443,Items!$A$6:$A$1005,0)),"MISSING ID")</x:f>
        <x:v>T3</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Encased conductor lengths</x:v>
      </x:c>
      <x:c r="C444" s="4" t="str">
        <x:f>IFERROR(INDEX(Items!$X$6:$X$1005,MATCH(A444,Items!$A$6:$A$1005,0)),"MISSING ID")</x:f>
        <x:v>Processed material</x:v>
      </x:c>
      <x:c r="D444" s="4" t="str">
        <x:f>IFERROR(INDEX(Items!$C$6:$C$1005,MATCH(A444,Items!$A$6:$A$1005,0)),"MISSING ID")</x:f>
        <x:v>T3</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T3</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Husk-composite casing blanks</x:v>
      </x:c>
      <x:c r="C446" s="4" t="str">
        <x:f>IFERROR(INDEX(Items!$X$6:$X$1005,MATCH(A446,Items!$A$6:$A$1005,0)),"MISSING ID")</x:f>
        <x:v>Processed material</x:v>
      </x:c>
      <x:c r="D446" s="4" t="str">
        <x:f>IFERROR(INDEX(Items!$C$6:$C$1005,MATCH(A446,Items!$A$6:$A$1005,0)),"MISSING ID")</x:f>
        <x:v>T3</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Fitted spring-pack subassembly</x:v>
      </x:c>
      <x:c r="C447" s="4" t="str">
        <x:f>IFERROR(INDEX(Items!$X$6:$X$1005,MATCH(A447,Items!$A$6:$A$1005,0)),"MISSING ID")</x:f>
        <x:v>Crafting component</x:v>
      </x:c>
      <x:c r="D447" s="4" t="str">
        <x:f>IFERROR(INDEX(Items!$C$6:$C$1005,MATCH(A447,Items!$A$6:$A$1005,0)),"MISSING ID")</x:f>
        <x:v>T3</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T2</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T2</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lengths</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conductor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T2</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sheets</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T2</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T2</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T1</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lengths</x:v>
      </x:c>
      <x:c r="C458" s="4" t="str">
        <x:f>IFERROR(INDEX(Items!$X$6:$X$1005,MATCH(A458,Items!$A$6:$A$1005,0)),"MISSING ID")</x:f>
        <x:v>Processed material</x:v>
      </x:c>
      <x:c r="D458" s="4" t="str">
        <x:f>IFERROR(INDEX(Items!$C$6:$C$1005,MATCH(A458,Items!$A$6:$A$1005,0)),"MISSING ID")</x:f>
        <x:v>T2</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T2</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strips</x:v>
      </x:c>
      <x:c r="C460" s="4" t="str">
        <x:f>IFERROR(INDEX(Items!$X$6:$X$1005,MATCH(A460,Items!$A$6:$A$1005,0)),"MISSING ID")</x:f>
        <x:v>Processed material</x:v>
      </x:c>
      <x:c r="D460" s="4" t="str">
        <x:f>IFERROR(INDEX(Items!$C$6:$C$1005,MATCH(A460,Items!$A$6:$A$1005,0)),"MISSING ID")</x:f>
        <x:v>T2</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husk-composite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Abrasive-faced steel blanks</x:v>
      </x:c>
      <x:c r="C463" s="4" t="str">
        <x:f>IFERROR(INDEX(Items!$X$6:$X$1005,MATCH(A463,Items!$A$6:$A$1005,0)),"MISSING ID")</x:f>
        <x:v>Processed material</x:v>
      </x:c>
      <x:c r="D463" s="4" t="str">
        <x:f>IFERROR(INDEX(Items!$C$6:$C$1005,MATCH(A463,Items!$A$6:$A$1005,0)),"MISSING ID")</x:f>
        <x:v>T2</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T2</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T2</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panels</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T3</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T3</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T3</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T3</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T3</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T3</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T3</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T3</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T2</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T3</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T3</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T3</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T3</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T2</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T2</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barrier boards</x:v>
      </x:c>
      <x:c r="C485" s="4" t="str">
        <x:f>IFERROR(INDEX(Items!$X$6:$X$1005,MATCH(A485,Items!$A$6:$A$1005,0)),"MISSING ID")</x:f>
        <x:v>Processed material</x:v>
      </x:c>
      <x:c r="D485" s="4" t="str">
        <x:f>IFERROR(INDEX(Items!$C$6:$C$1005,MATCH(A485,Items!$A$6:$A$1005,0)),"MISSING ID")</x:f>
        <x:v>T2</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inlay veneer sheets</x:v>
      </x:c>
      <x:c r="C486" s="4" t="str">
        <x:f>IFERROR(INDEX(Items!$X$6:$X$1005,MATCH(A486,Items!$A$6:$A$1005,0)),"MISSING ID")</x:f>
        <x:v>Processed material</x:v>
      </x:c>
      <x:c r="D486" s="4" t="str">
        <x:f>IFERROR(INDEX(Items!$C$6:$C$1005,MATCH(A486,Items!$A$6:$A$1005,0)),"MISSING ID")</x:f>
        <x:v>T3</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T3</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T0</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T1</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Dense old-growth mineral cores</x:v>
      </x:c>
      <x:c r="C491" s="4" t="str">
        <x:f>IFERROR(INDEX(Items!$X$6:$X$1005,MATCH(A491,Items!$A$6:$A$1005,0)),"MISSING ID")</x:f>
        <x:v>Raw material</x:v>
      </x:c>
      <x:c r="D491" s="4" t="str">
        <x:f>IFERROR(INDEX(Items!$C$6:$C$1005,MATCH(A491,Items!$A$6:$A$1005,0)),"MISSING ID")</x:f>
        <x:v>T3</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T3</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Assay-selected Iron Growth feed</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Worked Growth-alloy blanks</x:v>
      </x:c>
      <x:c r="C494" s="4" t="str">
        <x:f>IFERROR(INDEX(Items!$X$6:$X$1005,MATCH(A494,Items!$A$6:$A$1005,0)),"MISSING ID")</x:f>
        <x:v>Processed material</x:v>
      </x:c>
      <x:c r="D494" s="4" t="str">
        <x:f>IFERROR(INDEX(Items!$C$6:$C$1005,MATCH(A494,Items!$A$6:$A$1005,0)),"MISSING ID")</x:f>
        <x:v>T3</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T2</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T3</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T2</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T0</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T0</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T3</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T0</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T0</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T0</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T0</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T0</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T0</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T1</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Conditioned faunal reinforcement fibers</x:v>
      </x:c>
      <x:c r="C509" s="4" t="str">
        <x:f>IFERROR(INDEX(Items!$X$6:$X$1005,MATCH(A509,Items!$A$6:$A$1005,0)),"MISSING ID")</x:f>
        <x:v>Processed material</x:v>
      </x:c>
      <x:c r="D509" s="4" t="str">
        <x:f>IFERROR(INDEX(Items!$C$6:$C$1005,MATCH(A509,Items!$A$6:$A$1005,0)),"MISSING ID")</x:f>
        <x:v>T0</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T0</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x:c r="A511" s="4" t="inlineStr">
        <x:is>
          <x:t xml:space="preserve">proposal.megafauna.bellows_pleats</x:t>
        </x:is>
      </x:c>
      <x:c r="B511" s="4" t="str">
        <x:f>Items!B511</x:f>
        <x:v>Megafauna abdominal bellows pleats</x:v>
      </x:c>
      <x:c r="C511" s="4" t="str">
        <x:f>Items!X511</x:f>
        <x:v>Raw material</x:v>
      </x:c>
      <x:c r="D511" s="4" t="str">
        <x:f>Items!C511</x:f>
        <x:v>T2</x:v>
      </x:c>
      <x:c r="E511" s="4" t="inlineStr">
        <x:is>
          <x:t xml:space="preserve">Great-hunt biological harvest</x:t>
        </x:is>
      </x:c>
      <x:c r="F511" s="14">
        <x:f>Items!AJ511</x:f>
        <x:v>0</x:v>
      </x:c>
      <x:c r="G511" s="4" t="inlineStr">
        <x:is>
          <x:t xml:space="preserve">No recipe established</x:t>
        </x:is>
      </x:c>
      <x:c r="H511" s="4" t="inlineStr">
        <x:is>
          <x:t xml:space="preserve">Facilities and qualification criteria remain undefined.</x:t>
        </x:is>
      </x:c>
      <x:c r="I511" s="4" t="inlineStr">
        <x:is>
          <x:t xml:space="preserve">Proposal; not qualified for crafting</x:t>
        </x:is>
      </x:c>
      <x:c r="J511" s="4" t="inlineStr">
        <x:is>
          <x:t xml:space="preserve">Source species and exact anatomy, intact-yield conditions, preservation, compatibility and receiving recipes remain open. Artwork direction: abdominal bellows pleats.</x:t>
        </x:is>
      </x:c>
    </x:row>
    <x:row r="512">
      <x:c r="A512" s="4" t="inlineStr">
        <x:is>
          <x:t xml:space="preserve">proposal.megafauna.resonator_diaphragms</x:t>
        </x:is>
      </x:c>
      <x:c r="B512" s="4" t="str">
        <x:f>Items!B512</x:f>
        <x:v>Megafauna resonator diaphragms</x:v>
      </x:c>
      <x:c r="C512" s="4" t="str">
        <x:f>Items!X512</x:f>
        <x:v>Raw material</x:v>
      </x:c>
      <x:c r="D512" s="4" t="str">
        <x:f>Items!C512</x:f>
        <x:v>T2</x:v>
      </x:c>
      <x:c r="E512" s="4" t="inlineStr">
        <x:is>
          <x:t xml:space="preserve">Great-hunt biological harvest</x:t>
        </x:is>
      </x:c>
      <x:c r="F512" s="14">
        <x:f>Items!AJ512</x:f>
        <x:v>0</x:v>
      </x:c>
      <x:c r="G512" s="4" t="inlineStr">
        <x:is>
          <x:t xml:space="preserve">No recipe established</x:t>
        </x:is>
      </x:c>
      <x:c r="H512" s="4" t="inlineStr">
        <x:is>
          <x:t xml:space="preserve">Facilities and qualification criteria remain undefined.</x:t>
        </x:is>
      </x:c>
      <x:c r="I512" s="4" t="inlineStr">
        <x:is>
          <x:t xml:space="preserve">Proposal; not qualified for crafting</x:t>
        </x:is>
      </x:c>
      <x:c r="J512" s="4" t="inlineStr">
        <x:is>
          <x:t xml:space="preserve">Source species and exact anatomy, intact-yield conditions, preservation, compatibility and receiving recipes remain open. Artwork direction: resonator diaphragms.</x:t>
        </x:is>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T2</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wire stock</x:v>
      </x:c>
      <x:c r="C514" s="4" t="str">
        <x:f>IFERROR(INDEX(Items!$X$6:$X$1005,MATCH(A514,Items!$A$6:$A$1005,0)),"MISSING ID")</x:f>
        <x:v>Processed material</x:v>
      </x:c>
      <x:c r="D514" s="4" t="str">
        <x:f>IFERROR(INDEX(Items!$C$6:$C$1005,MATCH(A514,Items!$A$6:$A$1005,0)),"MISSING ID")</x:f>
        <x:v>T1</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T1</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T2</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Unheaded iron rivet blanks</x:v>
      </x:c>
      <x:c r="C517" s="4" t="str">
        <x:f>IFERROR(INDEX(Items!$X$6:$X$1005,MATCH(A517,Items!$A$6:$A$1005,0)),"MISSING ID")</x:f>
        <x:v>Processed material</x:v>
      </x:c>
      <x:c r="D517" s="4" t="str">
        <x:f>IFERROR(INDEX(Items!$C$6:$C$1005,MATCH(A517,Items!$A$6:$A$1005,0)),"MISSING ID")</x:f>
        <x:v>T0</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T0</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T1</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T0</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T2</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T2</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T2</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T1</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x:c r="A527" s="4" t="inlineStr">
        <x:is>
          <x:t xml:space="preserve">proposal.megafauna.whisker_root_fan</x:t>
        </x:is>
      </x:c>
      <x:c r="B527" s="4" t="str">
        <x:f>Items!B527</x:f>
        <x:v>Megafauna whisker-root fan</x:v>
      </x:c>
      <x:c r="C527" s="4" t="str">
        <x:f>Items!X527</x:f>
        <x:v>Raw material</x:v>
      </x:c>
      <x:c r="D527" s="4" t="str">
        <x:f>Items!C527</x:f>
        <x:v>T2</x:v>
      </x:c>
      <x:c r="E527" s="4" t="inlineStr">
        <x:is>
          <x:t xml:space="preserve">Great-hunt biological harvest</x:t>
        </x:is>
      </x:c>
      <x:c r="F527" s="14">
        <x:f>Items!AJ527</x:f>
        <x:v>0</x:v>
      </x:c>
      <x:c r="G527" s="4" t="inlineStr">
        <x:is>
          <x:t xml:space="preserve">No recipe established</x:t>
        </x:is>
      </x:c>
      <x:c r="H527" s="4" t="inlineStr">
        <x:is>
          <x:t xml:space="preserve">Facilities and qualification criteria remain undefined.</x:t>
        </x:is>
      </x:c>
      <x:c r="I527" s="4" t="inlineStr">
        <x:is>
          <x:t xml:space="preserve">Proposal; not qualified for crafting</x:t>
        </x:is>
      </x:c>
      <x:c r="J527" s="4" t="inlineStr">
        <x:is>
          <x:t xml:space="preserve">Source species and exact anatomy, intact-yield conditions, preservation, compatibility and receiving recipes remain open. Artwork direction: whisker-root fan.</x:t>
        </x:is>
      </x:c>
    </x:row>
    <x:row r="528">
      <x:c r="A528" s="4" t="inlineStr">
        <x:is>
          <x:t xml:space="preserve">proposal.megafauna.corneal_windows</x:t>
        </x:is>
      </x:c>
      <x:c r="B528" s="4" t="str">
        <x:f>Items!B528</x:f>
        <x:v>Megafauna corneal windows</x:v>
      </x:c>
      <x:c r="C528" s="4" t="str">
        <x:f>Items!X528</x:f>
        <x:v>Raw material</x:v>
      </x:c>
      <x:c r="D528" s="4" t="str">
        <x:f>Items!C528</x:f>
        <x:v>T2</x:v>
      </x:c>
      <x:c r="E528" s="4" t="inlineStr">
        <x:is>
          <x:t xml:space="preserve">Great-hunt biological harvest</x:t>
        </x:is>
      </x:c>
      <x:c r="F528" s="14">
        <x:f>Items!AJ528</x:f>
        <x:v>0</x:v>
      </x:c>
      <x:c r="G528" s="4" t="inlineStr">
        <x:is>
          <x:t xml:space="preserve">No recipe established</x:t>
        </x:is>
      </x:c>
      <x:c r="H528" s="4" t="inlineStr">
        <x:is>
          <x:t xml:space="preserve">Facilities and qualification criteria remain undefined.</x:t>
        </x:is>
      </x:c>
      <x:c r="I528" s="4" t="inlineStr">
        <x:is>
          <x:t xml:space="preserve">Proposal; not qualified for crafting</x:t>
        </x:is>
      </x:c>
      <x:c r="J528" s="4" t="inlineStr">
        <x:is>
          <x:t xml:space="preserve">Source species and exact anatomy, intact-yield conditions, preservation, compatibility and receiving recipes remain open. Artwork direction: corneal windows.</x:t>
        </x:is>
      </x:c>
    </x:row>
    <x:row r="529">
      <x:c r="A529" s="4" t="inlineStr">
        <x:is>
          <x:t xml:space="preserve">proposal.megafauna.brake_lamellae</x:t>
        </x:is>
      </x:c>
      <x:c r="B529" s="4" t="str">
        <x:f>Items!B529</x:f>
        <x:v>Megafauna joint-brake lamellae</x:v>
      </x:c>
      <x:c r="C529" s="4" t="str">
        <x:f>Items!X529</x:f>
        <x:v>Raw material</x:v>
      </x:c>
      <x:c r="D529" s="4" t="str">
        <x:f>Items!C529</x:f>
        <x:v>T2</x:v>
      </x:c>
      <x:c r="E529" s="4" t="inlineStr">
        <x:is>
          <x:t xml:space="preserve">Great-hunt biological harvest</x:t>
        </x:is>
      </x:c>
      <x:c r="F529" s="14">
        <x:f>Items!AJ529</x:f>
        <x:v>0</x:v>
      </x:c>
      <x:c r="G529" s="4" t="inlineStr">
        <x:is>
          <x:t xml:space="preserve">No recipe established</x:t>
        </x:is>
      </x:c>
      <x:c r="H529" s="4" t="inlineStr">
        <x:is>
          <x:t xml:space="preserve">Facilities and qualification criteria remain undefined.</x:t>
        </x:is>
      </x:c>
      <x:c r="I529" s="4" t="inlineStr">
        <x:is>
          <x:t xml:space="preserve">Proposal; not qualified for crafting</x:t>
        </x:is>
      </x:c>
      <x:c r="J529" s="4" t="inlineStr">
        <x:is>
          <x:t xml:space="preserve">Source species and exact anatomy, intact-yield conditions, preservation, compatibility and receiving recipes remain open. Artwork direction: joint-brake lamellae.</x:t>
        </x:is>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T1</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T1</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x:c r="A532" s="4" t="inlineStr">
        <x:is>
          <x:t xml:space="preserve">proposal.megafauna.locking_hooks</x:t>
        </x:is>
      </x:c>
      <x:c r="B532" s="4" t="str">
        <x:f>Items!B532</x:f>
        <x:v>Megafauna intersegment locking hooks</x:v>
      </x:c>
      <x:c r="C532" s="4" t="str">
        <x:f>Items!X532</x:f>
        <x:v>Raw material</x:v>
      </x:c>
      <x:c r="D532" s="4" t="str">
        <x:f>Items!C532</x:f>
        <x:v>T2</x:v>
      </x:c>
      <x:c r="E532" s="4" t="inlineStr">
        <x:is>
          <x:t xml:space="preserve">Great-hunt biological harvest</x:t>
        </x:is>
      </x:c>
      <x:c r="F532" s="14">
        <x:f>Items!AJ532</x:f>
        <x:v>0</x:v>
      </x:c>
      <x:c r="G532" s="4" t="inlineStr">
        <x:is>
          <x:t xml:space="preserve">No recipe established</x:t>
        </x:is>
      </x:c>
      <x:c r="H532" s="4" t="inlineStr">
        <x:is>
          <x:t xml:space="preserve">Facilities and qualification criteria remain undefined.</x:t>
        </x:is>
      </x:c>
      <x:c r="I532" s="4" t="inlineStr">
        <x:is>
          <x:t xml:space="preserve">Proposal; not qualified for crafting</x:t>
        </x:is>
      </x:c>
      <x:c r="J532" s="4" t="inlineStr">
        <x:is>
          <x:t xml:space="preserve">Source species and exact anatomy, intact-yield conditions, preservation, compatibility and receiving recipes remain open. Artwork direction: intersegment locking hooks.</x:t>
        </x:is>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x:c r="A534" s="4" t="inlineStr">
        <x:is>
          <x:t xml:space="preserve">proposal.megafauna.spray_nozzle_plate</x:t>
        </x:is>
      </x:c>
      <x:c r="B534" s="4" t="str">
        <x:f>Items!B534</x:f>
        <x:v>Megafauna spray-nozzle plate</x:v>
      </x:c>
      <x:c r="C534" s="4" t="str">
        <x:f>Items!X534</x:f>
        <x:v>Raw material</x:v>
      </x:c>
      <x:c r="D534" s="4" t="str">
        <x:f>Items!C534</x:f>
        <x:v>T2</x:v>
      </x:c>
      <x:c r="E534" s="4" t="inlineStr">
        <x:is>
          <x:t xml:space="preserve">Great-hunt biological harvest</x:t>
        </x:is>
      </x:c>
      <x:c r="F534" s="14">
        <x:f>Items!AJ534</x:f>
        <x:v>0</x:v>
      </x:c>
      <x:c r="G534" s="4" t="inlineStr">
        <x:is>
          <x:t xml:space="preserve">No recipe established</x:t>
        </x:is>
      </x:c>
      <x:c r="H534" s="4" t="inlineStr">
        <x:is>
          <x:t xml:space="preserve">Facilities and qualification criteria remain undefined.</x:t>
        </x:is>
      </x:c>
      <x:c r="I534" s="4" t="inlineStr">
        <x:is>
          <x:t xml:space="preserve">Proposal; not qualified for crafting</x:t>
        </x:is>
      </x:c>
      <x:c r="J534" s="4" t="inlineStr">
        <x:is>
          <x:t xml:space="preserve">Source species and exact anatomy, intact-yield conditions, preservation, compatibility and receiving recipes remain open. Artwork direction: spray-nozzle plate.</x:t>
        </x:is>
      </x:c>
    </x:row>
    <x:row r="535" ht="115" customHeight="1">
      <x:c r="A535" s="4" t="str">
        <x:v>proposal.collection.selected_edible_fauna_gland_tissue</x:v>
      </x:c>
      <x:c r="B535" s="4" t="str">
        <x:f>IFERROR(INDEX(Items!$B$6:$B$1005,MATCH(A535,Items!$A$6:$A$1005,0)),"MISSING ID")</x:f>
        <x:v>Culinary-candidate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Selected nickel-bearing alloy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Selected tin-bearing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Fine kaolin ceramic-body mix</x:v>
      </x:c>
      <x:c r="C538" s="4" t="str">
        <x:f>IFERROR(INDEX(Items!$X$6:$X$1005,MATCH(A538,Items!$A$6:$A$1005,0)),"MISSING ID")</x:f>
        <x:v>Processed material</x:v>
      </x:c>
      <x:c r="D538" s="4" t="str">
        <x:f>IFERROR(INDEX(Items!$C$6:$C$1005,MATCH(A538,Items!$A$6:$A$1005,0)),"MISSING ID")</x:f>
        <x:v>T0</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feed</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Worked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T2</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shell-mineral friction blanks</x:v>
      </x:c>
      <x:c r="C542" s="4" t="str">
        <x:f>IFERROR(INDEX(Items!$X$6:$X$1005,MATCH(A542,Items!$A$6:$A$1005,0)),"MISSING ID")</x:f>
        <x:v>Processed material</x:v>
      </x:c>
      <x:c r="D542" s="4" t="str">
        <x:f>IFERROR(INDEX(Items!$C$6:$C$1005,MATCH(A542,Items!$A$6:$A$1005,0)),"MISSING ID")</x:f>
        <x:v>T0</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Fitted ceramic mounting saddle</x:v>
      </x:c>
      <x:c r="C543" s="4" t="str">
        <x:f>IFERROR(INDEX(Items!$X$6:$X$1005,MATCH(A543,Items!$A$6:$A$1005,0)),"MISSING ID")</x:f>
        <x:v>Crafting component</x:v>
      </x:c>
      <x:c r="D543" s="4" t="str">
        <x:f>IFERROR(INDEX(Items!$C$6:$C$1005,MATCH(A543,Items!$A$6:$A$1005,0)),"MISSING ID")</x:f>
        <x:v>T1</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T0</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x:c r="A545" s="4" t="inlineStr">
        <x:is>
          <x:t xml:space="preserve">proposal.megafauna.reservoir_wall</x:t>
        </x:is>
      </x:c>
      <x:c r="B545" s="4" t="str">
        <x:f>Items!B545</x:f>
        <x:v>Megafauna secretion-reservoir wall</x:v>
      </x:c>
      <x:c r="C545" s="4" t="str">
        <x:f>Items!X545</x:f>
        <x:v>Raw material</x:v>
      </x:c>
      <x:c r="D545" s="4" t="str">
        <x:f>Items!C545</x:f>
        <x:v>T2</x:v>
      </x:c>
      <x:c r="E545" s="4" t="inlineStr">
        <x:is>
          <x:t xml:space="preserve">Great-hunt biological harvest</x:t>
        </x:is>
      </x:c>
      <x:c r="F545" s="14">
        <x:f>Items!AJ545</x:f>
        <x:v>0</x:v>
      </x:c>
      <x:c r="G545" s="4" t="inlineStr">
        <x:is>
          <x:t xml:space="preserve">No recipe established</x:t>
        </x:is>
      </x:c>
      <x:c r="H545" s="4" t="inlineStr">
        <x:is>
          <x:t xml:space="preserve">Facilities and qualification criteria remain undefined.</x:t>
        </x:is>
      </x:c>
      <x:c r="I545" s="4" t="inlineStr">
        <x:is>
          <x:t xml:space="preserve">Proposal; not qualified for crafting</x:t>
        </x:is>
      </x:c>
      <x:c r="J545" s="4" t="inlineStr">
        <x:is>
          <x:t xml:space="preserve">Source species and exact anatomy, intact-yield conditions, preservation, compatibility and receiving recipes remain open. Artwork direction: secretion-reservoir wall.</x:t>
        </x:is>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T0</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T0</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T4</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x:c r="A549" s="4" t="inlineStr">
        <x:is>
          <x:t xml:space="preserve">proposal.megafauna.precursor_pellets</x:t>
        </x:is>
      </x:c>
      <x:c r="B549" s="4" t="str">
        <x:f>Items!B549</x:f>
        <x:v>Megafauna gland precursor pellets</x:v>
      </x:c>
      <x:c r="C549" s="4" t="str">
        <x:f>Items!X549</x:f>
        <x:v>Raw material</x:v>
      </x:c>
      <x:c r="D549" s="4" t="str">
        <x:f>Items!C549</x:f>
        <x:v>T2</x:v>
      </x:c>
      <x:c r="E549" s="4" t="inlineStr">
        <x:is>
          <x:t xml:space="preserve">Great-hunt biological harvest</x:t>
        </x:is>
      </x:c>
      <x:c r="F549" s="14">
        <x:f>Items!AJ549</x:f>
        <x:v>0</x:v>
      </x:c>
      <x:c r="G549" s="4" t="inlineStr">
        <x:is>
          <x:t xml:space="preserve">No recipe established</x:t>
        </x:is>
      </x:c>
      <x:c r="H549" s="4" t="inlineStr">
        <x:is>
          <x:t xml:space="preserve">Facilities and qualification criteria remain undefined.</x:t>
        </x:is>
      </x:c>
      <x:c r="I549" s="4" t="inlineStr">
        <x:is>
          <x:t xml:space="preserve">Proposal; not qualified for crafting</x:t>
        </x:is>
      </x:c>
      <x:c r="J549" s="4" t="inlineStr">
        <x:is>
          <x:t xml:space="preserve">Source species and exact anatomy, intact-yield conditions, preservation, compatibility and receiving recipes remain open. Artwork direction: gland precursor pellets.</x:t>
        </x:is>
      </x:c>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T3</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T2</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T0</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T1</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T1</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T0</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T0</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T2</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x:c r="A558" s="4" t="inlineStr">
        <x:is>
          <x:t xml:space="preserve">proposal.megafauna.jaw_sealing_rings</x:t>
        </x:is>
      </x:c>
      <x:c r="B558" s="4" t="str">
        <x:f>Items!B558</x:f>
        <x:v>Megafauna jaw-joint sealing rings</x:v>
      </x:c>
      <x:c r="C558" s="4" t="str">
        <x:f>Items!X558</x:f>
        <x:v>Raw material</x:v>
      </x:c>
      <x:c r="D558" s="4" t="str">
        <x:f>Items!C558</x:f>
        <x:v>T2</x:v>
      </x:c>
      <x:c r="E558" s="4" t="inlineStr">
        <x:is>
          <x:t xml:space="preserve">Great-hunt biological harvest</x:t>
        </x:is>
      </x:c>
      <x:c r="F558" s="14">
        <x:f>Items!AJ558</x:f>
        <x:v>0</x:v>
      </x:c>
      <x:c r="G558" s="4" t="inlineStr">
        <x:is>
          <x:t xml:space="preserve">No recipe established</x:t>
        </x:is>
      </x:c>
      <x:c r="H558" s="4" t="inlineStr">
        <x:is>
          <x:t xml:space="preserve">Facilities and qualification criteria remain undefined.</x:t>
        </x:is>
      </x:c>
      <x:c r="I558" s="4" t="inlineStr">
        <x:is>
          <x:t xml:space="preserve">Proposal; not qualified for crafting</x:t>
        </x:is>
      </x:c>
      <x:c r="J558" s="4" t="inlineStr">
        <x:is>
          <x:t xml:space="preserve">Source species and exact anatomy, intact-yield conditions, preservation, compatibility and receiving recipes remain open. Artwork direction: jaw-joint sealing rings.</x:t>
        </x:is>
      </x:c>
    </x:row>
    <x:row r="559">
      <x:c r="A559" s="4" t="inlineStr">
        <x:is>
          <x:t xml:space="preserve">proposal.megafauna.anchoring_talon</x:t>
        </x:is>
      </x:c>
      <x:c r="B559" s="4" t="str">
        <x:f>Items!B559</x:f>
        <x:v>Megafauna anchoring talon</x:v>
      </x:c>
      <x:c r="C559" s="4" t="str">
        <x:f>Items!X559</x:f>
        <x:v>Raw material</x:v>
      </x:c>
      <x:c r="D559" s="4" t="str">
        <x:f>Items!C559</x:f>
        <x:v>T2</x:v>
      </x:c>
      <x:c r="E559" s="4" t="inlineStr">
        <x:is>
          <x:t xml:space="preserve">Great-hunt biological harvest</x:t>
        </x:is>
      </x:c>
      <x:c r="F559" s="14">
        <x:f>Items!AJ559</x:f>
        <x:v>0</x:v>
      </x:c>
      <x:c r="G559" s="4" t="inlineStr">
        <x:is>
          <x:t xml:space="preserve">No recipe established</x:t>
        </x:is>
      </x:c>
      <x:c r="H559" s="4" t="inlineStr">
        <x:is>
          <x:t xml:space="preserve">Facilities and qualification criteria remain undefined.</x:t>
        </x:is>
      </x:c>
      <x:c r="I559" s="4" t="inlineStr">
        <x:is>
          <x:t xml:space="preserve">Proposal; not qualified for crafting</x:t>
        </x:is>
      </x:c>
      <x:c r="J559" s="4" t="inlineStr">
        <x:is>
          <x:t xml:space="preserve">Source species and exact anatomy, intact-yield conditions, preservation, compatibility and receiving recipes remain open. Artwork direction: anchoring talon.</x:t>
        </x:is>
      </x:c>
    </x:row>
    <x:row r="560">
      <x:c r="A560" s="4" t="inlineStr">
        <x:is>
          <x:t xml:space="preserve">proposal.megafauna.vibration_rods</x:t>
        </x:is>
      </x:c>
      <x:c r="B560" s="4" t="str">
        <x:f>Items!B560</x:f>
        <x:v>Megafauna vibration-transfer rods</x:v>
      </x:c>
      <x:c r="C560" s="4" t="str">
        <x:f>Items!X560</x:f>
        <x:v>Raw material</x:v>
      </x:c>
      <x:c r="D560" s="4" t="str">
        <x:f>Items!C560</x:f>
        <x:v>T2</x:v>
      </x:c>
      <x:c r="E560" s="4" t="inlineStr">
        <x:is>
          <x:t xml:space="preserve">Great-hunt biological harvest</x:t>
        </x:is>
      </x:c>
      <x:c r="F560" s="14">
        <x:f>Items!AJ560</x:f>
        <x:v>0</x:v>
      </x:c>
      <x:c r="G560" s="4" t="inlineStr">
        <x:is>
          <x:t xml:space="preserve">No recipe established</x:t>
        </x:is>
      </x:c>
      <x:c r="H560" s="4" t="inlineStr">
        <x:is>
          <x:t xml:space="preserve">Facilities and qualification criteria remain undefined.</x:t>
        </x:is>
      </x:c>
      <x:c r="I560" s="4" t="inlineStr">
        <x:is>
          <x:t xml:space="preserve">Proposal; not qualified for crafting</x:t>
        </x:is>
      </x:c>
      <x:c r="J560" s="4" t="inlineStr">
        <x:is>
          <x:t xml:space="preserve">Source species and exact anatomy, intact-yield conditions, preservation, compatibility and receiving recipes remain open. Artwork direction: vibration-transfer rods.</x:t>
        </x:is>
      </x:c>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T3</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T1</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T3</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T1</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x:c r="A565" s="4" t="inlineStr">
        <x:is>
          <x:t xml:space="preserve">proposal.megafauna.brood_seam_comb</x:t>
        </x:is>
      </x:c>
      <x:c r="B565" s="4" t="str">
        <x:f>Items!B565</x:f>
        <x:v>Megafauna brood-seam comb</x:v>
      </x:c>
      <x:c r="C565" s="4" t="str">
        <x:f>Items!X565</x:f>
        <x:v>Raw material</x:v>
      </x:c>
      <x:c r="D565" s="4" t="str">
        <x:f>Items!C565</x:f>
        <x:v>T2</x:v>
      </x:c>
      <x:c r="E565" s="4" t="inlineStr">
        <x:is>
          <x:t xml:space="preserve">Great-hunt biological harvest</x:t>
        </x:is>
      </x:c>
      <x:c r="F565" s="14">
        <x:f>Items!AJ565</x:f>
        <x:v>0</x:v>
      </x:c>
      <x:c r="G565" s="4" t="inlineStr">
        <x:is>
          <x:t xml:space="preserve">No recipe established</x:t>
        </x:is>
      </x:c>
      <x:c r="H565" s="4" t="inlineStr">
        <x:is>
          <x:t xml:space="preserve">Facilities and qualification criteria remain undefined.</x:t>
        </x:is>
      </x:c>
      <x:c r="I565" s="4" t="inlineStr">
        <x:is>
          <x:t xml:space="preserve">Proposal; not qualified for crafting</x:t>
        </x:is>
      </x:c>
      <x:c r="J565" s="4" t="inlineStr">
        <x:is>
          <x:t xml:space="preserve">Source species and exact anatomy, intact-yield conditions, preservation, compatibility and receiving recipes remain open. Artwork direction: brood-seam comb.</x:t>
        </x:is>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T1</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T0</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T1</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T3</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T2</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T1</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T1</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T1</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T0</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T0</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T1</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T2</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x:c r="A578" s="4" t="inlineStr">
        <x:is>
          <x:t xml:space="preserve">proposal.megafauna.reflector_mosaic</x:t>
        </x:is>
      </x:c>
      <x:c r="B578" s="4" t="str">
        <x:f>Items!B578</x:f>
        <x:v>Megafauna reflector mosaic</x:v>
      </x:c>
      <x:c r="C578" s="4" t="str">
        <x:f>Items!X578</x:f>
        <x:v>Raw material</x:v>
      </x:c>
      <x:c r="D578" s="4" t="str">
        <x:f>Items!C578</x:f>
        <x:v>T2</x:v>
      </x:c>
      <x:c r="E578" s="4" t="inlineStr">
        <x:is>
          <x:t xml:space="preserve">Great-hunt biological harvest</x:t>
        </x:is>
      </x:c>
      <x:c r="F578" s="14">
        <x:f>Items!AJ578</x:f>
        <x:v>0</x:v>
      </x:c>
      <x:c r="G578" s="4" t="inlineStr">
        <x:is>
          <x:t xml:space="preserve">No recipe established</x:t>
        </x:is>
      </x:c>
      <x:c r="H578" s="4" t="inlineStr">
        <x:is>
          <x:t xml:space="preserve">Facilities and qualification criteria remain undefined.</x:t>
        </x:is>
      </x:c>
      <x:c r="I578" s="4" t="inlineStr">
        <x:is>
          <x:t xml:space="preserve">Proposal; not qualified for crafting</x:t>
        </x:is>
      </x:c>
      <x:c r="J578" s="4" t="inlineStr">
        <x:is>
          <x:t xml:space="preserve">Source species and exact anatomy, intact-yield conditions, preservation, compatibility and receiving recipes remain open. Artwork direction: reflector mosaic.</x:t>
        </x:is>
      </x:c>
    </x:row>
    <x:row r="579">
      <x:c r="A579" s="4" t="inlineStr">
        <x:is>
          <x:t xml:space="preserve">proposal.megafauna.wing_root_ligament</x:t>
        </x:is>
      </x:c>
      <x:c r="B579" s="4" t="str">
        <x:f>Items!B579</x:f>
        <x:v>Megafauna wing-root ligament</x:v>
      </x:c>
      <x:c r="C579" s="4" t="str">
        <x:f>Items!X579</x:f>
        <x:v>Raw material</x:v>
      </x:c>
      <x:c r="D579" s="4" t="str">
        <x:f>Items!C579</x:f>
        <x:v>T2</x:v>
      </x:c>
      <x:c r="E579" s="4" t="inlineStr">
        <x:is>
          <x:t xml:space="preserve">Great-hunt biological harvest</x:t>
        </x:is>
      </x:c>
      <x:c r="F579" s="14">
        <x:f>Items!AJ579</x:f>
        <x:v>0</x:v>
      </x:c>
      <x:c r="G579" s="4" t="inlineStr">
        <x:is>
          <x:t xml:space="preserve">No recipe established</x:t>
        </x:is>
      </x:c>
      <x:c r="H579" s="4" t="inlineStr">
        <x:is>
          <x:t xml:space="preserve">Facilities and qualification criteria remain undefined.</x:t>
        </x:is>
      </x:c>
      <x:c r="I579" s="4" t="inlineStr">
        <x:is>
          <x:t xml:space="preserve">Proposal; not qualified for crafting</x:t>
        </x:is>
      </x:c>
      <x:c r="J579" s="4" t="inlineStr">
        <x:is>
          <x:t xml:space="preserve">Source species and exact anatomy, intact-yield conditions, preservation, compatibility and receiving recipes remain open. Artwork direction: wing-root ligament.</x:t>
        </x:is>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T2</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x:c r="A581" s="4" t="inlineStr">
        <x:is>
          <x:t xml:space="preserve">proposal.megafauna.shock_joint_core</x:t>
        </x:is>
      </x:c>
      <x:c r="B581" s="4" t="str">
        <x:f>Items!B581</x:f>
        <x:v>Megafauna shock-damping joint core</x:v>
      </x:c>
      <x:c r="C581" s="4" t="str">
        <x:f>Items!X581</x:f>
        <x:v>Raw material</x:v>
      </x:c>
      <x:c r="D581" s="4" t="str">
        <x:f>Items!C581</x:f>
        <x:v>T3</x:v>
      </x:c>
      <x:c r="E581" s="4" t="inlineStr">
        <x:is>
          <x:t xml:space="preserve">Great-hunt biological harvest</x:t>
        </x:is>
      </x:c>
      <x:c r="F581" s="14">
        <x:f>Items!AJ581</x:f>
        <x:v>0</x:v>
      </x:c>
      <x:c r="G581" s="4" t="inlineStr">
        <x:is>
          <x:t xml:space="preserve">No recipe established</x:t>
        </x:is>
      </x:c>
      <x:c r="H581" s="4" t="inlineStr">
        <x:is>
          <x:t xml:space="preserve">Facilities and qualification criteria remain undefined.</x:t>
        </x:is>
      </x:c>
      <x:c r="I581" s="4" t="inlineStr">
        <x:is>
          <x:t xml:space="preserve">Proposal; not qualified for crafting</x:t>
        </x:is>
      </x:c>
      <x:c r="J581" s="4" t="inlineStr">
        <x:is>
          <x:t xml:space="preserve">Source species and exact anatomy, intact-yield conditions, preservation, compatibility and receiving recipes remain open. Artwork direction: shock-damping joint core.</x:t>
        </x:is>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T2</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T2</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x:c r="A586" s="4" t="inlineStr">
        <x:is>
          <x:t xml:space="preserve">proposal.megafauna.ventral_keel</x:t>
        </x:is>
      </x:c>
      <x:c r="B586" s="4" t="str">
        <x:f>Items!B586</x:f>
        <x:v>Megafauna laminated ventral keel</x:v>
      </x:c>
      <x:c r="C586" s="4" t="str">
        <x:f>Items!X586</x:f>
        <x:v>Raw material</x:v>
      </x:c>
      <x:c r="D586" s="4" t="str">
        <x:f>Items!C586</x:f>
        <x:v>T3</x:v>
      </x:c>
      <x:c r="E586" s="4" t="inlineStr">
        <x:is>
          <x:t xml:space="preserve">Great-hunt biological harvest</x:t>
        </x:is>
      </x:c>
      <x:c r="F586" s="14">
        <x:f>Items!AJ586</x:f>
        <x:v>0</x:v>
      </x:c>
      <x:c r="G586" s="4" t="inlineStr">
        <x:is>
          <x:t xml:space="preserve">No recipe established</x:t>
        </x:is>
      </x:c>
      <x:c r="H586" s="4" t="inlineStr">
        <x:is>
          <x:t xml:space="preserve">Facilities and qualification criteria remain undefined.</x:t>
        </x:is>
      </x:c>
      <x:c r="I586" s="4" t="inlineStr">
        <x:is>
          <x:t xml:space="preserve">Proposal; not qualified for crafting</x:t>
        </x:is>
      </x:c>
      <x:c r="J586" s="4" t="inlineStr">
        <x:is>
          <x:t xml:space="preserve">Source species and exact anatomy, intact-yield conditions, preservation, compatibility and receiving recipes remain open. Artwork direction: laminated ventral keel.</x:t>
        </x:is>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T1</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T1</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T1</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T2</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T2</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T2</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T0</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T1</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T3</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T1</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T2</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T2</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T0</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T2</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T1</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T0</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T0</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T1</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T3</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T2</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T2</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T3</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T1</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T3</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T3</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T1</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T1</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T0</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T2</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T1</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T1</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x:c r="A634" s="4" t="inlineStr">
        <x:is>
          <x:t xml:space="preserve">proposal.megafauna.flexor_comb</x:t>
        </x:is>
      </x:c>
      <x:c r="B634" s="4" t="str">
        <x:f>Items!B634</x:f>
        <x:v>Megafauna flexor locking comb</x:v>
      </x:c>
      <x:c r="C634" s="4" t="str">
        <x:f>Items!X634</x:f>
        <x:v>Raw material</x:v>
      </x:c>
      <x:c r="D634" s="4" t="str">
        <x:f>Items!C634</x:f>
        <x:v>T3</x:v>
      </x:c>
      <x:c r="E634" s="4" t="inlineStr">
        <x:is>
          <x:t xml:space="preserve">Great-hunt biological harvest</x:t>
        </x:is>
      </x:c>
      <x:c r="F634" s="14">
        <x:f>Items!AJ634</x:f>
        <x:v>0</x:v>
      </x:c>
      <x:c r="G634" s="4" t="inlineStr">
        <x:is>
          <x:t xml:space="preserve">No recipe established</x:t>
        </x:is>
      </x:c>
      <x:c r="H634" s="4" t="inlineStr">
        <x:is>
          <x:t xml:space="preserve">Facilities and qualification criteria remain undefined.</x:t>
        </x:is>
      </x:c>
      <x:c r="I634" s="4" t="inlineStr">
        <x:is>
          <x:t xml:space="preserve">Proposal; not qualified for crafting</x:t>
        </x:is>
      </x:c>
      <x:c r="J634" s="4" t="inlineStr">
        <x:is>
          <x:t xml:space="preserve">Source species and exact anatomy, intact-yield conditions, preservation, compatibility and receiving recipes remain open. Artwork direction: flexor locking comb.</x:t>
        </x:is>
      </x:c>
    </x:row>
    <x:row r="635" ht="115" customHeight="1">
      <x:c r="A635" s="4" t="str">
        <x:v>proposal.collection.steel_salvage_cleaver</x:v>
      </x:c>
      <x:c r="B635" s="4" t="str">
        <x:f>IFERROR(INDEX(Items!$B$6:$B$1005,MATCH(A635,Items!$A$6:$A$1005,0)),"MISSING ID")</x:f>
        <x:v>Replaceable-edge steel cleaver</x:v>
      </x:c>
      <x:c r="C635" s="4" t="str">
        <x:f>IFERROR(INDEX(Items!$X$6:$X$1005,MATCH(A635,Items!$A$6:$A$1005,0)),"MISSING ID")</x:f>
        <x:v>Weapon</x:v>
      </x:c>
      <x:c r="D635" s="4" t="str">
        <x:f>IFERROR(INDEX(Items!$C$6:$C$1005,MATCH(A635,Items!$A$6:$A$1005,0)),"MISSING ID")</x:f>
        <x:v>T1</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T1</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T1</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T2</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T3</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x:c r="A640" s="4" t="inlineStr">
        <x:is>
          <x:t xml:space="preserve">proposal.megafauna.lens_cluster</x:t>
        </x:is>
      </x:c>
      <x:c r="B640" s="4" t="str">
        <x:f>Items!B640</x:f>
        <x:v>Megafauna precision lens cluster</x:v>
      </x:c>
      <x:c r="C640" s="4" t="str">
        <x:f>Items!X640</x:f>
        <x:v>Raw material</x:v>
      </x:c>
      <x:c r="D640" s="4" t="str">
        <x:f>Items!C640</x:f>
        <x:v>T3</x:v>
      </x:c>
      <x:c r="E640" s="4" t="inlineStr">
        <x:is>
          <x:t xml:space="preserve">Great-hunt biological harvest</x:t>
        </x:is>
      </x:c>
      <x:c r="F640" s="14">
        <x:f>Items!AJ640</x:f>
        <x:v>0</x:v>
      </x:c>
      <x:c r="G640" s="4" t="inlineStr">
        <x:is>
          <x:t xml:space="preserve">No recipe established</x:t>
        </x:is>
      </x:c>
      <x:c r="H640" s="4" t="inlineStr">
        <x:is>
          <x:t xml:space="preserve">Facilities and qualification criteria remain undefined.</x:t>
        </x:is>
      </x:c>
      <x:c r="I640" s="4" t="inlineStr">
        <x:is>
          <x:t xml:space="preserve">Proposal; not qualified for crafting</x:t>
        </x:is>
      </x:c>
      <x:c r="J640" s="4" t="inlineStr">
        <x:is>
          <x:t xml:space="preserve">Source species and exact anatomy, intact-yield conditions, preservation, compatibility and receiving recipes remain open. Artwork direction: precision lens cluster.</x:t>
        </x:is>
      </x:c>
    </x:row>
    <x:row r="641" ht="115" customHeight="1">
      <x:c r="A641" s="4" t="str">
        <x:v>proposal.collection.pressure_rivet_launcher</x:v>
      </x:c>
      <x:c r="B641" s="4" t="str">
        <x:f>IFERROR(INDEX(Items!$B$6:$B$1005,MATCH(A641,Items!$A$6:$A$1005,0)),"MISSING ID")</x:f>
        <x:v>Single-shot pressure launcher</x:v>
      </x:c>
      <x:c r="C641" s="4" t="str">
        <x:f>IFERROR(INDEX(Items!$X$6:$X$1005,MATCH(A641,Items!$A$6:$A$1005,0)),"MISSING ID")</x:f>
        <x:v>Weapon</x:v>
      </x:c>
      <x:c r="D641" s="4" t="str">
        <x:f>IFERROR(INDEX(Items!$C$6:$C$1005,MATCH(A641,Items!$A$6:$A$1005,0)),"MISSING ID")</x:f>
        <x:v>T4</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T4</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T4</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T4</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T4</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T4</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T4</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T0</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T0</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T0</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T0</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x:c r="A652" s="4" t="inlineStr">
        <x:is>
          <x:t xml:space="preserve">proposal.megafauna.actuator_braid</x:t>
        </x:is>
      </x:c>
      <x:c r="B652" s="4" t="str">
        <x:f>Items!B652</x:f>
        <x:v>Megafauna actuator braid</x:v>
      </x:c>
      <x:c r="C652" s="4" t="str">
        <x:f>Items!X652</x:f>
        <x:v>Raw material</x:v>
      </x:c>
      <x:c r="D652" s="4" t="str">
        <x:f>Items!C652</x:f>
        <x:v>T3</x:v>
      </x:c>
      <x:c r="E652" s="4" t="inlineStr">
        <x:is>
          <x:t xml:space="preserve">Great-hunt biological harvest</x:t>
        </x:is>
      </x:c>
      <x:c r="F652" s="14">
        <x:f>Items!AJ652</x:f>
        <x:v>0</x:v>
      </x:c>
      <x:c r="G652" s="4" t="inlineStr">
        <x:is>
          <x:t xml:space="preserve">No recipe established</x:t>
        </x:is>
      </x:c>
      <x:c r="H652" s="4" t="inlineStr">
        <x:is>
          <x:t xml:space="preserve">Facilities and qualification criteria remain undefined.</x:t>
        </x:is>
      </x:c>
      <x:c r="I652" s="4" t="inlineStr">
        <x:is>
          <x:t xml:space="preserve">Proposal; not qualified for crafting</x:t>
        </x:is>
      </x:c>
      <x:c r="J652" s="4" t="inlineStr">
        <x:is>
          <x:t xml:space="preserve">Source species and exact anatomy, intact-yield conditions, preservation, compatibility and receiving recipes remain open. Artwork direction: actuator braid.</x:t>
        </x:is>
      </x:c>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T0</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x:c r="A654" s="4" t="inlineStr">
        <x:is>
          <x:t xml:space="preserve">proposal.megafauna.charge_septa</x:t>
        </x:is>
      </x:c>
      <x:c r="B654" s="4" t="str">
        <x:f>Items!B654</x:f>
        <x:v>Megafauna charge-organ septum stack</x:v>
      </x:c>
      <x:c r="C654" s="4" t="str">
        <x:f>Items!X654</x:f>
        <x:v>Raw material</x:v>
      </x:c>
      <x:c r="D654" s="4" t="str">
        <x:f>Items!C654</x:f>
        <x:v>T3</x:v>
      </x:c>
      <x:c r="E654" s="4" t="inlineStr">
        <x:is>
          <x:t xml:space="preserve">Great-hunt biological harvest</x:t>
        </x:is>
      </x:c>
      <x:c r="F654" s="14">
        <x:f>Items!AJ654</x:f>
        <x:v>0</x:v>
      </x:c>
      <x:c r="G654" s="4" t="inlineStr">
        <x:is>
          <x:t xml:space="preserve">No recipe established</x:t>
        </x:is>
      </x:c>
      <x:c r="H654" s="4" t="inlineStr">
        <x:is>
          <x:t xml:space="preserve">Facilities and qualification criteria remain undefined.</x:t>
        </x:is>
      </x:c>
      <x:c r="I654" s="4" t="inlineStr">
        <x:is>
          <x:t xml:space="preserve">Proposal; not qualified for crafting</x:t>
        </x:is>
      </x:c>
      <x:c r="J654" s="4" t="inlineStr">
        <x:is>
          <x:t xml:space="preserve">Source species and exact anatomy, intact-yield conditions, preservation, compatibility and receiving recipes remain open. Artwork direction: charge-organ septum stack.</x:t>
        </x:is>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T1</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T1</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Candidate culinary mineral seasoning</x:v>
      </x:c>
      <x:c r="C657" s="4" t="str">
        <x:f>IFERROR(INDEX(Items!$X$6:$X$1005,MATCH(A657,Items!$A$6:$A$1005,0)),"MISSING ID")</x:f>
        <x:v>Food material</x:v>
      </x:c>
      <x:c r="D657" s="4" t="str">
        <x:f>IFERROR(INDEX(Items!$C$6:$C$1005,MATCH(A657,Items!$A$6:$A$1005,0)),"MISSING ID")</x:f>
        <x:v>T0</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x:c r="A661" s="4" t="inlineStr">
        <x:is>
          <x:t xml:space="preserve">proposal.megafauna.discharge_lining</x:t>
        </x:is>
      </x:c>
      <x:c r="B661" s="4" t="str">
        <x:f>Items!B661</x:f>
        <x:v>Megafauna discharge-channel lining</x:v>
      </x:c>
      <x:c r="C661" s="4" t="str">
        <x:f>Items!X661</x:f>
        <x:v>Raw material</x:v>
      </x:c>
      <x:c r="D661" s="4" t="str">
        <x:f>Items!C661</x:f>
        <x:v>T3</x:v>
      </x:c>
      <x:c r="E661" s="4" t="inlineStr">
        <x:is>
          <x:t xml:space="preserve">Great-hunt biological harvest</x:t>
        </x:is>
      </x:c>
      <x:c r="F661" s="14">
        <x:f>Items!AJ661</x:f>
        <x:v>0</x:v>
      </x:c>
      <x:c r="G661" s="4" t="inlineStr">
        <x:is>
          <x:t xml:space="preserve">No recipe established</x:t>
        </x:is>
      </x:c>
      <x:c r="H661" s="4" t="inlineStr">
        <x:is>
          <x:t xml:space="preserve">Facilities and qualification criteria remain undefined.</x:t>
        </x:is>
      </x:c>
      <x:c r="I661" s="4" t="inlineStr">
        <x:is>
          <x:t xml:space="preserve">Proposal; not qualified for crafting</x:t>
        </x:is>
      </x:c>
      <x:c r="J661" s="4" t="inlineStr">
        <x:is>
          <x:t xml:space="preserve">Source species and exact anatomy, intact-yield conditions, preservation, compatibility and receiving recipes remain open. Artwork direction: discharge-channel lining.</x:t>
        </x:is>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T3</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T1</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x:c r="A666" s="4" t="inlineStr">
        <x:is>
          <x:t xml:space="preserve">proposal.megafauna.dielectric_baffles</x:t>
        </x:is>
      </x:c>
      <x:c r="B666" s="4" t="str">
        <x:f>Items!B666</x:f>
        <x:v>Megafauna dielectric chamber baffles</x:v>
      </x:c>
      <x:c r="C666" s="4" t="str">
        <x:f>Items!X666</x:f>
        <x:v>Raw material</x:v>
      </x:c>
      <x:c r="D666" s="4" t="str">
        <x:f>Items!C666</x:f>
        <x:v>T3</x:v>
      </x:c>
      <x:c r="E666" s="4" t="inlineStr">
        <x:is>
          <x:t xml:space="preserve">Great-hunt biological harvest</x:t>
        </x:is>
      </x:c>
      <x:c r="F666" s="14">
        <x:f>Items!AJ666</x:f>
        <x:v>0</x:v>
      </x:c>
      <x:c r="G666" s="4" t="inlineStr">
        <x:is>
          <x:t xml:space="preserve">No recipe established</x:t>
        </x:is>
      </x:c>
      <x:c r="H666" s="4" t="inlineStr">
        <x:is>
          <x:t xml:space="preserve">Facilities and qualification criteria remain undefined.</x:t>
        </x:is>
      </x:c>
      <x:c r="I666" s="4" t="inlineStr">
        <x:is>
          <x:t xml:space="preserve">Proposal; not qualified for crafting</x:t>
        </x:is>
      </x:c>
      <x:c r="J666" s="4" t="inlineStr">
        <x:is>
          <x:t xml:space="preserve">Source species and exact anatomy, intact-yield conditions, preservation, compatibility and receiving recipes remain open. Artwork direction: dielectric chamber baffles.</x:t>
        </x:is>
      </x:c>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T2</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x:c r="A668" s="4" t="inlineStr">
        <x:is>
          <x:t xml:space="preserve">proposal.megafauna.acoustic_horn</x:t>
        </x:is>
      </x:c>
      <x:c r="B668" s="4" t="str">
        <x:f>Items!B668</x:f>
        <x:v>Megafauna acoustic focusing horn</x:v>
      </x:c>
      <x:c r="C668" s="4" t="str">
        <x:f>Items!X668</x:f>
        <x:v>Raw material</x:v>
      </x:c>
      <x:c r="D668" s="4" t="str">
        <x:f>Items!C668</x:f>
        <x:v>T3</x:v>
      </x:c>
      <x:c r="E668" s="4" t="inlineStr">
        <x:is>
          <x:t xml:space="preserve">Great-hunt biological harvest</x:t>
        </x:is>
      </x:c>
      <x:c r="F668" s="14">
        <x:f>Items!AJ668</x:f>
        <x:v>0</x:v>
      </x:c>
      <x:c r="G668" s="4" t="inlineStr">
        <x:is>
          <x:t xml:space="preserve">No recipe established</x:t>
        </x:is>
      </x:c>
      <x:c r="H668" s="4" t="inlineStr">
        <x:is>
          <x:t xml:space="preserve">Facilities and qualification criteria remain undefined.</x:t>
        </x:is>
      </x:c>
      <x:c r="I668" s="4" t="inlineStr">
        <x:is>
          <x:t xml:space="preserve">Proposal; not qualified for crafting</x:t>
        </x:is>
      </x:c>
      <x:c r="J668" s="4" t="inlineStr">
        <x:is>
          <x:t xml:space="preserve">Source species and exact anatomy, intact-yield conditions, preservation, compatibility and receiving recipes remain open. Artwork direction: acoustic focusing horn.</x:t>
        </x:is>
      </x:c>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T0</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x:c r="A670" s="4" t="inlineStr">
        <x:is>
          <x:t xml:space="preserve">proposal.megafauna.scent_ampulla</x:t>
        </x:is>
      </x:c>
      <x:c r="B670" s="4" t="str">
        <x:f>Items!B670</x:f>
        <x:v>Megafauna scent-gland ampulla</x:v>
      </x:c>
      <x:c r="C670" s="4" t="str">
        <x:f>Items!X670</x:f>
        <x:v>Raw material</x:v>
      </x:c>
      <x:c r="D670" s="4" t="str">
        <x:f>Items!C670</x:f>
        <x:v>T3</x:v>
      </x:c>
      <x:c r="E670" s="4" t="inlineStr">
        <x:is>
          <x:t xml:space="preserve">Great-hunt biological harvest</x:t>
        </x:is>
      </x:c>
      <x:c r="F670" s="14">
        <x:f>Items!AJ670</x:f>
        <x:v>0</x:v>
      </x:c>
      <x:c r="G670" s="4" t="inlineStr">
        <x:is>
          <x:t xml:space="preserve">No recipe established</x:t>
        </x:is>
      </x:c>
      <x:c r="H670" s="4" t="inlineStr">
        <x:is>
          <x:t xml:space="preserve">Facilities and qualification criteria remain undefined.</x:t>
        </x:is>
      </x:c>
      <x:c r="I670" s="4" t="inlineStr">
        <x:is>
          <x:t xml:space="preserve">Proposal; not qualified for crafting</x:t>
        </x:is>
      </x:c>
      <x:c r="J670" s="4" t="inlineStr">
        <x:is>
          <x:t xml:space="preserve">Source species and exact anatomy, intact-yield conditions, preservation, compatibility and receiving recipes remain open. Artwork direction: scent-gland ampulla.</x:t>
        </x:is>
      </x:c>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T1</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x:c r="A672" s="4" t="inlineStr">
        <x:is>
          <x:t xml:space="preserve">proposal.megafauna.bonding_matrix</x:t>
        </x:is>
      </x:c>
      <x:c r="B672" s="4" t="str">
        <x:f>Items!B672</x:f>
        <x:v>Megafauna bonding-gland matrix</x:v>
      </x:c>
      <x:c r="C672" s="4" t="str">
        <x:f>Items!X672</x:f>
        <x:v>Raw material</x:v>
      </x:c>
      <x:c r="D672" s="4" t="str">
        <x:f>Items!C672</x:f>
        <x:v>T3</x:v>
      </x:c>
      <x:c r="E672" s="4" t="inlineStr">
        <x:is>
          <x:t xml:space="preserve">Great-hunt biological harvest</x:t>
        </x:is>
      </x:c>
      <x:c r="F672" s="14">
        <x:f>Items!AJ672</x:f>
        <x:v>0</x:v>
      </x:c>
      <x:c r="G672" s="4" t="inlineStr">
        <x:is>
          <x:t xml:space="preserve">No recipe established</x:t>
        </x:is>
      </x:c>
      <x:c r="H672" s="4" t="inlineStr">
        <x:is>
          <x:t xml:space="preserve">Facilities and qualification criteria remain undefined.</x:t>
        </x:is>
      </x:c>
      <x:c r="I672" s="4" t="inlineStr">
        <x:is>
          <x:t xml:space="preserve">Proposal; not qualified for crafting</x:t>
        </x:is>
      </x:c>
      <x:c r="J672" s="4" t="inlineStr">
        <x:is>
          <x:t xml:space="preserve">Source species and exact anatomy, intact-yield conditions, preservation, compatibility and receiving recipes remain open. Artwork direction: bonding-gland matrix.</x:t>
        </x:is>
      </x:c>
    </x:row>
    <x:row r="673">
      <x:c r="A673" s="4" t="inlineStr">
        <x:is>
          <x:t xml:space="preserve">proposal.megafauna.catalytic_granules</x:t>
        </x:is>
      </x:c>
      <x:c r="B673" s="4" t="str">
        <x:f>Items!B673</x:f>
        <x:v>Megafauna catalytic digestion granules</x:v>
      </x:c>
      <x:c r="C673" s="4" t="str">
        <x:f>Items!X673</x:f>
        <x:v>Raw material</x:v>
      </x:c>
      <x:c r="D673" s="4" t="str">
        <x:f>Items!C673</x:f>
        <x:v>T3</x:v>
      </x:c>
      <x:c r="E673" s="4" t="inlineStr">
        <x:is>
          <x:t xml:space="preserve">Great-hunt biological harvest</x:t>
        </x:is>
      </x:c>
      <x:c r="F673" s="14">
        <x:f>Items!AJ673</x:f>
        <x:v>0</x:v>
      </x:c>
      <x:c r="G673" s="4" t="inlineStr">
        <x:is>
          <x:t xml:space="preserve">No recipe established</x:t>
        </x:is>
      </x:c>
      <x:c r="H673" s="4" t="inlineStr">
        <x:is>
          <x:t xml:space="preserve">Facilities and qualification criteria remain undefined.</x:t>
        </x:is>
      </x:c>
      <x:c r="I673" s="4" t="inlineStr">
        <x:is>
          <x:t xml:space="preserve">Proposal; not qualified for crafting</x:t>
        </x:is>
      </x:c>
      <x:c r="J673" s="4" t="inlineStr">
        <x:is>
          <x:t xml:space="preserve">Source species and exact anatomy, intact-yield conditions, preservation, compatibility and receiving recipes remain open. Artwork direction: catalytic digestion granules.</x:t>
        </x:is>
      </x:c>
    </x:row>
    <x:row r="674">
      <x:c r="A674" s="4" t="inlineStr">
        <x:is>
          <x:t xml:space="preserve">proposal.megafauna.heat_lattice</x:t>
        </x:is>
      </x:c>
      <x:c r="B674" s="4" t="str">
        <x:f>Items!B674</x:f>
        <x:v>Megafauna heat-exchange lattice</x:v>
      </x:c>
      <x:c r="C674" s="4" t="str">
        <x:f>Items!X674</x:f>
        <x:v>Raw material</x:v>
      </x:c>
      <x:c r="D674" s="4" t="str">
        <x:f>Items!C674</x:f>
        <x:v>T3</x:v>
      </x:c>
      <x:c r="E674" s="4" t="inlineStr">
        <x:is>
          <x:t xml:space="preserve">Great-hunt biological harvest</x:t>
        </x:is>
      </x:c>
      <x:c r="F674" s="14">
        <x:f>Items!AJ674</x:f>
        <x:v>0</x:v>
      </x:c>
      <x:c r="G674" s="4" t="inlineStr">
        <x:is>
          <x:t xml:space="preserve">No recipe established</x:t>
        </x:is>
      </x:c>
      <x:c r="H674" s="4" t="inlineStr">
        <x:is>
          <x:t xml:space="preserve">Facilities and qualification criteria remain undefined.</x:t>
        </x:is>
      </x:c>
      <x:c r="I674" s="4" t="inlineStr">
        <x:is>
          <x:t xml:space="preserve">Proposal; not qualified for crafting</x:t>
        </x:is>
      </x:c>
      <x:c r="J674" s="4" t="inlineStr">
        <x:is>
          <x:t xml:space="preserve">Source species and exact anatomy, intact-yield conditions, preservation, compatibility and receiving recipes remain open. Artwork direction: heat-exchange lattice.</x:t>
        </x:is>
      </x:c>
    </x:row>
    <x:row r="675">
      <x:c r="A675" s="4" t="inlineStr">
        <x:is>
          <x:t xml:space="preserve">proposal.megafauna.reservoir_sphincter</x:t>
        </x:is>
      </x:c>
      <x:c r="B675" s="4" t="str">
        <x:f>Items!B675</x:f>
        <x:v>Megafauna reservoir sphincter</x:v>
      </x:c>
      <x:c r="C675" s="4" t="str">
        <x:f>Items!X675</x:f>
        <x:v>Raw material</x:v>
      </x:c>
      <x:c r="D675" s="4" t="str">
        <x:f>Items!C675</x:f>
        <x:v>T3</x:v>
      </x:c>
      <x:c r="E675" s="4" t="inlineStr">
        <x:is>
          <x:t xml:space="preserve">Great-hunt biological harvest</x:t>
        </x:is>
      </x:c>
      <x:c r="F675" s="14">
        <x:f>Items!AJ675</x:f>
        <x:v>0</x:v>
      </x:c>
      <x:c r="G675" s="4" t="inlineStr">
        <x:is>
          <x:t xml:space="preserve">No recipe established</x:t>
        </x:is>
      </x:c>
      <x:c r="H675" s="4" t="inlineStr">
        <x:is>
          <x:t xml:space="preserve">Facilities and qualification criteria remain undefined.</x:t>
        </x:is>
      </x:c>
      <x:c r="I675" s="4" t="inlineStr">
        <x:is>
          <x:t xml:space="preserve">Proposal; not qualified for crafting</x:t>
        </x:is>
      </x:c>
      <x:c r="J675" s="4" t="inlineStr">
        <x:is>
          <x:t xml:space="preserve">Source species and exact anatomy, intact-yield conditions, preservation, compatibility and receiving recipes remain open. Artwork direction: reservoir sphincter.</x:t>
        </x:is>
      </x:c>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T0</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T0</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T2</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x:c r="A679" s="4" t="inlineStr">
        <x:is>
          <x:t xml:space="preserve">proposal.megafauna.icore_root_mat</x:t>
        </x:is>
      </x:c>
      <x:c r="B679" s="4" t="str">
        <x:f>Items!B679</x:f>
        <x:v>Megafauna long-strand icore root mat</x:v>
      </x:c>
      <x:c r="C679" s="4" t="str">
        <x:f>Items!X679</x:f>
        <x:v>Raw material</x:v>
      </x:c>
      <x:c r="D679" s="4" t="str">
        <x:f>Items!C679</x:f>
        <x:v>T3</x:v>
      </x:c>
      <x:c r="E679" s="4" t="inlineStr">
        <x:is>
          <x:t xml:space="preserve">Great-hunt biological harvest</x:t>
        </x:is>
      </x:c>
      <x:c r="F679" s="14">
        <x:f>Items!AJ679</x:f>
        <x:v>0</x:v>
      </x:c>
      <x:c r="G679" s="4" t="inlineStr">
        <x:is>
          <x:t xml:space="preserve">No recipe established</x:t>
        </x:is>
      </x:c>
      <x:c r="H679" s="4" t="inlineStr">
        <x:is>
          <x:t xml:space="preserve">Facilities and qualification criteria remain undefined.</x:t>
        </x:is>
      </x:c>
      <x:c r="I679" s="4" t="inlineStr">
        <x:is>
          <x:t xml:space="preserve">Proposal; not qualified for crafting</x:t>
        </x:is>
      </x:c>
      <x:c r="J679" s="4" t="inlineStr">
        <x:is>
          <x:t xml:space="preserve">Source species and exact anatomy, intact-yield conditions, preservation, compatibility and receiving recipes remain open. Artwork direction: long-strand icore root mat.</x:t>
        </x:is>
      </x:c>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T2</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T0</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T1</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x:c r="A683" s="4" t="inlineStr">
        <x:is>
          <x:t xml:space="preserve">proposal.megafauna.spar_junction</x:t>
        </x:is>
      </x:c>
      <x:c r="B683" s="4" t="str">
        <x:f>Items!B683</x:f>
        <x:v>Megafauna wing-spar junction</x:v>
      </x:c>
      <x:c r="C683" s="4" t="str">
        <x:f>Items!X683</x:f>
        <x:v>Raw material</x:v>
      </x:c>
      <x:c r="D683" s="4" t="str">
        <x:f>Items!C683</x:f>
        <x:v>T3</x:v>
      </x:c>
      <x:c r="E683" s="4" t="inlineStr">
        <x:is>
          <x:t xml:space="preserve">Great-hunt biological harvest</x:t>
        </x:is>
      </x:c>
      <x:c r="F683" s="14">
        <x:f>Items!AJ683</x:f>
        <x:v>0</x:v>
      </x:c>
      <x:c r="G683" s="4" t="inlineStr">
        <x:is>
          <x:t xml:space="preserve">No recipe established</x:t>
        </x:is>
      </x:c>
      <x:c r="H683" s="4" t="inlineStr">
        <x:is>
          <x:t xml:space="preserve">Facilities and qualification criteria remain undefined.</x:t>
        </x:is>
      </x:c>
      <x:c r="I683" s="4" t="inlineStr">
        <x:is>
          <x:t xml:space="preserve">Proposal; not qualified for crafting</x:t>
        </x:is>
      </x:c>
      <x:c r="J683" s="4" t="inlineStr">
        <x:is>
          <x:t xml:space="preserve">Source species and exact anatomy, intact-yield conditions, preservation, compatibility and receiving recipes remain open. Artwork direction: wing-spar junction.</x:t>
        </x:is>
      </x:c>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T2</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T3</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T3</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Clock-spring storage pack</x:v>
      </x:c>
      <x:c r="C687" s="4" t="str">
        <x:f>IFERROR(INDEX(Items!$X$6:$X$1005,MATCH(A687,Items!$A$6:$A$1005,0)),"MISSING ID")</x:f>
        <x:v>Energy storage</x:v>
      </x:c>
      <x:c r="D687" s="4" t="str">
        <x:f>IFERROR(INDEX(Items!$C$6:$C$1005,MATCH(A687,Items!$A$6:$A$1005,0)),"MISSING ID")</x:f>
        <x:v>T3</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T3</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Counterweight storage module</x:v>
      </x:c>
      <x:c r="C689" s="4" t="str">
        <x:f>IFERROR(INDEX(Items!$X$6:$X$1005,MATCH(A689,Items!$A$6:$A$1005,0)),"MISSING ID")</x:f>
        <x:v>Energy storage</x:v>
      </x:c>
      <x:c r="D689" s="4" t="str">
        <x:f>IFERROR(INDEX(Items!$C$6:$C$1005,MATCH(A689,Items!$A$6:$A$1005,0)),"MISSING ID")</x:f>
        <x:v>T2</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T4</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T3</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T0</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T2</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T3</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T4</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T3</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T3</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T3</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T3</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T4</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x:c r="A706" s="4" t="inlineStr">
        <x:is>
          <x:t xml:space="preserve">proposal.megafauna.intact_charge_capsule</x:t>
        </x:is>
      </x:c>
      <x:c r="B706" s="4" t="str">
        <x:f>Items!B706</x:f>
        <x:v>Megafauna intact charge-organ capsule</x:v>
      </x:c>
      <x:c r="C706" s="4" t="str">
        <x:f>Items!X706</x:f>
        <x:v>Raw material</x:v>
      </x:c>
      <x:c r="D706" s="4" t="str">
        <x:f>Items!C706</x:f>
        <x:v>T4</x:v>
      </x:c>
      <x:c r="E706" s="4" t="inlineStr">
        <x:is>
          <x:t xml:space="preserve">Great-hunt biological harvest</x:t>
        </x:is>
      </x:c>
      <x:c r="F706" s="14">
        <x:f>Items!AJ706</x:f>
        <x:v>0</x:v>
      </x:c>
      <x:c r="G706" s="4" t="inlineStr">
        <x:is>
          <x:t xml:space="preserve">No recipe established</x:t>
        </x:is>
      </x:c>
      <x:c r="H706" s="4" t="inlineStr">
        <x:is>
          <x:t xml:space="preserve">Facilities and qualification criteria remain undefined.</x:t>
        </x:is>
      </x:c>
      <x:c r="I706" s="4" t="inlineStr">
        <x:is>
          <x:t xml:space="preserve">Proposal; not qualified for crafting</x:t>
        </x:is>
      </x:c>
      <x:c r="J706" s="4" t="inlineStr">
        <x:is>
          <x:t xml:space="preserve">Source species and exact anatomy, intact-yield conditions, preservation, compatibility and receiving recipes remain open. Artwork direction: intact charge-organ capsule.</x:t>
        </x:is>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T4</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x:c r="A708" s="4" t="inlineStr">
        <x:is>
          <x:t xml:space="preserve">proposal.megafauna.navigation_organ</x:t>
        </x:is>
      </x:c>
      <x:c r="B708" s="4" t="str">
        <x:f>Items!B708</x:f>
        <x:v>Megafauna acoustic navigation organ</x:v>
      </x:c>
      <x:c r="C708" s="4" t="str">
        <x:f>Items!X708</x:f>
        <x:v>Raw material</x:v>
      </x:c>
      <x:c r="D708" s="4" t="str">
        <x:f>Items!C708</x:f>
        <x:v>T4</x:v>
      </x:c>
      <x:c r="E708" s="4" t="inlineStr">
        <x:is>
          <x:t xml:space="preserve">Great-hunt biological harvest</x:t>
        </x:is>
      </x:c>
      <x:c r="F708" s="14">
        <x:f>Items!AJ708</x:f>
        <x:v>0</x:v>
      </x:c>
      <x:c r="G708" s="4" t="inlineStr">
        <x:is>
          <x:t xml:space="preserve">No recipe established</x:t>
        </x:is>
      </x:c>
      <x:c r="H708" s="4" t="inlineStr">
        <x:is>
          <x:t xml:space="preserve">Facilities and qualification criteria remain undefined.</x:t>
        </x:is>
      </x:c>
      <x:c r="I708" s="4" t="inlineStr">
        <x:is>
          <x:t xml:space="preserve">Proposal; not qualified for crafting</x:t>
        </x:is>
      </x:c>
      <x:c r="J708" s="4" t="inlineStr">
        <x:is>
          <x:t xml:space="preserve">Source species and exact anatomy, intact-yield conditions, preservation, compatibility and receiving recipes remain open. Artwork direction: acoustic navigation organ.</x:t>
        </x:is>
      </x:c>
    </x:row>
    <x:row r="709">
      <x:c r="A709" s="4" t="inlineStr">
        <x:is>
          <x:t xml:space="preserve">proposal.megafauna.ocular_core</x:t>
        </x:is>
      </x:c>
      <x:c r="B709" s="4" t="str">
        <x:f>Items!B709</x:f>
        <x:v>Megafauna intact ocular core</x:v>
      </x:c>
      <x:c r="C709" s="4" t="str">
        <x:f>Items!X709</x:f>
        <x:v>Raw material</x:v>
      </x:c>
      <x:c r="D709" s="4" t="str">
        <x:f>Items!C709</x:f>
        <x:v>T4</x:v>
      </x:c>
      <x:c r="E709" s="4" t="inlineStr">
        <x:is>
          <x:t xml:space="preserve">Great-hunt biological harvest</x:t>
        </x:is>
      </x:c>
      <x:c r="F709" s="14">
        <x:f>Items!AJ709</x:f>
        <x:v>0</x:v>
      </x:c>
      <x:c r="G709" s="4" t="inlineStr">
        <x:is>
          <x:t xml:space="preserve">No recipe established</x:t>
        </x:is>
      </x:c>
      <x:c r="H709" s="4" t="inlineStr">
        <x:is>
          <x:t xml:space="preserve">Facilities and qualification criteria remain undefined.</x:t>
        </x:is>
      </x:c>
      <x:c r="I709" s="4" t="inlineStr">
        <x:is>
          <x:t xml:space="preserve">Proposal; not qualified for crafting</x:t>
        </x:is>
      </x:c>
      <x:c r="J709" s="4" t="inlineStr">
        <x:is>
          <x:t xml:space="preserve">Source species and exact anatomy, intact-yield conditions, preservation, compatibility and receiving recipes remain open. Artwork direction: intact ocular core.</x:t>
        </x:is>
      </x:c>
    </x:row>
    <x:row r="710">
      <x:c r="A710" s="4" t="inlineStr">
        <x:is>
          <x:t xml:space="preserve">proposal.megafauna.load_transfer_hub</x:t>
        </x:is>
      </x:c>
      <x:c r="B710" s="4" t="str">
        <x:f>Items!B710</x:f>
        <x:v>Megafauna mineral-thread load hub</x:v>
      </x:c>
      <x:c r="C710" s="4" t="str">
        <x:f>Items!X710</x:f>
        <x:v>Raw material</x:v>
      </x:c>
      <x:c r="D710" s="4" t="str">
        <x:f>Items!C710</x:f>
        <x:v>T4</x:v>
      </x:c>
      <x:c r="E710" s="4" t="inlineStr">
        <x:is>
          <x:t xml:space="preserve">Great-hunt biological harvest</x:t>
        </x:is>
      </x:c>
      <x:c r="F710" s="14">
        <x:f>Items!AJ710</x:f>
        <x:v>0</x:v>
      </x:c>
      <x:c r="G710" s="4" t="inlineStr">
        <x:is>
          <x:t xml:space="preserve">No recipe established</x:t>
        </x:is>
      </x:c>
      <x:c r="H710" s="4" t="inlineStr">
        <x:is>
          <x:t xml:space="preserve">Facilities and qualification criteria remain undefined.</x:t>
        </x:is>
      </x:c>
      <x:c r="I710" s="4" t="inlineStr">
        <x:is>
          <x:t xml:space="preserve">Proposal; not qualified for crafting</x:t>
        </x:is>
      </x:c>
      <x:c r="J710" s="4" t="inlineStr">
        <x:is>
          <x:t xml:space="preserve">Source species and exact anatomy, intact-yield conditions, preservation, compatibility and receiving recipes remain open. Artwork direction: mineral-thread load hub.</x:t>
        </x:is>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T0</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T1</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T0</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T0</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T4</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T4</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T3</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T4</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T0</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T3</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T3</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T3</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T4</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T3</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T3</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T3</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T0</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T3</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T3</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T4</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T4</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T4</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T3</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T4</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T4</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T3</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T1</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T3</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T2</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T2</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T2</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T2</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T3</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T1</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T2</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T0</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x:c r="A747" s="4" t="inlineStr">
        <x:is>
          <x:t xml:space="preserve">proposal.megafauna.continuous_fiber_spool</x:t>
        </x:is>
      </x:c>
      <x:c r="B747" s="4" t="str">
        <x:f>Items!B747</x:f>
        <x:v>Megafauna continuous fiber coil</x:v>
      </x:c>
      <x:c r="C747" s="4" t="str">
        <x:f>Items!X747</x:f>
        <x:v>Raw material</x:v>
      </x:c>
      <x:c r="D747" s="4" t="str">
        <x:f>Items!C747</x:f>
        <x:v>T4</x:v>
      </x:c>
      <x:c r="E747" s="4" t="inlineStr">
        <x:is>
          <x:t xml:space="preserve">Great-hunt biological harvest</x:t>
        </x:is>
      </x:c>
      <x:c r="F747" s="14">
        <x:f>Items!AJ747</x:f>
        <x:v>0</x:v>
      </x:c>
      <x:c r="G747" s="4" t="inlineStr">
        <x:is>
          <x:t xml:space="preserve">No recipe established</x:t>
        </x:is>
      </x:c>
      <x:c r="H747" s="4" t="inlineStr">
        <x:is>
          <x:t xml:space="preserve">Facilities and qualification criteria remain undefined.</x:t>
        </x:is>
      </x:c>
      <x:c r="I747" s="4" t="inlineStr">
        <x:is>
          <x:t xml:space="preserve">Proposal; not qualified for crafting</x:t>
        </x:is>
      </x:c>
      <x:c r="J747" s="4" t="inlineStr">
        <x:is>
          <x:t xml:space="preserve">Source species and exact anatomy, intact-yield conditions, preservation, compatibility and receiving recipes remain open. Artwork direction: continuous fiber coil.</x:t>
        </x:is>
      </x:c>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T2</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T3</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x:c r="A750" s="4" t="inlineStr">
        <x:is>
          <x:t xml:space="preserve">proposal.megafauna.separation_gland</x:t>
        </x:is>
      </x:c>
      <x:c r="B750" s="4" t="str">
        <x:f>Items!B750</x:f>
        <x:v>Megafauna chemical-separation gland</x:v>
      </x:c>
      <x:c r="C750" s="4" t="str">
        <x:f>Items!X750</x:f>
        <x:v>Raw material</x:v>
      </x:c>
      <x:c r="D750" s="4" t="str">
        <x:f>Items!C750</x:f>
        <x:v>T4</x:v>
      </x:c>
      <x:c r="E750" s="4" t="inlineStr">
        <x:is>
          <x:t xml:space="preserve">Great-hunt biological harvest</x:t>
        </x:is>
      </x:c>
      <x:c r="F750" s="14">
        <x:f>Items!AJ750</x:f>
        <x:v>0</x:v>
      </x:c>
      <x:c r="G750" s="4" t="inlineStr">
        <x:is>
          <x:t xml:space="preserve">No recipe established</x:t>
        </x:is>
      </x:c>
      <x:c r="H750" s="4" t="inlineStr">
        <x:is>
          <x:t xml:space="preserve">Facilities and qualification criteria remain undefined.</x:t>
        </x:is>
      </x:c>
      <x:c r="I750" s="4" t="inlineStr">
        <x:is>
          <x:t xml:space="preserve">Proposal; not qualified for crafting</x:t>
        </x:is>
      </x:c>
      <x:c r="J750" s="4" t="inlineStr">
        <x:is>
          <x:t xml:space="preserve">Source species and exact anatomy, intact-yield conditions, preservation, compatibility and receiving recipes remain open. Artwork direction: chemical-separation gland.</x:t>
        </x:is>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T3</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T2</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x:c r="A753" s="4" t="inlineStr">
        <x:is>
          <x:t xml:space="preserve">proposal.megafauna.reflector_organ</x:t>
        </x:is>
      </x:c>
      <x:c r="B753" s="4" t="str">
        <x:f>Items!B753</x:f>
        <x:v>Megafauna layered reflector organ</x:v>
      </x:c>
      <x:c r="C753" s="4" t="str">
        <x:f>Items!X753</x:f>
        <x:v>Raw material</x:v>
      </x:c>
      <x:c r="D753" s="4" t="str">
        <x:f>Items!C753</x:f>
        <x:v>T4</x:v>
      </x:c>
      <x:c r="E753" s="4" t="inlineStr">
        <x:is>
          <x:t xml:space="preserve">Great-hunt biological harvest</x:t>
        </x:is>
      </x:c>
      <x:c r="F753" s="14">
        <x:f>Items!AJ753</x:f>
        <x:v>0</x:v>
      </x:c>
      <x:c r="G753" s="4" t="inlineStr">
        <x:is>
          <x:t xml:space="preserve">No recipe established</x:t>
        </x:is>
      </x:c>
      <x:c r="H753" s="4" t="inlineStr">
        <x:is>
          <x:t xml:space="preserve">Facilities and qualification criteria remain undefined.</x:t>
        </x:is>
      </x:c>
      <x:c r="I753" s="4" t="inlineStr">
        <x:is>
          <x:t xml:space="preserve">Proposal; not qualified for crafting</x:t>
        </x:is>
      </x:c>
      <x:c r="J753" s="4" t="inlineStr">
        <x:is>
          <x:t xml:space="preserve">Source species and exact anatomy, intact-yield conditions, preservation, compatibility and receiving recipes remain open. Artwork direction: layered reflector organ.</x:t>
        </x:is>
      </x:c>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T1</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T2</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T3</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x:c r="A757" s="4" t="inlineStr">
        <x:is>
          <x:t xml:space="preserve">proposal.megafauna.pressure_valve_organ</x:t>
        </x:is>
      </x:c>
      <x:c r="B757" s="4" t="str">
        <x:f>Items!B757</x:f>
        <x:v>Megafauna pressure-regulation organ</x:v>
      </x:c>
      <x:c r="C757" s="4" t="str">
        <x:f>Items!X757</x:f>
        <x:v>Raw material</x:v>
      </x:c>
      <x:c r="D757" s="4" t="str">
        <x:f>Items!C757</x:f>
        <x:v>T4</x:v>
      </x:c>
      <x:c r="E757" s="4" t="inlineStr">
        <x:is>
          <x:t xml:space="preserve">Great-hunt biological harvest</x:t>
        </x:is>
      </x:c>
      <x:c r="F757" s="14">
        <x:f>Items!AJ757</x:f>
        <x:v>0</x:v>
      </x:c>
      <x:c r="G757" s="4" t="inlineStr">
        <x:is>
          <x:t xml:space="preserve">No recipe established</x:t>
        </x:is>
      </x:c>
      <x:c r="H757" s="4" t="inlineStr">
        <x:is>
          <x:t xml:space="preserve">Facilities and qualification criteria remain undefined.</x:t>
        </x:is>
      </x:c>
      <x:c r="I757" s="4" t="inlineStr">
        <x:is>
          <x:t xml:space="preserve">Proposal; not qualified for crafting</x:t>
        </x:is>
      </x:c>
      <x:c r="J757" s="4" t="inlineStr">
        <x:is>
          <x:t xml:space="preserve">Source species and exact anatomy, intact-yield conditions, preservation, compatibility and receiving recipes remain open. Artwork direction: pressure-regulation organ.</x:t>
        </x:is>
      </x:c>
    </x:row>
    <x:row r="758">
      <x:c r="A758" s="4" t="inlineStr">
        <x:is>
          <x:t xml:space="preserve">proposal.megafauna.molt_template</x:t>
        </x:is>
      </x:c>
      <x:c r="B758" s="4" t="str">
        <x:f>Items!B758</x:f>
        <x:v>Megafauna molt-growth scaffold</x:v>
      </x:c>
      <x:c r="C758" s="4" t="str">
        <x:f>Items!X758</x:f>
        <x:v>Raw material</x:v>
      </x:c>
      <x:c r="D758" s="4" t="str">
        <x:f>Items!C758</x:f>
        <x:v>T4</x:v>
      </x:c>
      <x:c r="E758" s="4" t="inlineStr">
        <x:is>
          <x:t xml:space="preserve">Great-hunt biological harvest</x:t>
        </x:is>
      </x:c>
      <x:c r="F758" s="14">
        <x:f>Items!AJ758</x:f>
        <x:v>0</x:v>
      </x:c>
      <x:c r="G758" s="4" t="inlineStr">
        <x:is>
          <x:t xml:space="preserve">No recipe established</x:t>
        </x:is>
      </x:c>
      <x:c r="H758" s="4" t="inlineStr">
        <x:is>
          <x:t xml:space="preserve">Facilities and qualification criteria remain undefined.</x:t>
        </x:is>
      </x:c>
      <x:c r="I758" s="4" t="inlineStr">
        <x:is>
          <x:t xml:space="preserve">Proposal; not qualified for crafting</x:t>
        </x:is>
      </x:c>
      <x:c r="J758" s="4" t="inlineStr">
        <x:is>
          <x:t xml:space="preserve">Source species and exact anatomy, intact-yield conditions, preservation, compatibility and receiving recipes remain open. Artwork direction: molt-growth scaffold.</x:t>
        </x:is>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T2</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x:c r="A760" s="4" t="inlineStr">
        <x:is>
          <x:t xml:space="preserve">proposal.megafauna.signal_pearl</x:t>
        </x:is>
      </x:c>
      <x:c r="B760" s="4" t="str">
        <x:f>Items!B760</x:f>
        <x:v>Megafauna layered signal pearl</x:v>
      </x:c>
      <x:c r="C760" s="4" t="str">
        <x:f>Items!X760</x:f>
        <x:v>Raw material</x:v>
      </x:c>
      <x:c r="D760" s="4" t="str">
        <x:f>Items!C760</x:f>
        <x:v>T4</x:v>
      </x:c>
      <x:c r="E760" s="4" t="inlineStr">
        <x:is>
          <x:t xml:space="preserve">Great-hunt biological harvest</x:t>
        </x:is>
      </x:c>
      <x:c r="F760" s="14">
        <x:f>Items!AJ760</x:f>
        <x:v>0</x:v>
      </x:c>
      <x:c r="G760" s="4" t="inlineStr">
        <x:is>
          <x:t xml:space="preserve">No recipe established</x:t>
        </x:is>
      </x:c>
      <x:c r="H760" s="4" t="inlineStr">
        <x:is>
          <x:t xml:space="preserve">Facilities and qualification criteria remain undefined.</x:t>
        </x:is>
      </x:c>
      <x:c r="I760" s="4" t="inlineStr">
        <x:is>
          <x:t xml:space="preserve">Proposal; not qualified for crafting</x:t>
        </x:is>
      </x:c>
      <x:c r="J760" s="4" t="inlineStr">
        <x:is>
          <x:t xml:space="preserve">Source species and exact anatomy, intact-yield conditions, preservation, compatibility and receiving recipes remain open. Artwork direction: layered signal pearl.</x:t>
        </x:is>
      </x:c>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T3</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T2</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T4</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T0</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T0</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T0</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T1</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x:c r="A768" s="4" t="inlineStr">
        <x:is>
          <x:t xml:space="preserve">proposal.salvage.crushed_canister_body</x:t>
        </x:is>
      </x:c>
      <x:c r="B768" s="4" t="str">
        <x:f>Items!B768</x:f>
        <x:v>Crushed canister body</x:v>
      </x:c>
      <x:c r="C768" s="4" t="str">
        <x:f>Items!X768</x:f>
        <x:v>Raw material</x:v>
      </x:c>
      <x:c r="D768" s="4" t="str">
        <x:f>Items!C768</x:f>
        <x:v>T0</x:v>
      </x:c>
      <x:c r="E768" s="4" t="inlineStr">
        <x:is>
          <x:t xml:space="preserve">As-found canister salvage</x:t>
        </x:is>
      </x:c>
      <x:c r="F768" s="14">
        <x:f>Items!AJ768</x:f>
        <x:v>0</x:v>
      </x:c>
      <x:c r="G768" s="4" t="inlineStr">
        <x:is>
          <x:t xml:space="preserve">No recipe established</x:t>
        </x:is>
      </x:c>
      <x:c r="H768" s="4" t="inlineStr">
        <x:is>
          <x:t xml:space="preserve">Facilities and qualification criteria remain undefined.</x:t>
        </x:is>
      </x:c>
      <x:c r="I768" s="4" t="inlineStr">
        <x:is>
          <x:t xml:space="preserve">Proposal; not qualified for crafting</x:t>
        </x:is>
      </x:c>
      <x:c r="J768" s="4" t="inlineStr">
        <x:is>
          <x:t xml:space="preserve">Resolve surviving material, contamination and recovery route. No usable container body or guaranteed metal yield.</x:t>
        </x:is>
      </x:c>
    </x:row>
    <x:row r="769">
      <x:c r="A769" s="4" t="inlineStr">
        <x:is>
          <x:t xml:space="preserve">proposal.salvage.shattered_canister_sight_strip</x:t>
        </x:is>
      </x:c>
      <x:c r="B769" s="4" t="str">
        <x:f>Items!B769</x:f>
        <x:v>Shattered canister sight strip</x:v>
      </x:c>
      <x:c r="C769" s="4" t="str">
        <x:f>Items!X769</x:f>
        <x:v>Raw material</x:v>
      </x:c>
      <x:c r="D769" s="4" t="str">
        <x:f>Items!C769</x:f>
        <x:v>T0</x:v>
      </x:c>
      <x:c r="E769" s="4" t="inlineStr">
        <x:is>
          <x:t xml:space="preserve">As-found canister salvage</x:t>
        </x:is>
      </x:c>
      <x:c r="F769" s="14">
        <x:f>Items!AJ769</x:f>
        <x:v>0</x:v>
      </x:c>
      <x:c r="G769" s="4" t="inlineStr">
        <x:is>
          <x:t xml:space="preserve">No recipe established</x:t>
        </x:is>
      </x:c>
      <x:c r="H769" s="4" t="inlineStr">
        <x:is>
          <x:t xml:space="preserve">Facilities and qualification criteria remain undefined.</x:t>
        </x:is>
      </x:c>
      <x:c r="I769" s="4" t="inlineStr">
        <x:is>
          <x:t xml:space="preserve">Proposal; not qualified for crafting</x:t>
        </x:is>
      </x:c>
      <x:c r="J769" s="4" t="inlineStr">
        <x:is>
          <x:t xml:space="preserve">Resolve remaining glass, channel condition, contamination and recovery. Distinct from the intact canister viewing-port insert; not a usable window.</x:t>
        </x:is>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T0</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T0</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T0</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x:c r="A773" s="4" t="inlineStr">
        <x:is>
          <x:t xml:space="preserve">proposal.salvage.empty_pigment_canister</x:t>
        </x:is>
      </x:c>
      <x:c r="B773" s="4" t="str">
        <x:f>Items!B773</x:f>
        <x:v>Empty pigment canister</x:v>
      </x:c>
      <x:c r="C773" s="4" t="str">
        <x:f>Items!X773</x:f>
        <x:v>Container</x:v>
      </x:c>
      <x:c r="D773" s="4" t="str">
        <x:f>Items!C773</x:f>
        <x:v>T1</x:v>
      </x:c>
      <x:c r="E773" s="4" t="inlineStr">
        <x:is>
          <x:t xml:space="preserve">As-found canister salvage</x:t>
        </x:is>
      </x:c>
      <x:c r="F773" s="14">
        <x:f>Items!AJ773</x:f>
        <x:v>0</x:v>
      </x:c>
      <x:c r="G773" s="4" t="inlineStr">
        <x:is>
          <x:t xml:space="preserve">No recipe established</x:t>
        </x:is>
      </x:c>
      <x:c r="H773" s="4" t="inlineStr">
        <x:is>
          <x:t xml:space="preserve">Facilities and qualification criteria remain undefined.</x:t>
        </x:is>
      </x:c>
      <x:c r="I773" s="4" t="inlineStr">
        <x:is>
          <x:t xml:space="preserve">Proposal; not qualified for crafting</x:t>
        </x:is>
      </x:c>
      <x:c r="J773" s="4" t="inlineStr">
        <x:is>
          <x:t xml:space="preserve">Resolve residue identity, liner material, closure condition and compatible future contents. No usable pigment, food-contact suitability or dye recipe supplied.</x:t>
        </x:is>
      </x:c>
    </x:row>
    <x:row r="774">
      <x:c r="A774" s="4" t="inlineStr">
        <x:is>
          <x:t xml:space="preserve">proposal.salvage.broken_canister_locking_ring</x:t>
        </x:is>
      </x:c>
      <x:c r="B774" s="4" t="str">
        <x:f>Items!B774</x:f>
        <x:v>Broken canister locking ring</x:v>
      </x:c>
      <x:c r="C774" s="4" t="str">
        <x:f>Items!X774</x:f>
        <x:v>Container part</x:v>
      </x:c>
      <x:c r="D774" s="4" t="str">
        <x:f>Items!C774</x:f>
        <x:v>T1</x:v>
      </x:c>
      <x:c r="E774" s="4" t="inlineStr">
        <x:is>
          <x:t xml:space="preserve">As-found canister salvage</x:t>
        </x:is>
      </x:c>
      <x:c r="F774" s="14">
        <x:f>Items!AJ774</x:f>
        <x:v>0</x:v>
      </x:c>
      <x:c r="G774" s="4" t="inlineStr">
        <x:is>
          <x:t xml:space="preserve">No recipe established</x:t>
        </x:is>
      </x:c>
      <x:c r="H774" s="4" t="inlineStr">
        <x:is>
          <x:t xml:space="preserve">Facilities and qualification criteria remain undefined.</x:t>
        </x:is>
      </x:c>
      <x:c r="I774" s="4" t="inlineStr">
        <x:is>
          <x:t xml:space="preserve">Proposal; not qualified for crafting</x:t>
        </x:is>
      </x:c>
      <x:c r="J774" s="4" t="inlineStr">
        <x:is>
          <x:t xml:space="preserve">Resolve fracture extent, surviving lugs and host geometry. No working latch, fitted seal or pressure closure.</x:t>
        </x:is>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T2</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T0</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x:c r="A777" s="4" t="inlineStr">
        <x:is>
          <x:t xml:space="preserve">proposal.salvage.empty_chemical_transfer_canister</x:t>
        </x:is>
      </x:c>
      <x:c r="B777" s="4" t="str">
        <x:f>Items!B777</x:f>
        <x:v>Empty chemical transfer canister</x:v>
      </x:c>
      <x:c r="C777" s="4" t="str">
        <x:f>Items!X777</x:f>
        <x:v>Container</x:v>
      </x:c>
      <x:c r="D777" s="4" t="str">
        <x:f>Items!C777</x:f>
        <x:v>T2</x:v>
      </x:c>
      <x:c r="E777" s="4" t="inlineStr">
        <x:is>
          <x:t xml:space="preserve">As-found canister salvage</x:t>
        </x:is>
      </x:c>
      <x:c r="F777" s="14">
        <x:f>Items!AJ777</x:f>
        <x:v>0</x:v>
      </x:c>
      <x:c r="G777" s="4" t="inlineStr">
        <x:is>
          <x:t xml:space="preserve">No recipe established</x:t>
        </x:is>
      </x:c>
      <x:c r="H777" s="4" t="inlineStr">
        <x:is>
          <x:t xml:space="preserve">Facilities and qualification criteria remain undefined.</x:t>
        </x:is>
      </x:c>
      <x:c r="I777" s="4" t="inlineStr">
        <x:is>
          <x:t xml:space="preserve">Proposal; not qualified for crafting</x:t>
        </x:is>
      </x:c>
      <x:c r="J777" s="4" t="inlineStr">
        <x:is>
          <x:t xml:space="preserve">Resolve service history, residue, lining, closure integrity and compatible industrial use. No useful chemicals, food-contact suitability or pressure qualification.</x:t>
        </x:is>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T1</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T0</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T2</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x:c r="A781" s="4" t="inlineStr">
        <x:is>
          <x:t xml:space="preserve">proposal.salvage.seized_canister_metering_head</x:t>
        </x:is>
      </x:c>
      <x:c r="B781" s="4" t="str">
        <x:f>Items!B781</x:f>
        <x:v>Seized canister metering head</x:v>
      </x:c>
      <x:c r="C781" s="4" t="str">
        <x:f>Items!X781</x:f>
        <x:v>Container part</x:v>
      </x:c>
      <x:c r="D781" s="4" t="str">
        <x:f>Items!C781</x:f>
        <x:v>T2</x:v>
      </x:c>
      <x:c r="E781" s="4" t="inlineStr">
        <x:is>
          <x:t xml:space="preserve">As-found canister salvage</x:t>
        </x:is>
      </x:c>
      <x:c r="F781" s="14">
        <x:f>Items!AJ781</x:f>
        <x:v>0</x:v>
      </x:c>
      <x:c r="G781" s="4" t="inlineStr">
        <x:is>
          <x:t xml:space="preserve">No recipe established</x:t>
        </x:is>
      </x:c>
      <x:c r="H781" s="4" t="inlineStr">
        <x:is>
          <x:t xml:space="preserve">Facilities and qualification criteria remain undefined.</x:t>
        </x:is>
      </x:c>
      <x:c r="I781" s="4" t="inlineStr">
        <x:is>
          <x:t xml:space="preserve">Proposal; not qualified for crafting</x:t>
        </x:is>
      </x:c>
      <x:c r="J781" s="4" t="inlineStr">
        <x:is>
          <x:t xml:space="preserve">Resolve former contents, seizure, internal wear, host fit and donor suitability. No calibrated output, restored operation or cleaning recipe.</x:t>
        </x:is>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T2</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T0</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T0</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T1</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x:c r="A786" s="4" t="inlineStr">
        <x:is>
          <x:t xml:space="preserve">proposal.salvage.empty_double_walled_canister</x:t>
        </x:is>
      </x:c>
      <x:c r="B786" s="4" t="str">
        <x:f>Items!B786</x:f>
        <x:v>Empty double-walled canister</x:v>
      </x:c>
      <x:c r="C786" s="4" t="str">
        <x:f>Items!X786</x:f>
        <x:v>Container</x:v>
      </x:c>
      <x:c r="D786" s="4" t="str">
        <x:f>Items!C786</x:f>
        <x:v>T3</x:v>
      </x:c>
      <x:c r="E786" s="4" t="inlineStr">
        <x:is>
          <x:t xml:space="preserve">As-found canister salvage</x:t>
        </x:is>
      </x:c>
      <x:c r="F786" s="14">
        <x:f>Items!AJ786</x:f>
        <x:v>0</x:v>
      </x:c>
      <x:c r="G786" s="4" t="inlineStr">
        <x:is>
          <x:t xml:space="preserve">No recipe established</x:t>
        </x:is>
      </x:c>
      <x:c r="H786" s="4" t="inlineStr">
        <x:is>
          <x:t xml:space="preserve">Facilities and qualification criteria remain undefined.</x:t>
        </x:is>
      </x:c>
      <x:c r="I786" s="4" t="inlineStr">
        <x:is>
          <x:t xml:space="preserve">Proposal; not qualified for crafting</x:t>
        </x:is>
      </x:c>
      <x:c r="J786" s="4" t="inlineStr">
        <x:is>
          <x:t xml:space="preserve">Resolve gap condition, corrosion, inner-vessel integrity, joining and compatible use. Double walls do not establish vacuum insulation, thermal performance or a pressure rating.</x:t>
        </x:is>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T0</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T0</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T0</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T3</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T4</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T4</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T4</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T4</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T4</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T4</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Culinary-candidate salt crystals</x:v>
      </x:c>
      <x:c r="C797" s="4" t="str">
        <x:f>IFERROR(INDEX(Items!$X$6:$X$1005,MATCH(A797,Items!$A$6:$A$1005,0)),"MISSING ID")</x:f>
        <x:v>Raw material</x:v>
      </x:c>
      <x:c r="D797" s="4" t="str">
        <x:f>IFERROR(INDEX(Items!$C$6:$C$1005,MATCH(A797,Items!$A$6:$A$1005,0)),"MISSING ID")</x:f>
        <x:v>T1</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x:c r="A798" s="4" t="inlineStr">
        <x:is>
          <x:t xml:space="preserve">proposal.salvage.low_wear_canister_docking_collar</x:t>
        </x:is>
      </x:c>
      <x:c r="B798" s="4" t="str">
        <x:f>Items!B798</x:f>
        <x:v>Low-wear canister docking collar</x:v>
      </x:c>
      <x:c r="C798" s="4" t="str">
        <x:f>Items!X798</x:f>
        <x:v>Container part</x:v>
      </x:c>
      <x:c r="D798" s="4" t="str">
        <x:f>Items!C798</x:f>
        <x:v>T3</x:v>
      </x:c>
      <x:c r="E798" s="4" t="inlineStr">
        <x:is>
          <x:t xml:space="preserve">As-found canister salvage</x:t>
        </x:is>
      </x:c>
      <x:c r="F798" s="14">
        <x:f>Items!AJ798</x:f>
        <x:v>0</x:v>
      </x:c>
      <x:c r="G798" s="4" t="inlineStr">
        <x:is>
          <x:t xml:space="preserve">No recipe established</x:t>
        </x:is>
      </x:c>
      <x:c r="H798" s="4" t="inlineStr">
        <x:is>
          <x:t xml:space="preserve">Facilities and qualification criteria remain undefined.</x:t>
        </x:is>
      </x:c>
      <x:c r="I798" s="4" t="inlineStr">
        <x:is>
          <x:t xml:space="preserve">Proposal; not qualified for crafting</x:t>
        </x:is>
      </x:c>
      <x:c r="J798" s="4" t="inlineStr">
        <x:is>
          <x:t xml:space="preserve">Resolve wear, lug integrity, matching body and socket. This is an external locating part, not a sealing collar, universal adapter or new equipment slot.</x:t>
        </x:is>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T1</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T2</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T3</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Fine steel music-wire stock</x:v>
      </x:c>
      <x:c r="C802" s="4" t="str">
        <x:f>IFERROR(INDEX(Items!$X$6:$X$1005,MATCH(A802,Items!$A$6:$A$1005,0)),"MISSING ID")</x:f>
        <x:v>Processed material</x:v>
      </x:c>
      <x:c r="D802" s="4" t="str">
        <x:f>IFERROR(INDEX(Items!$C$6:$C$1005,MATCH(A802,Items!$A$6:$A$1005,0)),"MISSING ID")</x:f>
        <x:v>T3</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T0</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Bonded graphite electrode blanks</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x:c r="A805" s="4" t="inlineStr">
        <x:is>
          <x:t xml:space="preserve">proposal.salvage.precision_multiport_canister_head</x:t>
        </x:is>
      </x:c>
      <x:c r="B805" s="4" t="str">
        <x:f>Items!B805</x:f>
        <x:v>Precision multi-port canister head</x:v>
      </x:c>
      <x:c r="C805" s="4" t="str">
        <x:f>Items!X805</x:f>
        <x:v>Container part</x:v>
      </x:c>
      <x:c r="D805" s="4" t="str">
        <x:f>Items!C805</x:f>
        <x:v>T4</x:v>
      </x:c>
      <x:c r="E805" s="4" t="inlineStr">
        <x:is>
          <x:t xml:space="preserve">As-found canister salvage</x:t>
        </x:is>
      </x:c>
      <x:c r="F805" s="14">
        <x:f>Items!AJ805</x:f>
        <x:v>0</x:v>
      </x:c>
      <x:c r="G805" s="4" t="inlineStr">
        <x:is>
          <x:t xml:space="preserve">No recipe established</x:t>
        </x:is>
      </x:c>
      <x:c r="H805" s="4" t="inlineStr">
        <x:is>
          <x:t xml:space="preserve">Facilities and qualification criteria remain undefined.</x:t>
        </x:is>
      </x:c>
      <x:c r="I805" s="4" t="inlineStr">
        <x:is>
          <x:t xml:space="preserve">Proposal; not qualified for crafting</x:t>
        </x:is>
      </x:c>
      <x:c r="J805" s="4" t="inlineStr">
        <x:is>
          <x:t xml:space="preserve">Resolve former service, residue, internal condition and matching equipment. No approved plumbing arrangement, pressure behavior or functioning multi-port assembly is established.</x:t>
        </x:is>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T0</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T1</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T0</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T2</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x:c r="A810" s="4" t="inlineStr">
        <x:is>
          <x:t xml:space="preserve">proposal.salvage.matched_canister_closure_assembly</x:t>
        </x:is>
      </x:c>
      <x:c r="B810" s="4" t="str">
        <x:f>Items!B810</x:f>
        <x:v>Matched canister closure assembly</x:v>
      </x:c>
      <x:c r="C810" s="4" t="str">
        <x:f>Items!X810</x:f>
        <x:v>Container part</x:v>
      </x:c>
      <x:c r="D810" s="4" t="str">
        <x:f>Items!C810</x:f>
        <x:v>T4</x:v>
      </x:c>
      <x:c r="E810" s="4" t="inlineStr">
        <x:is>
          <x:t xml:space="preserve">As-found canister salvage</x:t>
        </x:is>
      </x:c>
      <x:c r="F810" s="14">
        <x:f>Items!AJ810</x:f>
        <x:v>0</x:v>
      </x:c>
      <x:c r="G810" s="4" t="inlineStr">
        <x:is>
          <x:t xml:space="preserve">No recipe established</x:t>
        </x:is>
      </x:c>
      <x:c r="H810" s="4" t="inlineStr">
        <x:is>
          <x:t xml:space="preserve">Facilities and qualification criteria remain undefined.</x:t>
        </x:is>
      </x:c>
      <x:c r="I810" s="4" t="inlineStr">
        <x:is>
          <x:t xml:space="preserve">Proposal; not qualified for crafting</x:t>
        </x:is>
      </x:c>
      <x:c r="J810" s="4" t="inlineStr">
        <x:is>
          <x:t xml:space="preserve">Resolve original service, matching mouth, contact wear and a compatible seal. No guaranteed leak-tight closure, pressure certification or universal cap fit.</x:t>
        </x:is>
      </x:c>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T1</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T1</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x:c r="A813" s="4" t="inlineStr">
        <x:is>
          <x:t xml:space="preserve">proposal.salvage.flaking_iron_grate_segment</x:t>
        </x:is>
      </x:c>
      <x:c r="B813" s="4" t="str">
        <x:f>Items!B813</x:f>
        <x:v>Flaking iron grate segment</x:v>
      </x:c>
      <x:c r="C813" s="4" t="str">
        <x:f>Items!X813</x:f>
        <x:v>Raw material</x:v>
      </x:c>
      <x:c r="D813" s="4" t="str">
        <x:f>Items!C813</x:f>
        <x:v>T0</x:v>
      </x:c>
      <x:c r="E813" s="4" t="inlineStr">
        <x:is>
          <x:t xml:space="preserve">As-found iron salvage</x:t>
        </x:is>
      </x:c>
      <x:c r="F813" s="14">
        <x:f>Items!AJ813</x:f>
        <x:v>0</x:v>
      </x:c>
      <x:c r="G813" s="4" t="inlineStr">
        <x:is>
          <x:t xml:space="preserve">No recipe established</x:t>
        </x:is>
      </x:c>
      <x:c r="H813" s="4" t="inlineStr">
        <x:is>
          <x:t xml:space="preserve">Facilities and qualification criteria remain undefined.</x:t>
        </x:is>
      </x:c>
      <x:c r="I813" s="4" t="inlineStr">
        <x:is>
          <x:t xml:space="preserve">Proposal; not qualified for crafting</x:t>
        </x:is>
      </x:c>
      <x:c r="J813" s="4" t="inlineStr">
        <x:is>
          <x:t xml:space="preserve">Resolve surviving metal, contamination and recovery yield. No load-bearing, guard or screening performance.</x:t>
        </x:is>
      </x:c>
    </x:row>
    <x:row r="814">
      <x:c r="A814" s="4" t="inlineStr">
        <x:is>
          <x:t xml:space="preserve">proposal.salvage.twisted_iron_binding_strip</x:t>
        </x:is>
      </x:c>
      <x:c r="B814" s="4" t="str">
        <x:f>Items!B814</x:f>
        <x:v>Twisted iron binding strip</x:v>
      </x:c>
      <x:c r="C814" s="4" t="str">
        <x:f>Items!X814</x:f>
        <x:v>Raw material</x:v>
      </x:c>
      <x:c r="D814" s="4" t="str">
        <x:f>Items!C814</x:f>
        <x:v>T0</x:v>
      </x:c>
      <x:c r="E814" s="4" t="inlineStr">
        <x:is>
          <x:t xml:space="preserve">As-found iron salvage</x:t>
        </x:is>
      </x:c>
      <x:c r="F814" s="14">
        <x:f>Items!AJ814</x:f>
        <x:v>0</x:v>
      </x:c>
      <x:c r="G814" s="4" t="inlineStr">
        <x:is>
          <x:t xml:space="preserve">No recipe established</x:t>
        </x:is>
      </x:c>
      <x:c r="H814" s="4" t="inlineStr">
        <x:is>
          <x:t xml:space="preserve">Facilities and qualification criteria remain undefined.</x:t>
        </x:is>
      </x:c>
      <x:c r="I814" s="4" t="inlineStr">
        <x:is>
          <x:t xml:space="preserve">Proposal; not qualified for crafting</x:t>
        </x:is>
      </x:c>
      <x:c r="J814" s="4" t="inlineStr">
        <x:is>
          <x:t xml:space="preserve">Resolve thickness, tears and recoverable material. No spring properties, restraint strength or reusable fastener qualification.</x:t>
        </x:is>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T3</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T1</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T2</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T2</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T2</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T3</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T0</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T3</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T2</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T2</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T4</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T4</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T2</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T4</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T3</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T2</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T2</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T3</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T3</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T1</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T0</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T3</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T1</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T2</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T2</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T2</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T2</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T2</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T4</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t="inlineStr">
        <x:is>
          <x:t xml:space="preserve">proposal.salvage.dented_iron_shin_guard</x:t>
        </x:is>
      </x:c>
      <x:c r="B859" s="4" t="str">
        <x:f>Items!B859</x:f>
        <x:v>Dented iron shin guard</x:v>
      </x:c>
      <x:c r="C859" s="4" t="str">
        <x:f>Items!X859</x:f>
        <x:v>Raw material</x:v>
      </x:c>
      <x:c r="D859" s="4" t="str">
        <x:f>Items!C859</x:f>
        <x:v>T1</x:v>
      </x:c>
      <x:c r="E859" s="4" t="inlineStr">
        <x:is>
          <x:t xml:space="preserve">As-found iron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Resolve cracking beneath the dent, useful surface and mass. Not wearable protection, a complete pair or an automatic repair input.</x:t>
        </x:is>
      </x:c>
    </x:row>
    <x:row r="860">
      <x:c r="A860" s="4" t="inlineStr">
        <x:is>
          <x:t xml:space="preserve">proposal.stock.perforated_iron_sheet</x:t>
        </x:is>
      </x:c>
      <x:c r="B860" s="4" t="str">
        <x:f>Items!B860</x:f>
        <x:v>Punched iron screen stock</x:v>
      </x:c>
      <x:c r="C860" s="4" t="str">
        <x:f>Items!X860</x:f>
        <x:v>Processed material</x:v>
      </x:c>
      <x:c r="D860" s="4" t="str">
        <x:f>Items!C860</x:f>
        <x:v>T1</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lengths</x:v>
      </x:c>
      <x:c r="C861" s="4" t="str">
        <x:f>Items!X861</x:f>
        <x:v>Processed material</x:v>
      </x:c>
      <x:c r="D861" s="4" t="str">
        <x:f>Items!C861</x:f>
        <x:v>T1</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T2</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Fired ceramic tube lengths</x:v>
      </x:c>
      <x:c r="C863" s="4" t="str">
        <x:f>Items!X863</x:f>
        <x:v>Processed material</x:v>
      </x:c>
      <x:c r="D863" s="4" t="str">
        <x:f>Items!C863</x:f>
        <x:v>T0</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Rough-fired ceramic ring blanks</x:v>
      </x:c>
      <x:c r="C864" s="4" t="str">
        <x:f>Items!X864</x:f>
        <x:v>Processed material</x:v>
      </x:c>
      <x:c r="D864" s="4" t="str">
        <x:f>Items!C864</x:f>
        <x:v>T0</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strips</x:v>
      </x:c>
      <x:c r="C865" s="4" t="str">
        <x:f>Items!X865</x:f>
        <x:v>Processed material</x:v>
      </x:c>
      <x:c r="D865" s="4" t="str">
        <x:f>Items!C865</x:f>
        <x:v>T2</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Fine-bore copper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T1</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T4</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T1</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T1</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T4</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T3</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T3</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T1</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T4</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T1</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T3</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T3</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t="inlineStr">
        <x:is>
          <x:t xml:space="preserve">proposal.salvage.snapped_iron_clevis</x:t>
        </x:is>
      </x:c>
      <x:c r="B891" s="4" t="str">
        <x:f>Items!B891</x:f>
        <x:v>Snapped iron clevis</x:v>
      </x:c>
      <x:c r="C891" s="4" t="str">
        <x:f>Items!X891</x:f>
        <x:v>Machine part</x:v>
      </x:c>
      <x:c r="D891" s="4" t="str">
        <x:f>Items!C891</x:f>
        <x:v>T1</x:v>
      </x:c>
      <x:c r="E891" s="4" t="inlineStr">
        <x:is>
          <x:t xml:space="preserve">As-found iron salvage</x:t>
        </x:is>
      </x:c>
      <x:c r="F891" s="14">
        <x:f>Items!AJ891</x:f>
        <x:v>0</x:v>
      </x:c>
      <x:c r="G891" s="4" t="inlineStr">
        <x:is>
          <x:t xml:space="preserve">No recipe established</x:t>
        </x:is>
      </x:c>
      <x:c r="H891" s="4" t="inlineStr">
        <x:is>
          <x:t xml:space="preserve">Facilities and qualification criteria remain undefined.</x:t>
        </x:is>
      </x:c>
      <x:c r="I891" s="4" t="inlineStr">
        <x:is>
          <x:t xml:space="preserve">Proposal; not qualified for crafting</x:t>
        </x:is>
      </x:c>
      <x:c r="J891" s="4" t="inlineStr">
        <x:is>
          <x:t xml:space="preserve">Resolve fracture extent, remaining eye wear and material recovery. No supported load, repaired connection or usable linkage supplied.</x:t>
        </x:is>
      </x:c>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t="inlineStr">
        <x:is>
          <x:t xml:space="preserve">proposal.salvage.seized_iron_hinge_block</x:t>
        </x:is>
      </x:c>
      <x:c r="B894" s="4" t="str">
        <x:f>Items!B894</x:f>
        <x:v>Seized iron hinge block</x:v>
      </x:c>
      <x:c r="C894" s="4" t="str">
        <x:f>Items!X894</x:f>
        <x:v>Machine part</x:v>
      </x:c>
      <x:c r="D894" s="4" t="str">
        <x:f>Items!C894</x:f>
        <x:v>T2</x:v>
      </x:c>
      <x:c r="E894" s="4" t="inlineStr">
        <x:is>
          <x:t xml:space="preserve">As-found iron salvage</x:t>
        </x:is>
      </x:c>
      <x:c r="F894" s="14">
        <x:f>Items!AJ894</x:f>
        <x:v>0</x:v>
      </x:c>
      <x:c r="G894" s="4" t="inlineStr">
        <x:is>
          <x:t xml:space="preserve">No recipe established</x:t>
        </x:is>
      </x:c>
      <x:c r="H894" s="4" t="inlineStr">
        <x:is>
          <x:t xml:space="preserve">Facilities and qualification criteria remain undefined.</x:t>
        </x:is>
      </x:c>
      <x:c r="I894" s="4" t="inlineStr">
        <x:is>
          <x:t xml:space="preserve">Proposal; not qualified for crafting</x:t>
        </x:is>
      </x:c>
      <x:c r="J894" s="4" t="inlineStr">
        <x:is>
          <x:t xml:space="preserve">Resolve pin and knuckle condition, mounting compatibility and donor recovery. No working articulation or restored hinge is granted.</x:t>
        </x:is>
      </x:c>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T0</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T2</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T2</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T2</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T0</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T0</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T0</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T0</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T0</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t="inlineStr">
        <x:is>
          <x:t xml:space="preserve">proposal.salvage.iron_counterweight_block</x:t>
        </x:is>
      </x:c>
      <x:c r="B909" s="4" t="str">
        <x:f>Items!B909</x:f>
        <x:v>Iron counterweight block</x:v>
      </x:c>
      <x:c r="C909" s="4" t="str">
        <x:f>Items!X909</x:f>
        <x:v>Machine part</x:v>
      </x:c>
      <x:c r="D909" s="4" t="str">
        <x:f>Items!C909</x:f>
        <x:v>T2</x:v>
      </x:c>
      <x:c r="E909" s="4" t="inlineStr">
        <x:is>
          <x:t xml:space="preserve">As-found iron salvage</x:t>
        </x:is>
      </x:c>
      <x:c r="F909" s="14">
        <x:f>Items!AJ909</x:f>
        <x:v>0</x:v>
      </x:c>
      <x:c r="G909" s="4" t="inlineStr">
        <x:is>
          <x:t xml:space="preserve">No recipe established</x:t>
        </x:is>
      </x:c>
      <x:c r="H909" s="4" t="inlineStr">
        <x:is>
          <x:t xml:space="preserve">Facilities and qualification criteria remain undefined.</x:t>
        </x:is>
      </x:c>
      <x:c r="I909" s="4" t="inlineStr">
        <x:is>
          <x:t xml:space="preserve">Proposal; not qualified for crafting</x:t>
        </x:is>
      </x:c>
      <x:c r="J909" s="4" t="inlineStr">
        <x:is>
          <x:t xml:space="preserve">Resolve mounting damage, hidden cracking, carrying mass and matched machine use. No lifting capacity, balance effect or numeric weight supplied.</x:t>
        </x:is>
      </x:c>
    </x:row>
    <x:row r="910">
      <x:c r="A910" s="4" t="inlineStr">
        <x:is>
          <x:t xml:space="preserve">proposal.salvage.low_wear_iron_gear_wheel</x:t>
        </x:is>
      </x:c>
      <x:c r="B910" s="4" t="str">
        <x:f>Items!B910</x:f>
        <x:v>Low-wear iron gear wheel</x:v>
      </x:c>
      <x:c r="C910" s="4" t="str">
        <x:f>Items!X910</x:f>
        <x:v>Machine part</x:v>
      </x:c>
      <x:c r="D910" s="4" t="str">
        <x:f>Items!C910</x:f>
        <x:v>T3</x:v>
      </x:c>
      <x:c r="E910" s="4" t="inlineStr">
        <x:is>
          <x:t xml:space="preserve">As-found iron salvage</x:t>
        </x:is>
      </x:c>
      <x:c r="F910" s="14">
        <x:f>Items!AJ910</x:f>
        <x:v>0</x:v>
      </x:c>
      <x:c r="G910" s="4" t="inlineStr">
        <x:is>
          <x:t xml:space="preserve">No recipe established</x:t>
        </x:is>
      </x:c>
      <x:c r="H910" s="4" t="inlineStr">
        <x:is>
          <x:t xml:space="preserve">Facilities and qualification criteria remain undefined.</x:t>
        </x:is>
      </x:c>
      <x:c r="I910" s="4" t="inlineStr">
        <x:is>
          <x:t xml:space="preserve">Proposal; not qualified for crafting</x:t>
        </x:is>
      </x:c>
      <x:c r="J910" s="4" t="inlineStr">
        <x:is>
          <x:t xml:space="preserve">Resolve cracks, tooth and hub wear, matching drive and authenticity of the iron material identification. No speed, load, ratio or functioning drive assigned.</x:t>
        </x:is>
      </x:c>
    </x:row>
    <x:row r="911">
      <x:c r="A911" s="4" t="inlineStr">
        <x:is>
          <x:t xml:space="preserve">proposal.salvage.thick_iron_bracing_saddle</x:t>
        </x:is>
      </x:c>
      <x:c r="B911" s="4" t="str">
        <x:f>Items!B911</x:f>
        <x:v>Thick iron bracing saddle</x:v>
      </x:c>
      <x:c r="C911" s="4" t="str">
        <x:f>Items!X911</x:f>
        <x:v>Machine part</x:v>
      </x:c>
      <x:c r="D911" s="4" t="str">
        <x:f>Items!C911</x:f>
        <x:v>T3</x:v>
      </x:c>
      <x:c r="E911" s="4" t="inlineStr">
        <x:is>
          <x:t xml:space="preserve">As-found iron salvage</x:t>
        </x:is>
      </x:c>
      <x:c r="F911" s="14">
        <x:f>Items!AJ911</x:f>
        <x:v>0</x:v>
      </x:c>
      <x:c r="G911" s="4" t="inlineStr">
        <x:is>
          <x:t xml:space="preserve">No recipe established</x:t>
        </x:is>
      </x:c>
      <x:c r="H911" s="4" t="inlineStr">
        <x:is>
          <x:t xml:space="preserve">Facilities and qualification criteria remain undefined.</x:t>
        </x:is>
      </x:c>
      <x:c r="I911" s="4" t="inlineStr">
        <x:is>
          <x:t xml:space="preserve">Proposal; not qualified for crafting</x:t>
        </x:is>
      </x:c>
      <x:c r="J911" s="4" t="inlineStr">
        <x:is>
          <x:t xml:space="preserve">Resolve hidden cracks, distortion, foot wear and host fit. No load rating, functioning support assembly or guaranteed straightness.</x:t>
        </x:is>
      </x:c>
    </x:row>
    <x:row r="912">
      <x:c r="A912" s="4" t="inlineStr">
        <x:is>
          <x:t xml:space="preserve">proposal.salvage.matched_iron_bearing_housing</x:t>
        </x:is>
      </x:c>
      <x:c r="B912" s="4" t="str">
        <x:f>Items!B912</x:f>
        <x:v>Matched iron bearing housing</x:v>
      </x:c>
      <x:c r="C912" s="4" t="str">
        <x:f>Items!X912</x:f>
        <x:v>Machine part</x:v>
      </x:c>
      <x:c r="D912" s="4" t="str">
        <x:f>Items!C912</x:f>
        <x:v>T4</x:v>
      </x:c>
      <x:c r="E912" s="4" t="inlineStr">
        <x:is>
          <x:t xml:space="preserve">As-found iron salvage</x:t>
        </x:is>
      </x:c>
      <x:c r="F912" s="14">
        <x:f>Items!AJ912</x:f>
        <x:v>0</x:v>
      </x:c>
      <x:c r="G912" s="4" t="inlineStr">
        <x:is>
          <x:t xml:space="preserve">No recipe established</x:t>
        </x:is>
      </x:c>
      <x:c r="H912" s="4" t="inlineStr">
        <x:is>
          <x:t xml:space="preserve">Facilities and qualification criteria remain undefined.</x:t>
        </x:is>
      </x:c>
      <x:c r="I912" s="4" t="inlineStr">
        <x:is>
          <x:t xml:space="preserve">Proposal; not qualified for crafting</x:t>
        </x:is>
      </x:c>
      <x:c r="J912" s="4" t="inlineStr">
        <x:is>
          <x:t xml:space="preserve">Resolve wear, cracks, original bearing type, host demand and actual matching fit. No bearing element, low-friction performance or operational machinery included.</x:t>
        </x:is>
      </x:c>
    </x:row>
    <x:row r="913">
      <x:c r="A913" s="4" t="inlineStr">
        <x:is>
          <x:t xml:space="preserve">proposal.salvage.precision_iron_indexing_plate</x:t>
        </x:is>
      </x:c>
      <x:c r="B913" s="4" t="str">
        <x:f>Items!B913</x:f>
        <x:v>Precision iron indexing plate</x:v>
      </x:c>
      <x:c r="C913" s="4" t="str">
        <x:f>Items!X913</x:f>
        <x:v>Machine part</x:v>
      </x:c>
      <x:c r="D913" s="4" t="str">
        <x:f>Items!C913</x:f>
        <x:v>T4</x:v>
      </x:c>
      <x:c r="E913" s="4" t="inlineStr">
        <x:is>
          <x:t xml:space="preserve">As-found iron salvage</x:t>
        </x:is>
      </x:c>
      <x:c r="F913" s="14">
        <x:f>Items!AJ913</x:f>
        <x:v>0</x:v>
      </x:c>
      <x:c r="G913" s="4" t="inlineStr">
        <x:is>
          <x:t xml:space="preserve">No recipe established</x:t>
        </x:is>
      </x:c>
      <x:c r="H913" s="4" t="inlineStr">
        <x:is>
          <x:t xml:space="preserve">Facilities and qualification criteria remain undefined.</x:t>
        </x:is>
      </x:c>
      <x:c r="I913" s="4" t="inlineStr">
        <x:is>
          <x:t xml:space="preserve">Proposal; not qualified for crafting</x:t>
        </x:is>
      </x:c>
      <x:c r="J913" s="4" t="inlineStr">
        <x:is>
          <x:t xml:space="preserve">Resolve distortion, hole wear, original fixture, matching fit and useful accuracy. No automatic calibration, precision bonus or working fabrication station.</x:t>
        </x:is>
      </x:c>
    </x:row>
    <x:row r="914">
      <x:c r="A914" s="4" t="inlineStr">
        <x:is>
          <x:t xml:space="preserve">proposal.armor.plasteel.chest</x:t>
        </x:is>
      </x:c>
      <x:c r="B914" s="4" t="str">
        <x:f>Items!B914</x:f>
        <x:v>Ancient plasteel chestplate</x:v>
      </x:c>
      <x:c r="C914" s="4" t="str">
        <x:f>Items!X914</x:f>
        <x:v>Armor</x:v>
      </x:c>
      <x:c r="D914" s="4" t="str">
        <x:f>Items!C914</x:f>
        <x:v>T4</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T4</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T4</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T4</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T4</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T0</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t="inlineStr">
        <x:is>
          <x:t xml:space="preserve">proposal.salvage.empty_algae_canister</x:t>
        </x:is>
      </x:c>
      <x:c r="B921" s="4" t="str">
        <x:f>Items!B921</x:f>
        <x:v>Empty algae canister</x:v>
      </x:c>
      <x:c r="C921" s="4" t="str">
        <x:f>Items!X921</x:f>
        <x:v>Container</x:v>
      </x:c>
      <x:c r="D921" s="4" t="str">
        <x:f>Items!C921</x:f>
        <x:v>T1</x:v>
      </x:c>
      <x:c r="E921" s="4" t="inlineStr">
        <x:is>
          <x:t xml:space="preserve">As-found canister salvage</x:t>
        </x:is>
      </x:c>
      <x:c r="F921" s="14">
        <x:f>Items!AJ921</x:f>
        <x:v>0</x:v>
      </x:c>
      <x:c r="G921" s="4" t="inlineStr">
        <x:is>
          <x:t xml:space="preserve">No recipe established</x:t>
        </x:is>
      </x:c>
      <x:c r="H921" s="4" t="inlineStr">
        <x:is>
          <x:t xml:space="preserve">Facilities and qualification criteria remain undefined.</x:t>
        </x:is>
      </x:c>
      <x:c r="I921" s="4" t="inlineStr">
        <x:is>
          <x:t xml:space="preserve">Proposal; not qualified for crafting</x:t>
        </x:is>
      </x:c>
      <x:c r="J921" s="4" t="inlineStr">
        <x:is>
          <x:t xml:space="preserve">Resolve contamination, retained fittings, viewing-strip condition, inspection and refilling requirements. This is a separate recovered empty vessel, not a change to Booter's existing working canister or reserve.</x:t>
        </x:is>
      </x:c>
    </x:row>
    <x:row r="922">
      <x:c r="A922" s="4" t="inlineStr">
        <x:is>
          <x:t xml:space="preserve">proposal.culture.husk_paper_songbook</x:t>
        </x:is>
      </x:c>
      <x:c r="B922" s="4" t="str">
        <x:f>Items!B922</x:f>
        <x:v>Husk-paper songbook</x:v>
      </x:c>
      <x:c r="C922" s="4" t="str">
        <x:f>Items!X922</x:f>
        <x:v>Document</x:v>
      </x:c>
      <x:c r="D922" s="4" t="str">
        <x:f>Items!C922</x:f>
        <x:v>T4</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t="inlineStr">
        <x:is>
          <x:t xml:space="preserve">proposal.salvage.empty_dust_farming_canister</x:t>
        </x:is>
      </x:c>
      <x:c r="B923" s="4" t="str">
        <x:f>Items!B923</x:f>
        <x:v>Empty dust farming canister</x:v>
      </x:c>
      <x:c r="C923" s="4" t="str">
        <x:f>Items!X923</x:f>
        <x:v>Container</x:v>
      </x:c>
      <x:c r="D923" s="4" t="str">
        <x:f>Items!C923</x:f>
        <x:v>T2</x:v>
      </x:c>
      <x:c r="E923" s="4" t="inlineStr">
        <x:is>
          <x:t xml:space="preserve">As-found canister salvage</x:t>
        </x:is>
      </x:c>
      <x:c r="F923" s="14">
        <x:f>Items!AJ923</x:f>
        <x:v>0</x:v>
      </x:c>
      <x:c r="G923" s="4" t="inlineStr">
        <x:is>
          <x:t xml:space="preserve">No recipe established</x:t>
        </x:is>
      </x:c>
      <x:c r="H923" s="4" t="inlineStr">
        <x:is>
          <x:t xml:space="preserve">Facilities and qualification criteria remain undefined.</x:t>
        </x:is>
      </x:c>
      <x:c r="I923" s="4" t="inlineStr">
        <x:is>
          <x:t xml:space="preserve">Proposal; not qualified for crafting</x:t>
        </x:is>
      </x:c>
      <x:c r="J923" s="4" t="inlineStr">
        <x:is>
          <x:t xml:space="preserve">Resolve collector condition, residue, closure integrity, service needs and compatibility. Any later collection or transfer retains the same physical canister and accounts for its actual contents.</x:t>
        </x:is>
      </x:c>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row r="925">
      <x:c r="A925" s="4" t="inlineStr">
        <x:is>
          <x:t xml:space="preserve">proposal.armor.arc_power.chest</x:t>
        </x:is>
      </x:c>
      <x:c r="B925" s="4" t="str">
        <x:f>Items!B925</x:f>
        <x:v>Arc power chestplate</x:v>
      </x:c>
      <x:c r="C925" s="4" t="str">
        <x:f>Items!X925</x:f>
        <x:v>Armor</x:v>
      </x:c>
      <x:c r="D925" s="4" t="str">
        <x:f>Items!C925</x:f>
        <x:v>T4</x:v>
      </x:c>
      <x:c r="E925" s="4" t="inlineStr">
        <x:is>
          <x:t xml:space="preserve">Finished object proposal</x:t>
        </x:is>
      </x:c>
      <x:c r="F925" s="14">
        <x:f>Items!AJ925</x:f>
        <x:v>0</x:v>
      </x:c>
      <x:c r="G925" s="4" t="inlineStr">
        <x:is>
          <x:t xml:space="preserve">No recipe established</x:t>
        </x:is>
      </x:c>
      <x:c r="H925" s="4" t="inlineStr">
        <x:is>
          <x:t xml:space="preserve">Facilities and qualification criteria remain undefined.</x:t>
        </x:is>
      </x:c>
      <x:c r="I925" s="4" t="inlineStr">
        <x:is>
          <x:t xml:space="preserve">Proposal; not qualified for crafting</x:t>
        </x:is>
      </x:c>
      <x:c r="J925" s="4" t="inlineStr">
        <x:is>
          <x:t xml:space="preserve">Torso coverage, battery mounting and access, electrical isolation, canister clearance, joint attachment and power distribution remain proposals. Battery is a separate existing item; no energy or duplicate holder is granted.</x:t>
        </x:is>
      </x:c>
    </x:row>
    <x:row r="926">
      <x:c r="A926" s="4" t="inlineStr">
        <x:is>
          <x:t xml:space="preserve">proposal.armor.arc_power.legs</x:t>
        </x:is>
      </x:c>
      <x:c r="B926" s="4" t="str">
        <x:f>Items!B926</x:f>
        <x:v>Arc power leg guards</x:v>
      </x:c>
      <x:c r="C926" s="4" t="str">
        <x:f>Items!X926</x:f>
        <x:v>Armor</x:v>
      </x:c>
      <x:c r="D926" s="4" t="str">
        <x:f>Items!C926</x:f>
        <x:v>T4</x:v>
      </x:c>
      <x:c r="E926" s="4" t="inlineStr">
        <x:is>
          <x:t xml:space="preserve">Finished object proposal</x:t>
        </x:is>
      </x:c>
      <x:c r="F926" s="14">
        <x:f>Items!AJ926</x:f>
        <x:v>0</x:v>
      </x:c>
      <x:c r="G926" s="4" t="inlineStr">
        <x:is>
          <x:t xml:space="preserve">No recipe established</x:t>
        </x:is>
      </x:c>
      <x:c r="H926" s="4" t="inlineStr">
        <x:is>
          <x:t xml:space="preserve">Facilities and qualification criteria remain undefined.</x:t>
        </x:is>
      </x:c>
      <x:c r="I926" s="4" t="inlineStr">
        <x:is>
          <x:t xml:space="preserve">Proposal; not qualified for crafting</x:t>
        </x:is>
      </x:c>
      <x:c r="J926" s="4" t="inlineStr">
        <x:is>
          <x:t xml:space="preserve">Hip and knee articulation, load transfer, wearer fit, battery connection and behavior without power remain unresolved. No movement or carrying-capacity bonus assigned.</x:t>
        </x:is>
      </x:c>
    </x:row>
    <x:row r="927">
      <x:c r="A927" s="4" t="inlineStr">
        <x:is>
          <x:t xml:space="preserve">proposal.armor.arc_power.boots</x:t>
        </x:is>
      </x:c>
      <x:c r="B927" s="4" t="str">
        <x:f>Items!B927</x:f>
        <x:v>Arc power armored boots</x:v>
      </x:c>
      <x:c r="C927" s="4" t="str">
        <x:f>Items!X927</x:f>
        <x:v>Armor</x:v>
      </x:c>
      <x:c r="D927" s="4" t="str">
        <x:f>Items!C927</x:f>
        <x:v>T4</x:v>
      </x:c>
      <x:c r="E927" s="4" t="inlineStr">
        <x:is>
          <x:t xml:space="preserve">Finished object proposal</x:t>
        </x:is>
      </x:c>
      <x:c r="F927" s="14">
        <x:f>Items!AJ927</x:f>
        <x:v>0</x:v>
      </x:c>
      <x:c r="G927" s="4" t="inlineStr">
        <x:is>
          <x:t xml:space="preserve">No recipe established</x:t>
        </x:is>
      </x:c>
      <x:c r="H927" s="4" t="inlineStr">
        <x:is>
          <x:t xml:space="preserve">Facilities and qualification criteria remain undefined.</x:t>
        </x:is>
      </x:c>
      <x:c r="I927" s="4" t="inlineStr">
        <x:is>
          <x:t xml:space="preserve">Proposal; not qualified for crafting</x:t>
        </x:is>
      </x:c>
      <x:c r="J927" s="4" t="inlineStr">
        <x:is>
          <x:t xml:space="preserve">Sole construction, ankle range, traction, electrical isolation, leg-frame compatibility and unpowered walking remain unresolved. No storm grounding or electrical immunity established.</x:t>
        </x:is>
      </x:c>
    </x:row>
    <x:row r="928">
      <x:c r="A928" s="4" t="inlineStr">
        <x:is>
          <x:t xml:space="preserve">proposal.armor.arc_power.arms</x:t>
        </x:is>
      </x:c>
      <x:c r="B928" s="4" t="str">
        <x:f>Items!B928</x:f>
        <x:v>Arc power arm guards</x:v>
      </x:c>
      <x:c r="C928" s="4" t="str">
        <x:f>Items!X928</x:f>
        <x:v>Armor</x:v>
      </x:c>
      <x:c r="D928" s="4" t="str">
        <x:f>Items!C928</x:f>
        <x:v>T4</x:v>
      </x:c>
      <x:c r="E928" s="4" t="inlineStr">
        <x:is>
          <x:t xml:space="preserve">Finished object proposal</x:t>
        </x:is>
      </x:c>
      <x:c r="F928" s="14">
        <x:f>Items!AJ928</x:f>
        <x:v>0</x:v>
      </x:c>
      <x:c r="G928" s="4" t="inlineStr">
        <x:is>
          <x:t xml:space="preserve">No recipe established</x:t>
        </x:is>
      </x:c>
      <x:c r="H928" s="4" t="inlineStr">
        <x:is>
          <x:t xml:space="preserve">Facilities and qualification criteria remain undefined.</x:t>
        </x:is>
      </x:c>
      <x:c r="I928" s="4" t="inlineStr">
        <x:is>
          <x:t xml:space="preserve">Proposal; not qualified for crafting</x:t>
        </x:is>
      </x:c>
      <x:c r="J928" s="4" t="inlineStr">
        <x:is>
          <x:t xml:space="preserve">Shoulder and elbow fit, controls, hand clearance, tool handling, joint power and safe unpowered movement remain proposals. No strength or attack bonus assigned.</x:t>
        </x:is>
      </x:c>
    </x:row>
    <x:row r="929">
      <x:c r="A929" s="4" t="inlineStr">
        <x:is>
          <x:t xml:space="preserve">proposal.armor.arc_power.helmet</x:t>
        </x:is>
      </x:c>
      <x:c r="B929" s="4" t="str">
        <x:f>Items!B929</x:f>
        <x:v>Arc power helmet</x:v>
      </x:c>
      <x:c r="C929" s="4" t="str">
        <x:f>Items!X929</x:f>
        <x:v>Armor</x:v>
      </x:c>
      <x:c r="D929" s="4" t="str">
        <x:f>Items!C929</x:f>
        <x:v>T4</x:v>
      </x:c>
      <x:c r="E929" s="4" t="inlineStr">
        <x:is>
          <x:t xml:space="preserve">Finished object proposal</x:t>
        </x:is>
      </x:c>
      <x:c r="F929" s="14">
        <x:f>Items!AJ929</x:f>
        <x:v>0</x:v>
      </x:c>
      <x:c r="G929" s="4" t="inlineStr">
        <x:is>
          <x:t xml:space="preserve">No recipe established</x:t>
        </x:is>
      </x:c>
      <x:c r="H929" s="4" t="inlineStr">
        <x:is>
          <x:t xml:space="preserve">Facilities and qualification criteria remain undefined.</x:t>
        </x:is>
      </x:c>
      <x:c r="I929" s="4" t="inlineStr">
        <x:is>
          <x:t xml:space="preserve">Proposal; not qualified for crafting</x:t>
        </x:is>
      </x:c>
      <x:c r="J929" s="4" t="inlineStr">
        <x:is>
          <x:t xml:space="preserve">Viewing material, visibility, hearing, head fit, cabling, controls and canister interface remain open. No enhanced optics, sealed breathing system or automatic targeting established.</x:t>
        </x:is>
      </x:c>
    </x:row>
    <x:row r="930">
      <x:c r="A930" s="4" t="inlineStr">
        <x:is>
          <x:t xml:space="preserve">proposal.armor.fur.chest</x:t>
        </x:is>
      </x:c>
      <x:c r="B930" s="4" t="str">
        <x:f>Items!B930</x:f>
        <x:v>Fur chest armor</x:v>
      </x:c>
      <x:c r="C930" s="4" t="str">
        <x:f>Items!X930</x:f>
        <x:v>Armor</x:v>
      </x:c>
      <x:c r="D930" s="4" t="str">
        <x:f>Items!C930</x:f>
        <x:v>T3</x:v>
      </x:c>
      <x:c r="E930" s="4" t="inlineStr">
        <x:is>
          <x:t xml:space="preserve">Finished object proposal</x:t>
        </x:is>
      </x:c>
      <x:c r="F930" s="14">
        <x:f>Items!AJ930</x:f>
        <x:v>0</x:v>
      </x:c>
      <x:c r="G930" s="4" t="inlineStr">
        <x:is>
          <x:t xml:space="preserve">No recipe established</x:t>
        </x:is>
      </x:c>
      <x:c r="H930" s="4" t="inlineStr">
        <x:is>
          <x:t xml:space="preserve">Facilities and qualification criteria remain undefined.</x:t>
        </x:is>
      </x:c>
      <x:c r="I930" s="4" t="inlineStr">
        <x:is>
          <x:t xml:space="preserve">Proposal; not qualified for crafting</x:t>
        </x:is>
      </x:c>
      <x:c r="J930" s="4" t="inlineStr">
        <x:is>
          <x:t xml:space="preserve">Torso and upper back; arm and leg protection remain separate. Fur sourcing, extremely low processing yield, fastening, fit, wearability and protective performance require design.</x:t>
        </x:is>
      </x:c>
    </x:row>
    <x:row r="931">
      <x:c r="A931" s="4" t="inlineStr">
        <x:is>
          <x:t xml:space="preserve">proposal.armor.fur.legs</x:t>
        </x:is>
      </x:c>
      <x:c r="B931" s="4" t="str">
        <x:f>Items!B931</x:f>
        <x:v>Fur leg guards</x:v>
      </x:c>
      <x:c r="C931" s="4" t="str">
        <x:f>Items!X931</x:f>
        <x:v>Armor</x:v>
      </x:c>
      <x:c r="D931" s="4" t="str">
        <x:f>Items!C931</x:f>
        <x:v>T3</x:v>
      </x:c>
      <x:c r="E931" s="4" t="inlineStr">
        <x:is>
          <x:t xml:space="preserve">Finished object proposal</x:t>
        </x:is>
      </x:c>
      <x:c r="F931" s="14">
        <x:f>Items!AJ931</x:f>
        <x:v>0</x:v>
      </x:c>
      <x:c r="G931" s="4" t="inlineStr">
        <x:is>
          <x:t xml:space="preserve">No recipe established</x:t>
        </x:is>
      </x:c>
      <x:c r="H931" s="4" t="inlineStr">
        <x:is>
          <x:t xml:space="preserve">Facilities and qualification criteria remain undefined.</x:t>
        </x:is>
      </x:c>
      <x:c r="I931" s="4" t="inlineStr">
        <x:is>
          <x:t xml:space="preserve">Proposal; not qualified for crafting</x:t>
        </x:is>
      </x:c>
      <x:c r="J931" s="4" t="inlineStr">
        <x:is>
          <x:t xml:space="preserve">A matched pair of thigh, knee and shin coverings listed as one item; boots remain separate. Fur sourcing, extremely low processing yield, fastening, fit, wearability and protective performance require design.</x:t>
        </x:is>
      </x:c>
    </x:row>
    <x:row r="932">
      <x:c r="A932" s="4" t="inlineStr">
        <x:is>
          <x:t xml:space="preserve">proposal.armor.fur.boots</x:t>
        </x:is>
      </x:c>
      <x:c r="B932" s="4" t="str">
        <x:f>Items!B932</x:f>
        <x:v>Fur armored boots</x:v>
      </x:c>
      <x:c r="C932" s="4" t="str">
        <x:f>Items!X932</x:f>
        <x:v>Armor</x:v>
      </x:c>
      <x:c r="D932" s="4" t="str">
        <x:f>Items!C932</x:f>
        <x:v>T3</x:v>
      </x:c>
      <x:c r="E932" s="4" t="inlineStr">
        <x:is>
          <x:t xml:space="preserve">Finished object proposal</x:t>
        </x:is>
      </x:c>
      <x:c r="F932" s="14">
        <x:f>Items!AJ932</x:f>
        <x:v>0</x:v>
      </x:c>
      <x:c r="G932" s="4" t="inlineStr">
        <x:is>
          <x:t xml:space="preserve">No recipe established</x:t>
        </x:is>
      </x:c>
      <x:c r="H932" s="4" t="inlineStr">
        <x:is>
          <x:t xml:space="preserve">Facilities and qualification criteria remain undefined.</x:t>
        </x:is>
      </x:c>
      <x:c r="I932" s="4" t="inlineStr">
        <x:is>
          <x:t xml:space="preserve">Proposal; not qualified for crafting</x:t>
        </x:is>
      </x:c>
      <x:c r="J932" s="4" t="inlineStr">
        <x:is>
          <x:t xml:space="preserve">A matched pair of protective foot coverings listed as one item, separate from the leg guards. Fur sourcing, extremely low processing yield, fastening, fit, wearability and protective performance require design.</x:t>
        </x:is>
      </x:c>
    </x:row>
    <x:row r="933">
      <x:c r="A933" s="4" t="inlineStr">
        <x:is>
          <x:t xml:space="preserve">proposal.armor.fur.arms</x:t>
        </x:is>
      </x:c>
      <x:c r="B933" s="4" t="str">
        <x:f>Items!B933</x:f>
        <x:v>Fur arm guards</x:v>
      </x:c>
      <x:c r="C933" s="4" t="str">
        <x:f>Items!X933</x:f>
        <x:v>Armor</x:v>
      </x:c>
      <x:c r="D933" s="4" t="str">
        <x:f>Items!C933</x:f>
        <x:v>T3</x:v>
      </x:c>
      <x:c r="E933" s="4" t="inlineStr">
        <x:is>
          <x:t xml:space="preserve">Finished object proposal</x:t>
        </x:is>
      </x:c>
      <x:c r="F933" s="14">
        <x:f>Items!AJ933</x:f>
        <x:v>0</x:v>
      </x:c>
      <x:c r="G933" s="4" t="inlineStr">
        <x:is>
          <x:t xml:space="preserve">No recipe established</x:t>
        </x:is>
      </x:c>
      <x:c r="H933" s="4" t="inlineStr">
        <x:is>
          <x:t xml:space="preserve">Facilities and qualification criteria remain undefined.</x:t>
        </x:is>
      </x:c>
      <x:c r="I933" s="4" t="inlineStr">
        <x:is>
          <x:t xml:space="preserve">Proposal; not qualified for crafting</x:t>
        </x:is>
      </x:c>
      <x:c r="J933" s="4" t="inlineStr">
        <x:is>
          <x:t xml:space="preserve">A matched pair of upper-arm, elbow and forearm coverings listed as one item; chest armor remains separate. Fur sourcing, extremely low processing yield, fastening, fit, wearability and protective performance require design.</x:t>
        </x:is>
      </x:c>
    </x:row>
    <x:row r="934">
      <x:c r="A934" s="4" t="inlineStr">
        <x:is>
          <x:t xml:space="preserve">proposal.armor.fur.helmet</x:t>
        </x:is>
      </x:c>
      <x:c r="B934" s="4" t="str">
        <x:f>Items!B934</x:f>
        <x:v>Fur helmet</x:v>
      </x:c>
      <x:c r="C934" s="4" t="str">
        <x:f>Items!X934</x:f>
        <x:v>Armor</x:v>
      </x:c>
      <x:c r="D934" s="4" t="str">
        <x:f>Items!C934</x:f>
        <x:v>T3</x:v>
      </x:c>
      <x:c r="E934" s="4" t="inlineStr">
        <x:is>
          <x:t xml:space="preserve">Finished object proposal</x:t>
        </x:is>
      </x:c>
      <x:c r="F934" s="14">
        <x:f>Items!AJ934</x:f>
        <x:v>0</x:v>
      </x:c>
      <x:c r="G934" s="4" t="inlineStr">
        <x:is>
          <x:t xml:space="preserve">No recipe established</x:t>
        </x:is>
      </x:c>
      <x:c r="H934" s="4" t="inlineStr">
        <x:is>
          <x:t xml:space="preserve">Facilities and qualification criteria remain undefined.</x:t>
        </x:is>
      </x:c>
      <x:c r="I934" s="4" t="inlineStr">
        <x:is>
          <x:t xml:space="preserve">Proposal; not qualified for crafting</x:t>
        </x:is>
      </x:c>
      <x:c r="J934" s="4" t="inlineStr">
        <x:is>
          <x:t xml:space="preserve">Head covering with an open face; neck coverage, hearing and fit remain unresolved. Fur sourcing, extremely low processing yield, fastening, fit, wearability and protective performance require design.</x:t>
        </x:is>
      </x:c>
    </x:row>
    <x:row r="935">
      <x:c r="A935" s="4" t="inlineStr">
        <x:is>
          <x:t xml:space="preserve">proposal.clothing.hide.top</x:t>
        </x:is>
      </x:c>
      <x:c r="B935" s="4" t="str">
        <x:f>Items!B935</x:f>
        <x:v>Hide jacket</x:v>
      </x:c>
      <x:c r="C935" s="4" t="str">
        <x:f>Items!X935</x:f>
        <x:v>Wearable</x:v>
      </x:c>
      <x:c r="D935" s="4" t="str">
        <x:f>Items!C935</x:f>
        <x:v>T3</x:v>
      </x:c>
      <x:c r="E935" s="4" t="inlineStr">
        <x:is>
          <x:t xml:space="preserve">Finished object proposal</x:t>
        </x:is>
      </x:c>
      <x:c r="F935" s="14">
        <x:f>Items!AJ935</x:f>
        <x:v>0</x:v>
      </x:c>
      <x:c r="G935" s="4" t="inlineStr">
        <x:is>
          <x:t xml:space="preserve">No recipe established</x:t>
        </x:is>
      </x:c>
      <x:c r="H935" s="4" t="inlineStr">
        <x:is>
          <x:t xml:space="preserve">Facilities and qualification criteria remain undefined.</x:t>
        </x:is>
      </x:c>
      <x:c r="I935" s="4" t="inlineStr">
        <x:is>
          <x:t xml:space="preserve">Proposal; not qualified for crafting</x:t>
        </x:is>
      </x:c>
      <x:c r="J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row>
    <x:row r="936">
      <x:c r="A936" s="4" t="inlineStr">
        <x:is>
          <x:t xml:space="preserve">proposal.clothing.hide.legs</x:t>
        </x:is>
      </x:c>
      <x:c r="B936" s="4" t="str">
        <x:f>Items!B936</x:f>
        <x:v>Hide trousers</x:v>
      </x:c>
      <x:c r="C936" s="4" t="str">
        <x:f>Items!X936</x:f>
        <x:v>Wearable</x:v>
      </x:c>
      <x:c r="D936" s="4" t="str">
        <x:f>Items!C936</x:f>
        <x:v>T3</x:v>
      </x:c>
      <x:c r="E936" s="4" t="inlineStr">
        <x:is>
          <x:t xml:space="preserve">Finished object proposal</x:t>
        </x:is>
      </x:c>
      <x:c r="F936" s="14">
        <x:f>Items!AJ936</x:f>
        <x:v>0</x:v>
      </x:c>
      <x:c r="G936" s="4" t="inlineStr">
        <x:is>
          <x:t xml:space="preserve">No recipe established</x:t>
        </x:is>
      </x:c>
      <x:c r="H936" s="4" t="inlineStr">
        <x:is>
          <x:t xml:space="preserve">Facilities and qualification criteria remain undefined.</x:t>
        </x:is>
      </x:c>
      <x:c r="I936" s="4" t="inlineStr">
        <x:is>
          <x:t xml:space="preserve">Proposal; not qualified for crafting</x:t>
        </x:is>
      </x:c>
      <x:c r="J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row>
    <x:row r="937">
      <x:c r="A937" s="4" t="inlineStr">
        <x:is>
          <x:t xml:space="preserve">proposal.clothing.hide.boots</x:t>
        </x:is>
      </x:c>
      <x:c r="B937" s="4" t="str">
        <x:f>Items!B937</x:f>
        <x:v>Hide boots</x:v>
      </x:c>
      <x:c r="C937" s="4" t="str">
        <x:f>Items!X937</x:f>
        <x:v>Wearable</x:v>
      </x:c>
      <x:c r="D937" s="4" t="str">
        <x:f>Items!C937</x:f>
        <x:v>T3</x:v>
      </x:c>
      <x:c r="E937" s="4" t="inlineStr">
        <x:is>
          <x:t xml:space="preserve">Finished object proposal</x:t>
        </x:is>
      </x:c>
      <x:c r="F937" s="14">
        <x:f>Items!AJ937</x:f>
        <x:v>0</x:v>
      </x:c>
      <x:c r="G937" s="4" t="inlineStr">
        <x:is>
          <x:t xml:space="preserve">No recipe established</x:t>
        </x:is>
      </x:c>
      <x:c r="H937" s="4" t="inlineStr">
        <x:is>
          <x:t xml:space="preserve">Facilities and qualification criteria remain undefined.</x:t>
        </x:is>
      </x:c>
      <x:c r="I937" s="4" t="inlineStr">
        <x:is>
          <x:t xml:space="preserve">Proposal; not qualified for crafting</x:t>
        </x:is>
      </x:c>
      <x:c r="J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row>
    <x:row r="938">
      <x:c r="A938" s="4" t="inlineStr">
        <x:is>
          <x:t xml:space="preserve">proposal.clothing.hide.gloves</x:t>
        </x:is>
      </x:c>
      <x:c r="B938" s="4" t="str">
        <x:f>Items!B938</x:f>
        <x:v>Hide gloves</x:v>
      </x:c>
      <x:c r="C938" s="4" t="str">
        <x:f>Items!X938</x:f>
        <x:v>Wearable</x:v>
      </x:c>
      <x:c r="D938" s="4" t="str">
        <x:f>Items!C938</x:f>
        <x:v>T3</x:v>
      </x:c>
      <x:c r="E938" s="4" t="inlineStr">
        <x:is>
          <x:t xml:space="preserve">Finished object proposal</x:t>
        </x:is>
      </x:c>
      <x:c r="F938" s="14">
        <x:f>Items!AJ938</x:f>
        <x:v>0</x:v>
      </x:c>
      <x:c r="G938" s="4" t="inlineStr">
        <x:is>
          <x:t xml:space="preserve">No recipe established</x:t>
        </x:is>
      </x:c>
      <x:c r="H938" s="4" t="inlineStr">
        <x:is>
          <x:t xml:space="preserve">Facilities and qualification criteria remain undefined.</x:t>
        </x:is>
      </x:c>
      <x:c r="I938" s="4" t="inlineStr">
        <x:is>
          <x:t xml:space="preserve">Proposal; not qualified for crafting</x:t>
        </x:is>
      </x:c>
      <x:c r="J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row>
    <x:row r="939">
      <x:c r="A939" s="4" t="inlineStr">
        <x:is>
          <x:t xml:space="preserve">proposal.clothing.hide.head</x:t>
        </x:is>
      </x:c>
      <x:c r="B939" s="4" t="str">
        <x:f>Items!B939</x:f>
        <x:v>Hide hood</x:v>
      </x:c>
      <x:c r="C939" s="4" t="str">
        <x:f>Items!X939</x:f>
        <x:v>Wearable</x:v>
      </x:c>
      <x:c r="D939" s="4" t="str">
        <x:f>Items!C939</x:f>
        <x:v>T3</x:v>
      </x:c>
      <x:c r="E939" s="4" t="inlineStr">
        <x:is>
          <x:t xml:space="preserve">Finished object proposal</x:t>
        </x:is>
      </x:c>
      <x:c r="F939" s="14">
        <x:f>Items!AJ939</x:f>
        <x:v>0</x:v>
      </x:c>
      <x:c r="G939" s="4" t="inlineStr">
        <x:is>
          <x:t xml:space="preserve">No recipe established</x:t>
        </x:is>
      </x:c>
      <x:c r="H939" s="4" t="inlineStr">
        <x:is>
          <x:t xml:space="preserve">Facilities and qualification criteria remain undefined.</x:t>
        </x:is>
      </x:c>
      <x:c r="I939" s="4" t="inlineStr">
        <x:is>
          <x:t xml:space="preserve">Proposal; not qualified for crafting</x:t>
        </x:is>
      </x:c>
      <x:c r="J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row>
    <x:row r="940">
      <x:c r="A940" s="4" t="inlineStr">
        <x:is>
          <x:t xml:space="preserve">proposal.clothing.fur.top</x:t>
        </x:is>
      </x:c>
      <x:c r="B940" s="4" t="str">
        <x:f>Items!B940</x:f>
        <x:v>Fur jacket</x:v>
      </x:c>
      <x:c r="C940" s="4" t="str">
        <x:f>Items!X940</x:f>
        <x:v>Wearable</x:v>
      </x:c>
      <x:c r="D940" s="4" t="str">
        <x:f>Items!C940</x:f>
        <x:v>T3</x:v>
      </x:c>
      <x:c r="E940" s="4" t="inlineStr">
        <x:is>
          <x:t xml:space="preserve">Finished object proposal</x:t>
        </x:is>
      </x:c>
      <x:c r="F940" s="14">
        <x:f>Items!AJ940</x:f>
        <x:v>0</x:v>
      </x:c>
      <x:c r="G940" s="4" t="inlineStr">
        <x:is>
          <x:t xml:space="preserve">No recipe established</x:t>
        </x:is>
      </x:c>
      <x:c r="H940" s="4" t="inlineStr">
        <x:is>
          <x:t xml:space="preserve">Facilities and qualification criteria remain undefined.</x:t>
        </x:is>
      </x:c>
      <x:c r="I940" s="4" t="inlineStr">
        <x:is>
          <x:t xml:space="preserve">Proposal; not qualified for crafting</x:t>
        </x:is>
      </x:c>
      <x:c r="J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row>
    <x:row r="941">
      <x:c r="A941" s="4" t="inlineStr">
        <x:is>
          <x:t xml:space="preserve">proposal.clothing.fur.legs</x:t>
        </x:is>
      </x:c>
      <x:c r="B941" s="4" t="str">
        <x:f>Items!B941</x:f>
        <x:v>Fur trousers</x:v>
      </x:c>
      <x:c r="C941" s="4" t="str">
        <x:f>Items!X941</x:f>
        <x:v>Wearable</x:v>
      </x:c>
      <x:c r="D941" s="4" t="str">
        <x:f>Items!C941</x:f>
        <x:v>T3</x:v>
      </x:c>
      <x:c r="E941" s="4" t="inlineStr">
        <x:is>
          <x:t xml:space="preserve">Finished object proposal</x:t>
        </x:is>
      </x:c>
      <x:c r="F941" s="14">
        <x:f>Items!AJ941</x:f>
        <x:v>0</x:v>
      </x:c>
      <x:c r="G941" s="4" t="inlineStr">
        <x:is>
          <x:t xml:space="preserve">No recipe established</x:t>
        </x:is>
      </x:c>
      <x:c r="H941" s="4" t="inlineStr">
        <x:is>
          <x:t xml:space="preserve">Facilities and qualification criteria remain undefined.</x:t>
        </x:is>
      </x:c>
      <x:c r="I941" s="4" t="inlineStr">
        <x:is>
          <x:t xml:space="preserve">Proposal; not qualified for crafting</x:t>
        </x:is>
      </x:c>
      <x:c r="J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row>
    <x:row r="942">
      <x:c r="A942" s="4" t="inlineStr">
        <x:is>
          <x:t xml:space="preserve">proposal.clothing.fur.boots</x:t>
        </x:is>
      </x:c>
      <x:c r="B942" s="4" t="str">
        <x:f>Items!B942</x:f>
        <x:v>Fur boots</x:v>
      </x:c>
      <x:c r="C942" s="4" t="str">
        <x:f>Items!X942</x:f>
        <x:v>Wearable</x:v>
      </x:c>
      <x:c r="D942" s="4" t="str">
        <x:f>Items!C942</x:f>
        <x:v>T3</x:v>
      </x:c>
      <x:c r="E942" s="4" t="inlineStr">
        <x:is>
          <x:t xml:space="preserve">Finished object proposal</x:t>
        </x:is>
      </x:c>
      <x:c r="F942" s="14">
        <x:f>Items!AJ942</x:f>
        <x:v>0</x:v>
      </x:c>
      <x:c r="G942" s="4" t="inlineStr">
        <x:is>
          <x:t xml:space="preserve">No recipe established</x:t>
        </x:is>
      </x:c>
      <x:c r="H942" s="4" t="inlineStr">
        <x:is>
          <x:t xml:space="preserve">Facilities and qualification criteria remain undefined.</x:t>
        </x:is>
      </x:c>
      <x:c r="I942" s="4" t="inlineStr">
        <x:is>
          <x:t xml:space="preserve">Proposal; not qualified for crafting</x:t>
        </x:is>
      </x:c>
      <x:c r="J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row>
    <x:row r="943">
      <x:c r="A943" s="4" t="inlineStr">
        <x:is>
          <x:t xml:space="preserve">proposal.clothing.fur.gloves</x:t>
        </x:is>
      </x:c>
      <x:c r="B943" s="4" t="str">
        <x:f>Items!B943</x:f>
        <x:v>Fur gloves</x:v>
      </x:c>
      <x:c r="C943" s="4" t="str">
        <x:f>Items!X943</x:f>
        <x:v>Wearable</x:v>
      </x:c>
      <x:c r="D943" s="4" t="str">
        <x:f>Items!C943</x:f>
        <x:v>T3</x:v>
      </x:c>
      <x:c r="E943" s="4" t="inlineStr">
        <x:is>
          <x:t xml:space="preserve">Finished object proposal</x:t>
        </x:is>
      </x:c>
      <x:c r="F943" s="14">
        <x:f>Items!AJ943</x:f>
        <x:v>0</x:v>
      </x:c>
      <x:c r="G943" s="4" t="inlineStr">
        <x:is>
          <x:t xml:space="preserve">No recipe established</x:t>
        </x:is>
      </x:c>
      <x:c r="H943" s="4" t="inlineStr">
        <x:is>
          <x:t xml:space="preserve">Facilities and qualification criteria remain undefined.</x:t>
        </x:is>
      </x:c>
      <x:c r="I943" s="4" t="inlineStr">
        <x:is>
          <x:t xml:space="preserve">Proposal; not qualified for crafting</x:t>
        </x:is>
      </x:c>
      <x:c r="J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row>
    <x:row r="944">
      <x:c r="A944" s="4" t="inlineStr">
        <x:is>
          <x:t xml:space="preserve">proposal.clothing.fur.head</x:t>
        </x:is>
      </x:c>
      <x:c r="B944" s="4" t="str">
        <x:f>Items!B944</x:f>
        <x:v>Fur hood</x:v>
      </x:c>
      <x:c r="C944" s="4" t="str">
        <x:f>Items!X944</x:f>
        <x:v>Wearable</x:v>
      </x:c>
      <x:c r="D944" s="4" t="str">
        <x:f>Items!C944</x:f>
        <x:v>T3</x:v>
      </x:c>
      <x:c r="E944" s="4" t="inlineStr">
        <x:is>
          <x:t xml:space="preserve">Finished object proposal</x:t>
        </x:is>
      </x:c>
      <x:c r="F944" s="14">
        <x:f>Items!AJ944</x:f>
        <x:v>0</x:v>
      </x:c>
      <x:c r="G944" s="4" t="inlineStr">
        <x:is>
          <x:t xml:space="preserve">No recipe established</x:t>
        </x:is>
      </x:c>
      <x:c r="H944" s="4" t="inlineStr">
        <x:is>
          <x:t xml:space="preserve">Facilities and qualification criteria remain undefined.</x:t>
        </x:is>
      </x:c>
      <x:c r="I944" s="4" t="inlineStr">
        <x:is>
          <x:t xml:space="preserve">Proposal; not qualified for crafting</x:t>
        </x:is>
      </x:c>
      <x:c r="J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row>
    <x:row r="945">
      <x:c r="A945" s="4" t="inlineStr">
        <x:is>
          <x:t xml:space="preserve">proposal.clothing.fine_chainmail.top</x:t>
        </x:is>
      </x:c>
      <x:c r="B945" s="4" t="str">
        <x:f>Items!B945</x:f>
        <x:v>Delicate chainmail jacket</x:v>
      </x:c>
      <x:c r="C945" s="4" t="str">
        <x:f>Items!X945</x:f>
        <x:v>Wearable</x:v>
      </x:c>
      <x:c r="D945" s="4" t="str">
        <x:f>Items!C945</x:f>
        <x:v>T2</x:v>
      </x:c>
      <x:c r="E945" s="4" t="inlineStr">
        <x:is>
          <x:t xml:space="preserve">Finished object proposal</x:t>
        </x:is>
      </x:c>
      <x:c r="F945" s="14">
        <x:f>Items!AJ945</x:f>
        <x:v>0</x:v>
      </x:c>
      <x:c r="G945" s="4" t="inlineStr">
        <x:is>
          <x:t xml:space="preserve">No recipe established</x:t>
        </x:is>
      </x:c>
      <x:c r="H945" s="4" t="inlineStr">
        <x:is>
          <x:t xml:space="preserve">Facilities and qualification criteria remain undefined.</x:t>
        </x:is>
      </x:c>
      <x:c r="I945" s="4" t="inlineStr">
        <x:is>
          <x:t xml:space="preserve">Proposal; not qualified for crafting</x:t>
        </x:is>
      </x:c>
      <x:c r="J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row>
    <x:row r="946">
      <x:c r="A946" s="4" t="inlineStr">
        <x:is>
          <x:t xml:space="preserve">proposal.clothing.fine_chainmail.legs</x:t>
        </x:is>
      </x:c>
      <x:c r="B946" s="4" t="str">
        <x:f>Items!B946</x:f>
        <x:v>Delicate chainmail trousers</x:v>
      </x:c>
      <x:c r="C946" s="4" t="str">
        <x:f>Items!X946</x:f>
        <x:v>Wearable</x:v>
      </x:c>
      <x:c r="D946" s="4" t="str">
        <x:f>Items!C946</x:f>
        <x:v>T2</x:v>
      </x:c>
      <x:c r="E946" s="4" t="inlineStr">
        <x:is>
          <x:t xml:space="preserve">Finished object proposal</x:t>
        </x:is>
      </x:c>
      <x:c r="F946" s="14">
        <x:f>Items!AJ946</x:f>
        <x:v>0</x:v>
      </x:c>
      <x:c r="G946" s="4" t="inlineStr">
        <x:is>
          <x:t xml:space="preserve">No recipe established</x:t>
        </x:is>
      </x:c>
      <x:c r="H946" s="4" t="inlineStr">
        <x:is>
          <x:t xml:space="preserve">Facilities and qualification criteria remain undefined.</x:t>
        </x:is>
      </x:c>
      <x:c r="I946" s="4" t="inlineStr">
        <x:is>
          <x:t xml:space="preserve">Proposal; not qualified for crafting</x:t>
        </x:is>
      </x:c>
      <x:c r="J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row>
    <x:row r="947">
      <x:c r="A947" s="4" t="inlineStr">
        <x:is>
          <x:t xml:space="preserve">proposal.clothing.fine_chainmail.boots</x:t>
        </x:is>
      </x:c>
      <x:c r="B947" s="4" t="str">
        <x:f>Items!B947</x:f>
        <x:v>Delicate chainmail boots</x:v>
      </x:c>
      <x:c r="C947" s="4" t="str">
        <x:f>Items!X947</x:f>
        <x:v>Wearable</x:v>
      </x:c>
      <x:c r="D947" s="4" t="str">
        <x:f>Items!C947</x:f>
        <x:v>T1</x:v>
      </x:c>
      <x:c r="E947" s="4" t="inlineStr">
        <x:is>
          <x:t xml:space="preserve">Finished object proposal</x:t>
        </x:is>
      </x:c>
      <x:c r="F947" s="14">
        <x:f>Items!AJ947</x:f>
        <x:v>0</x:v>
      </x:c>
      <x:c r="G947" s="4" t="inlineStr">
        <x:is>
          <x:t xml:space="preserve">No recipe established</x:t>
        </x:is>
      </x:c>
      <x:c r="H947" s="4" t="inlineStr">
        <x:is>
          <x:t xml:space="preserve">Facilities and qualification criteria remain undefined.</x:t>
        </x:is>
      </x:c>
      <x:c r="I947" s="4" t="inlineStr">
        <x:is>
          <x:t xml:space="preserve">Proposal; not qualified for crafting</x:t>
        </x:is>
      </x:c>
      <x:c r="J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row>
    <x:row r="948">
      <x:c r="A948" s="4" t="inlineStr">
        <x:is>
          <x:t xml:space="preserve">proposal.clothing.fine_chainmail.gloves</x:t>
        </x:is>
      </x:c>
      <x:c r="B948" s="4" t="str">
        <x:f>Items!B948</x:f>
        <x:v>Delicate chainmail gloves</x:v>
      </x:c>
      <x:c r="C948" s="4" t="str">
        <x:f>Items!X948</x:f>
        <x:v>Wearable</x:v>
      </x:c>
      <x:c r="D948" s="4" t="str">
        <x:f>Items!C948</x:f>
        <x:v>T1</x:v>
      </x:c>
      <x:c r="E948" s="4" t="inlineStr">
        <x:is>
          <x:t xml:space="preserve">Finished object proposal</x:t>
        </x:is>
      </x:c>
      <x:c r="F948" s="14">
        <x:f>Items!AJ948</x:f>
        <x:v>0</x:v>
      </x:c>
      <x:c r="G948" s="4" t="inlineStr">
        <x:is>
          <x:t xml:space="preserve">No recipe established</x:t>
        </x:is>
      </x:c>
      <x:c r="H948" s="4" t="inlineStr">
        <x:is>
          <x:t xml:space="preserve">Facilities and qualification criteria remain undefined.</x:t>
        </x:is>
      </x:c>
      <x:c r="I948" s="4" t="inlineStr">
        <x:is>
          <x:t xml:space="preserve">Proposal; not qualified for crafting</x:t>
        </x:is>
      </x:c>
      <x:c r="J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row>
    <x:row r="949">
      <x:c r="A949" s="4" t="inlineStr">
        <x:is>
          <x:t xml:space="preserve">proposal.clothing.fine_chainmail.head</x:t>
        </x:is>
      </x:c>
      <x:c r="B949" s="4" t="str">
        <x:f>Items!B949</x:f>
        <x:v>Delicate chainmail coif</x:v>
      </x:c>
      <x:c r="C949" s="4" t="str">
        <x:f>Items!X949</x:f>
        <x:v>Wearable</x:v>
      </x:c>
      <x:c r="D949" s="4" t="str">
        <x:f>Items!C949</x:f>
        <x:v>T1</x:v>
      </x:c>
      <x:c r="E949" s="4" t="inlineStr">
        <x:is>
          <x:t xml:space="preserve">Finished object proposal</x:t>
        </x:is>
      </x:c>
      <x:c r="F949" s="14">
        <x:f>Items!AJ949</x:f>
        <x:v>0</x:v>
      </x:c>
      <x:c r="G949" s="4" t="inlineStr">
        <x:is>
          <x:t xml:space="preserve">No recipe established</x:t>
        </x:is>
      </x:c>
      <x:c r="H949" s="4" t="inlineStr">
        <x:is>
          <x:t xml:space="preserve">Facilities and qualification criteria remain undefined.</x:t>
        </x:is>
      </x:c>
      <x:c r="I949" s="4" t="inlineStr">
        <x:is>
          <x:t xml:space="preserve">Proposal; not qualified for crafting</x:t>
        </x:is>
      </x:c>
      <x:c r="J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row>
    <x:row r="950">
      <x:c r="A950" s="4" t="inlineStr">
        <x:is>
          <x:t xml:space="preserve">proposal.clothing.insulated.legs</x:t>
        </x:is>
      </x:c>
      <x:c r="B950" s="4" t="str">
        <x:f>Items!B950</x:f>
        <x:v>Electrical insulating trousers</x:v>
      </x:c>
      <x:c r="C950" s="4" t="str">
        <x:f>Items!X950</x:f>
        <x:v>Wearable</x:v>
      </x:c>
      <x:c r="D950" s="4" t="str">
        <x:f>Items!C950</x:f>
        <x:v>T2</x:v>
      </x:c>
      <x:c r="E950" s="4" t="inlineStr">
        <x:is>
          <x:t xml:space="preserve">Finished object proposal</x:t>
        </x:is>
      </x:c>
      <x:c r="F950" s="14">
        <x:f>Items!AJ950</x:f>
        <x:v>0</x:v>
      </x:c>
      <x:c r="G950" s="4" t="inlineStr">
        <x:is>
          <x:t xml:space="preserve">No recipe established</x:t>
        </x:is>
      </x:c>
      <x:c r="H950" s="4" t="inlineStr">
        <x:is>
          <x:t xml:space="preserve">Facilities and qualification criteria remain undefined.</x:t>
        </x:is>
      </x:c>
      <x:c r="I950" s="4" t="inlineStr">
        <x:is>
          <x:t xml:space="preserve">Proposal; not qualified for crafting</x:t>
        </x:is>
      </x:c>
      <x:c r="J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row>
    <x:row r="951">
      <x:c r="A951" s="4" t="inlineStr">
        <x:is>
          <x:t xml:space="preserve">proposal.clothing.insulated.head</x:t>
        </x:is>
      </x:c>
      <x:c r="B951" s="4" t="str">
        <x:f>Items!B951</x:f>
        <x:v>Electrical insulating hood</x:v>
      </x:c>
      <x:c r="C951" s="4" t="str">
        <x:f>Items!X951</x:f>
        <x:v>Wearable</x:v>
      </x:c>
      <x:c r="D951" s="4" t="str">
        <x:f>Items!C951</x:f>
        <x:v>T2</x:v>
      </x:c>
      <x:c r="E951" s="4" t="inlineStr">
        <x:is>
          <x:t xml:space="preserve">Finished object proposal</x:t>
        </x:is>
      </x:c>
      <x:c r="F951" s="14">
        <x:f>Items!AJ951</x:f>
        <x:v>0</x:v>
      </x:c>
      <x:c r="G951" s="4" t="inlineStr">
        <x:is>
          <x:t xml:space="preserve">No recipe established</x:t>
        </x:is>
      </x:c>
      <x:c r="H951" s="4" t="inlineStr">
        <x:is>
          <x:t xml:space="preserve">Facilities and qualification criteria remain undefined.</x:t>
        </x:is>
      </x:c>
      <x:c r="I951" s="4" t="inlineStr">
        <x:is>
          <x:t xml:space="preserve">Proposal; not qualified for crafting</x:t>
        </x:is>
      </x:c>
      <x:c r="J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row>
    <x:row r="952">
      <x:c r="A952" s="4" t="inlineStr">
        <x:is>
          <x:t xml:space="preserve">proposal.clothing.chitin.top</x:t>
        </x:is>
      </x:c>
      <x:c r="B952" s="4" t="str">
        <x:f>Items!B952</x:f>
        <x:v>Chitin jacket</x:v>
      </x:c>
      <x:c r="C952" s="4" t="str">
        <x:f>Items!X952</x:f>
        <x:v>Wearable</x:v>
      </x:c>
      <x:c r="D952" s="4" t="str">
        <x:f>Items!C952</x:f>
        <x:v>T0</x:v>
      </x:c>
      <x:c r="E952" s="4" t="inlineStr">
        <x:is>
          <x:t xml:space="preserve">Finished object proposal</x:t>
        </x:is>
      </x:c>
      <x:c r="F952" s="14">
        <x:f>Items!AJ952</x:f>
        <x:v>0</x:v>
      </x:c>
      <x:c r="G952" s="4" t="inlineStr">
        <x:is>
          <x:t xml:space="preserve">No recipe established</x:t>
        </x:is>
      </x:c>
      <x:c r="H952" s="4" t="inlineStr">
        <x:is>
          <x:t xml:space="preserve">Facilities and qualification criteria remain undefined.</x:t>
        </x:is>
      </x:c>
      <x:c r="I952" s="4" t="inlineStr">
        <x:is>
          <x:t xml:space="preserve">Proposal; not qualified for crafting</x:t>
        </x:is>
      </x:c>
      <x:c r="J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row>
    <x:row r="953">
      <x:c r="A953" s="4" t="inlineStr">
        <x:is>
          <x:t xml:space="preserve">proposal.clothing.chitin.legs</x:t>
        </x:is>
      </x:c>
      <x:c r="B953" s="4" t="str">
        <x:f>Items!B953</x:f>
        <x:v>Chitin trousers</x:v>
      </x:c>
      <x:c r="C953" s="4" t="str">
        <x:f>Items!X953</x:f>
        <x:v>Wearable</x:v>
      </x:c>
      <x:c r="D953" s="4" t="str">
        <x:f>Items!C953</x:f>
        <x:v>T0</x:v>
      </x:c>
      <x:c r="E953" s="4" t="inlineStr">
        <x:is>
          <x:t xml:space="preserve">Finished object proposal</x:t>
        </x:is>
      </x:c>
      <x:c r="F953" s="14">
        <x:f>Items!AJ953</x:f>
        <x:v>0</x:v>
      </x:c>
      <x:c r="G953" s="4" t="inlineStr">
        <x:is>
          <x:t xml:space="preserve">No recipe established</x:t>
        </x:is>
      </x:c>
      <x:c r="H953" s="4" t="inlineStr">
        <x:is>
          <x:t xml:space="preserve">Facilities and qualification criteria remain undefined.</x:t>
        </x:is>
      </x:c>
      <x:c r="I953" s="4" t="inlineStr">
        <x:is>
          <x:t xml:space="preserve">Proposal; not qualified for crafting</x:t>
        </x:is>
      </x:c>
      <x:c r="J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row>
    <x:row r="954">
      <x:c r="A954" s="4" t="inlineStr">
        <x:is>
          <x:t xml:space="preserve">proposal.clothing.chitin.boots</x:t>
        </x:is>
      </x:c>
      <x:c r="B954" s="4" t="str">
        <x:f>Items!B954</x:f>
        <x:v>Chitin boots</x:v>
      </x:c>
      <x:c r="C954" s="4" t="str">
        <x:f>Items!X954</x:f>
        <x:v>Wearable</x:v>
      </x:c>
      <x:c r="D954" s="4" t="str">
        <x:f>Items!C954</x:f>
        <x:v>T0</x:v>
      </x:c>
      <x:c r="E954" s="4" t="inlineStr">
        <x:is>
          <x:t xml:space="preserve">Finished object proposal</x:t>
        </x:is>
      </x:c>
      <x:c r="F954" s="14">
        <x:f>Items!AJ954</x:f>
        <x:v>0</x:v>
      </x:c>
      <x:c r="G954" s="4" t="inlineStr">
        <x:is>
          <x:t xml:space="preserve">No recipe established</x:t>
        </x:is>
      </x:c>
      <x:c r="H954" s="4" t="inlineStr">
        <x:is>
          <x:t xml:space="preserve">Facilities and qualification criteria remain undefined.</x:t>
        </x:is>
      </x:c>
      <x:c r="I954" s="4" t="inlineStr">
        <x:is>
          <x:t xml:space="preserve">Proposal; not qualified for crafting</x:t>
        </x:is>
      </x:c>
      <x:c r="J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row>
    <x:row r="955">
      <x:c r="A955" s="4" t="inlineStr">
        <x:is>
          <x:t xml:space="preserve">proposal.clothing.chitin.gloves</x:t>
        </x:is>
      </x:c>
      <x:c r="B955" s="4" t="str">
        <x:f>Items!B955</x:f>
        <x:v>Chitin gloves</x:v>
      </x:c>
      <x:c r="C955" s="4" t="str">
        <x:f>Items!X955</x:f>
        <x:v>Wearable</x:v>
      </x:c>
      <x:c r="D955" s="4" t="str">
        <x:f>Items!C955</x:f>
        <x:v>T0</x:v>
      </x:c>
      <x:c r="E955" s="4" t="inlineStr">
        <x:is>
          <x:t xml:space="preserve">Finished object proposal</x:t>
        </x:is>
      </x:c>
      <x:c r="F955" s="14">
        <x:f>Items!AJ955</x:f>
        <x:v>0</x:v>
      </x:c>
      <x:c r="G955" s="4" t="inlineStr">
        <x:is>
          <x:t xml:space="preserve">No recipe established</x:t>
        </x:is>
      </x:c>
      <x:c r="H955" s="4" t="inlineStr">
        <x:is>
          <x:t xml:space="preserve">Facilities and qualification criteria remain undefined.</x:t>
        </x:is>
      </x:c>
      <x:c r="I955" s="4" t="inlineStr">
        <x:is>
          <x:t xml:space="preserve">Proposal; not qualified for crafting</x:t>
        </x:is>
      </x:c>
      <x:c r="J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row>
    <x:row r="956">
      <x:c r="A956" s="4" t="inlineStr">
        <x:is>
          <x:t xml:space="preserve">proposal.clothing.chitin.head</x:t>
        </x:is>
      </x:c>
      <x:c r="B956" s="4" t="str">
        <x:f>Items!B956</x:f>
        <x:v>Chitin cap</x:v>
      </x:c>
      <x:c r="C956" s="4" t="str">
        <x:f>Items!X956</x:f>
        <x:v>Wearable</x:v>
      </x:c>
      <x:c r="D956" s="4" t="str">
        <x:f>Items!C956</x:f>
        <x:v>T0</x:v>
      </x:c>
      <x:c r="E956" s="4" t="inlineStr">
        <x:is>
          <x:t xml:space="preserve">Finished object proposal</x:t>
        </x:is>
      </x:c>
      <x:c r="F956" s="14">
        <x:f>Items!AJ956</x:f>
        <x:v>0</x:v>
      </x:c>
      <x:c r="G956" s="4" t="inlineStr">
        <x:is>
          <x:t xml:space="preserve">No recipe established</x:t>
        </x:is>
      </x:c>
      <x:c r="H956" s="4" t="inlineStr">
        <x:is>
          <x:t xml:space="preserve">Facilities and qualification criteria remain undefined.</x:t>
        </x:is>
      </x:c>
      <x:c r="I956" s="4" t="inlineStr">
        <x:is>
          <x:t xml:space="preserve">Proposal; not qualified for crafting</x:t>
        </x:is>
      </x:c>
      <x:c r="J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row>
    <x:row r="957">
      <x:c r="A957" s="4" t="inlineStr">
        <x:is>
          <x:t xml:space="preserve">proposal.armor.shoulder.raised_rim_iron</x:t>
        </x:is>
      </x:c>
      <x:c r="B957" s="4" t="str">
        <x:f>Items!B957</x:f>
        <x:v>Raised-rim iron pauldron</x:v>
      </x:c>
      <x:c r="C957" s="4" t="str">
        <x:f>Items!X957</x:f>
        <x:v>Armor</x:v>
      </x:c>
      <x:c r="D957" s="4" t="str">
        <x:f>Items!C957</x:f>
        <x:v>T1</x:v>
      </x:c>
      <x:c r="E957" s="4" t="inlineStr">
        <x:is>
          <x:t xml:space="preserve">Finished object proposal</x:t>
        </x:is>
      </x:c>
      <x:c r="F957" s="14">
        <x:f>Items!AJ957</x:f>
        <x:v>0</x:v>
      </x:c>
      <x:c r="G957" s="4" t="inlineStr">
        <x:is>
          <x:t xml:space="preserve">No recipe established</x:t>
        </x:is>
      </x:c>
      <x:c r="H957" s="4" t="inlineStr">
        <x:is>
          <x:t xml:space="preserve">Facilities and qualification criteria remain undefined.</x:t>
        </x:is>
      </x:c>
      <x:c r="I957" s="4" t="inlineStr">
        <x:is>
          <x:t xml:space="preserve">Proposal; not qualified for crafting</x:t>
        </x:is>
      </x:c>
      <x:c r="J957" s="4" t="inlineStr">
        <x:is>
          <x:t xml:space="preserve">Left/right fitting, neck clearance, raised-arm movement, rivet articulation and compatibility with chest armor require design. No automatic parry or reduced damage assigned.</x:t>
        </x:is>
      </x:c>
    </x:row>
    <x:row r="958">
      <x:c r="A958" s="4" t="inlineStr">
        <x:is>
          <x:t xml:space="preserve">proposal.armor.shoulder.layered_chitin</x:t>
        </x:is>
      </x:c>
      <x:c r="B958" s="4" t="str">
        <x:f>Items!B958</x:f>
        <x:v>Layered chitin shoulder guard</x:v>
      </x:c>
      <x:c r="C958" s="4" t="str">
        <x:f>Items!X958</x:f>
        <x:v>Armor</x:v>
      </x:c>
      <x:c r="D958" s="4" t="str">
        <x:f>Items!C958</x:f>
        <x:v>T0</x:v>
      </x:c>
      <x:c r="E958" s="4" t="inlineStr">
        <x:is>
          <x:t xml:space="preserve">Finished object proposal</x:t>
        </x:is>
      </x:c>
      <x:c r="F958" s="14">
        <x:f>Items!AJ958</x:f>
        <x:v>0</x:v>
      </x:c>
      <x:c r="G958" s="4" t="inlineStr">
        <x:is>
          <x:t xml:space="preserve">No recipe established</x:t>
        </x:is>
      </x:c>
      <x:c r="H958" s="4" t="inlineStr">
        <x:is>
          <x:t xml:space="preserve">Facilities and qualification criteria remain undefined.</x:t>
        </x:is>
      </x:c>
      <x:c r="I958" s="4" t="inlineStr">
        <x:is>
          <x:t xml:space="preserve">Proposal; not qualified for crafting</x:t>
        </x:is>
      </x:c>
      <x:c r="J958" s="4" t="inlineStr">
        <x:is>
          <x:t xml:space="preserve">Shell selection, edge finishing, joining geometry, replaceability, shoulder range and coverage require design. Abundant raw shell does not establish cheap finished workmanship or superior protection.</x:t>
        </x:is>
      </x:c>
    </x:row>
    <x:row r="959">
      <x:c r="A959" s="4" t="inlineStr">
        <x:is>
          <x:t xml:space="preserve">proposal.salvage.high_quality_canister_valve_core</x:t>
        </x:is>
      </x:c>
      <x:c r="B959" s="4" t="str">
        <x:f>Items!B959</x:f>
        <x:v>High-quality canister valve core</x:v>
      </x:c>
      <x:c r="C959" s="4" t="str">
        <x:f>Items!X959</x:f>
        <x:v>Container part</x:v>
      </x:c>
      <x:c r="D959" s="4" t="str">
        <x:f>Items!C959</x:f>
        <x:v>T3</x:v>
      </x:c>
      <x:c r="E959" s="4" t="inlineStr">
        <x:is>
          <x:t xml:space="preserve">As-found canister salvage</x:t>
        </x:is>
      </x:c>
      <x:c r="F959" s="14">
        <x:f>Items!AJ959</x:f>
        <x:v>0</x:v>
      </x:c>
      <x:c r="G959" s="4" t="inlineStr">
        <x:is>
          <x:t xml:space="preserve">No recipe established</x:t>
        </x:is>
      </x:c>
      <x:c r="H959" s="4" t="inlineStr">
        <x:is>
          <x:t xml:space="preserve">Facilities and qualification criteria remain undefined.</x:t>
        </x:is>
      </x:c>
      <x:c r="I959" s="4" t="inlineStr">
        <x:is>
          <x:t xml:space="preserve">Proposal; not qualified for crafting</x:t>
        </x:is>
      </x:c>
      <x:c r="J959" s="4" t="inlineStr">
        <x:is>
          <x:t xml:space="preserve">Resolve wear, residue, matching valve housing and service compatibility. Distinct from the fitted canister valve-core assembly: this is an as-found donor core, not a complete qualified assembly or universal pressure part.</x:t>
        </x:is>
      </x:c>
    </x:row>
    <x:row r="960">
      <x:c r="A960" s="4" t="inlineStr">
        <x:is>
          <x:t xml:space="preserve">proposal.clothing.everyday_wraps.legs</x:t>
        </x:is>
      </x:c>
      <x:c r="B960" s="4" t="str">
        <x:f>Items!B960</x:f>
        <x:v>Everyday leg wraps</x:v>
      </x:c>
      <x:c r="C960" s="4" t="str">
        <x:f>Items!X960</x:f>
        <x:v>Wearable</x:v>
      </x:c>
      <x:c r="D960" s="4" t="str">
        <x:f>Items!C960</x:f>
        <x:v>T0</x:v>
      </x:c>
      <x:c r="E960" s="4" t="inlineStr">
        <x:is>
          <x:t xml:space="preserve">Finished object proposal</x:t>
        </x:is>
      </x:c>
      <x:c r="F960" s="14">
        <x:f>Items!AJ960</x:f>
        <x:v>0</x:v>
      </x:c>
      <x:c r="G960" s="4" t="inlineStr">
        <x:is>
          <x:t xml:space="preserve">No recipe established</x:t>
        </x:is>
      </x:c>
      <x:c r="H960" s="4" t="inlineStr">
        <x:is>
          <x:t xml:space="preserve">Facilities and qualification criteria remain undefined.</x:t>
        </x:is>
      </x:c>
      <x:c r="I960" s="4" t="inlineStr">
        <x:is>
          <x:t xml:space="preserve">Proposal; not qualified for crafting</x:t>
        </x:is>
      </x:c>
      <x:c r="J960" s="4" t="inlineStr">
        <x:is>
          <x:t xml:space="preserve">Knee movement, strip overlap, fit and fastening remain unresolved. No armor or mobility benefit assigned.</x:t>
        </x:is>
      </x:c>
    </x:row>
    <x:row r="961">
      <x:c r="A961" s="4" t="inlineStr">
        <x:is>
          <x:t xml:space="preserve">proposal.clothing.everyday_wraps.feet</x:t>
        </x:is>
      </x:c>
      <x:c r="B961" s="4" t="str">
        <x:f>Items!B961</x:f>
        <x:v>Everyday foot wraps</x:v>
      </x:c>
      <x:c r="C961" s="4" t="str">
        <x:f>Items!X961</x:f>
        <x:v>Wearable</x:v>
      </x:c>
      <x:c r="D961" s="4" t="str">
        <x:f>Items!C961</x:f>
        <x:v>T0</x:v>
      </x:c>
      <x:c r="E961" s="4" t="inlineStr">
        <x:is>
          <x:t xml:space="preserve">Finished object proposal</x:t>
        </x:is>
      </x:c>
      <x:c r="F961" s="14">
        <x:f>Items!AJ961</x:f>
        <x:v>0</x:v>
      </x:c>
      <x:c r="G961" s="4" t="inlineStr">
        <x:is>
          <x:t xml:space="preserve">No recipe established</x:t>
        </x:is>
      </x:c>
      <x:c r="H961" s="4" t="inlineStr">
        <x:is>
          <x:t xml:space="preserve">Facilities and qualification criteria remain undefined.</x:t>
        </x:is>
      </x:c>
      <x:c r="I961" s="4" t="inlineStr">
        <x:is>
          <x:t xml:space="preserve">Proposal; not qualified for crafting</x:t>
        </x:is>
      </x:c>
      <x:c r="J961" s="4" t="inlineStr">
        <x:is>
          <x:t xml:space="preserve">Sole wear, fit, traction, fastening and compatibility with other footwear require design. No hazard protection, electrical insulation or speed bonus established.</x:t>
        </x:is>
      </x:c>
    </x:row>
    <x:row r="962">
      <x:c r="A962" s="4" t="inlineStr">
        <x:is>
          <x:t xml:space="preserve">proposal.clothing.everyday_wraps.hands</x:t>
        </x:is>
      </x:c>
      <x:c r="B962" s="4" t="str">
        <x:f>Items!B962</x:f>
        <x:v>Everyday hand wraps</x:v>
      </x:c>
      <x:c r="C962" s="4" t="str">
        <x:f>Items!X962</x:f>
        <x:v>Wearable</x:v>
      </x:c>
      <x:c r="D962" s="4" t="str">
        <x:f>Items!C962</x:f>
        <x:v>T0</x:v>
      </x:c>
      <x:c r="E962" s="4" t="inlineStr">
        <x:is>
          <x:t xml:space="preserve">Finished object proposal</x:t>
        </x:is>
      </x:c>
      <x:c r="F962" s="14">
        <x:f>Items!AJ962</x:f>
        <x:v>0</x:v>
      </x:c>
      <x:c r="G962" s="4" t="inlineStr">
        <x:is>
          <x:t xml:space="preserve">No recipe established</x:t>
        </x:is>
      </x:c>
      <x:c r="H962" s="4" t="inlineStr">
        <x:is>
          <x:t xml:space="preserve">Facilities and qualification criteria remain undefined.</x:t>
        </x:is>
      </x:c>
      <x:c r="I962" s="4" t="inlineStr">
        <x:is>
          <x:t xml:space="preserve">Proposal; not qualified for crafting</x:t>
        </x:is>
      </x:c>
      <x:c r="J962" s="4" t="inlineStr">
        <x:is>
          <x:t xml:space="preserve">Grip, finger clearance, fastening and abrasion performance remain open. No electrical or hot-work qualification assigned.</x:t>
        </x:is>
      </x:c>
    </x:row>
    <x:row r="963">
      <x:c r="A963" s="4" t="inlineStr">
        <x:is>
          <x:t xml:space="preserve">proposal.clothing.everyday_wraps.head</x:t>
        </x:is>
      </x:c>
      <x:c r="B963" s="4" t="str">
        <x:f>Items!B963</x:f>
        <x:v>Everyday head wrap</x:v>
      </x:c>
      <x:c r="C963" s="4" t="str">
        <x:f>Items!X963</x:f>
        <x:v>Wearable</x:v>
      </x:c>
      <x:c r="D963" s="4" t="str">
        <x:f>Items!C963</x:f>
        <x:v>T0</x:v>
      </x:c>
      <x:c r="E963" s="4" t="inlineStr">
        <x:is>
          <x:t xml:space="preserve">Finished object proposal</x:t>
        </x:is>
      </x:c>
      <x:c r="F963" s="14">
        <x:f>Items!AJ963</x:f>
        <x:v>0</x:v>
      </x:c>
      <x:c r="G963" s="4" t="inlineStr">
        <x:is>
          <x:t xml:space="preserve">No recipe established</x:t>
        </x:is>
      </x:c>
      <x:c r="H963" s="4" t="inlineStr">
        <x:is>
          <x:t xml:space="preserve">Facilities and qualification criteria remain undefined.</x:t>
        </x:is>
      </x:c>
      <x:c r="I963" s="4" t="inlineStr">
        <x:is>
          <x:t xml:space="preserve">Proposal; not qualified for crafting</x:t>
        </x:is>
      </x:c>
      <x:c r="J963" s="4" t="inlineStr">
        <x:is>
          <x:t xml:space="preserve">Head fit, sight and hearing clearance, fastening, wind retention and canister interface require design. No respirator, sealed atmosphere or specialized optical benefit established.</x:t>
        </x:is>
      </x:c>
    </x:row>
    <x:row r="964">
      <x:c r="A964" s="4" t="inlineStr">
        <x:is>
          <x:t xml:space="preserve">proposal.camp.folding_shell_stool</x:t>
        </x:is>
      </x:c>
      <x:c r="B964" s="4" t="str">
        <x:f>Items!B964</x:f>
        <x:v>Folding shell stool</x:v>
      </x:c>
      <x:c r="C964" s="4" t="str">
        <x:f>Items!X964</x:f>
        <x:v>Household utensil</x:v>
      </x:c>
      <x:c r="D964" s="4" t="str">
        <x:f>Items!C964</x:f>
        <x:v>T2</x:v>
      </x:c>
      <x:c r="E964" s="4" t="inlineStr">
        <x:is>
          <x:t xml:space="preserve">Finished object proposal</x:t>
        </x:is>
      </x:c>
      <x:c r="F964" s="14">
        <x:f>Items!AJ964</x:f>
        <x:v>0</x:v>
      </x:c>
      <x:c r="G964" s="4" t="inlineStr">
        <x:is>
          <x:t xml:space="preserve">No recipe established</x:t>
        </x:is>
      </x:c>
      <x:c r="H964" s="4" t="inlineStr">
        <x:is>
          <x:t xml:space="preserve">Facilities and qualification criteria remain undefined.</x:t>
        </x:is>
      </x:c>
      <x:c r="I964" s="4" t="inlineStr">
        <x:is>
          <x:t xml:space="preserve">Proposal; not qualified for crafting</x:t>
        </x:is>
      </x:c>
      <x:c r="J964" s="4" t="inlineStr">
        <x:is>
          <x:t xml:space="preserve">Seat curvature, leg spread, hinge stops, load, stability and folded packing remain unresolved. No rest recovery or comfort statistic assigned.</x:t>
        </x:is>
      </x:c>
    </x:row>
    <x:row r="965">
      <x:c r="A965" s="4" t="inlineStr">
        <x:is>
          <x:t xml:space="preserve">proposal.camp.folding_camp_table</x:t>
        </x:is>
      </x:c>
      <x:c r="B965" s="4" t="str">
        <x:f>Items!B965</x:f>
        <x:v>Folding camp table</x:v>
      </x:c>
      <x:c r="C965" s="4" t="str">
        <x:f>Items!X965</x:f>
        <x:v>Household utensil</x:v>
      </x:c>
      <x:c r="D965" s="4" t="str">
        <x:f>Items!C965</x:f>
        <x:v>T2</x:v>
      </x:c>
      <x:c r="E965" s="4" t="inlineStr">
        <x:is>
          <x:t xml:space="preserve">Finished object proposal</x:t>
        </x:is>
      </x:c>
      <x:c r="F965" s="14">
        <x:f>Items!AJ965</x:f>
        <x:v>0</x:v>
      </x:c>
      <x:c r="G965" s="4" t="inlineStr">
        <x:is>
          <x:t xml:space="preserve">No recipe established</x:t>
        </x:is>
      </x:c>
      <x:c r="H965" s="4" t="inlineStr">
        <x:is>
          <x:t xml:space="preserve">Facilities and qualification criteria remain undefined.</x:t>
        </x:is>
      </x:c>
      <x:c r="I965" s="4" t="inlineStr">
        <x:is>
          <x:t xml:space="preserve">Proposal; not qualified for crafting</x:t>
        </x:is>
      </x:c>
      <x:c r="J965" s="4" t="inlineStr">
        <x:is>
          <x:t xml:space="preserve">Panel joining, fold locks, leg stability, load and folded volume remain unresolved. Not a crafting station, storage holder or additional inventory capacity.</x:t>
        </x:is>
      </x:c>
    </x:row>
    <x:row r="966">
      <x:c r="A966" s="4" t="inlineStr">
        <x:is>
          <x:t xml:space="preserve">proposal.camp.adjustable_shell_headrest</x:t>
        </x:is>
      </x:c>
      <x:c r="B966" s="4" t="str">
        <x:f>Items!B966</x:f>
        <x:v>Adjustable shell headrest</x:v>
      </x:c>
      <x:c r="C966" s="4" t="str">
        <x:f>Items!X966</x:f>
        <x:v>Household utensil</x:v>
      </x:c>
      <x:c r="D966" s="4" t="str">
        <x:f>Items!C966</x:f>
        <x:v>T2</x:v>
      </x:c>
      <x:c r="E966" s="4" t="inlineStr">
        <x:is>
          <x:t xml:space="preserve">Finished object proposal</x:t>
        </x:is>
      </x:c>
      <x:c r="F966" s="14">
        <x:f>Items!AJ966</x:f>
        <x:v>0</x:v>
      </x:c>
      <x:c r="G966" s="4" t="inlineStr">
        <x:is>
          <x:t xml:space="preserve">No recipe established</x:t>
        </x:is>
      </x:c>
      <x:c r="H966" s="4" t="inlineStr">
        <x:is>
          <x:t xml:space="preserve">Facilities and qualification criteria remain undefined.</x:t>
        </x:is>
      </x:c>
      <x:c r="I966" s="4" t="inlineStr">
        <x:is>
          <x:t xml:space="preserve">Proposal; not qualified for crafting</x:t>
        </x:is>
      </x:c>
      <x:c r="J966" s="4" t="inlineStr">
        <x:is>
          <x:t xml:space="preserve">Saddle shape, height adjustment, edge finishing, stability, wearer fit and personal canister clearance remain unresolved. No medical, sleep-quality or recovery benefit assigned.</x:t>
        </x:is>
      </x:c>
    </x:row>
    <x:row r="967">
      <x:c r="A967" s="4" t="inlineStr">
        <x:is>
          <x:t xml:space="preserve">proposal.camp.boot_scraper</x:t>
        </x:is>
      </x:c>
      <x:c r="B967" s="4" t="str">
        <x:f>Items!B967</x:f>
        <x:v>Camp boot scraper</x:v>
      </x:c>
      <x:c r="C967" s="4" t="str">
        <x:f>Items!X967</x:f>
        <x:v>Household utensil</x:v>
      </x:c>
      <x:c r="D967" s="4" t="str">
        <x:f>Items!C967</x:f>
        <x:v>T2</x:v>
      </x:c>
      <x:c r="E967" s="4" t="inlineStr">
        <x:is>
          <x:t xml:space="preserve">Finished object proposal</x:t>
        </x:is>
      </x:c>
      <x:c r="F967" s="14">
        <x:f>Items!AJ967</x:f>
        <x:v>0</x:v>
      </x:c>
      <x:c r="G967" s="4" t="inlineStr">
        <x:is>
          <x:t xml:space="preserve">No recipe established</x:t>
        </x:is>
      </x:c>
      <x:c r="H967" s="4" t="inlineStr">
        <x:is>
          <x:t xml:space="preserve">Facilities and qualification criteria remain undefined.</x:t>
        </x:is>
      </x:c>
      <x:c r="I967" s="4" t="inlineStr">
        <x:is>
          <x:t xml:space="preserve">Proposal; not qualified for crafting</x:t>
        </x:is>
      </x:c>
      <x:c r="J967" s="4" t="inlineStr">
        <x:is>
          <x:t xml:space="preserve">Edge profile, tray retention, tipping resistance, cleaning and footwear compatibility remain unresolved. No footwear repair, durability recovery or mandatory cleaning chore established.</x:t>
        </x:is>
      </x:c>
    </x:row>
    <x:row r="968">
      <x:c r="A968" s="4" t="inlineStr">
        <x:is>
          <x:t xml:space="preserve">proposal.culture.interlocking_iron_ring_puzzle</x:t>
        </x:is>
      </x:c>
      <x:c r="B968" s="4" t="str">
        <x:f>Items!B968</x:f>
        <x:v>Interlocking iron ring puzzle</x:v>
      </x:c>
      <x:c r="C968" s="4" t="str">
        <x:f>Items!X968</x:f>
        <x:v>Cultural object</x:v>
      </x:c>
      <x:c r="D968" s="4" t="str">
        <x:f>Items!C968</x:f>
        <x:v>T2</x:v>
      </x:c>
      <x:c r="E968" s="4" t="inlineStr">
        <x:is>
          <x:t xml:space="preserve">Finished object proposal</x:t>
        </x:is>
      </x:c>
      <x:c r="F968" s="14">
        <x:f>Items!AJ968</x:f>
        <x:v>0</x:v>
      </x:c>
      <x:c r="G968" s="4" t="inlineStr">
        <x:is>
          <x:t xml:space="preserve">No recipe established</x:t>
        </x:is>
      </x:c>
      <x:c r="H968" s="4" t="inlineStr">
        <x:is>
          <x:t xml:space="preserve">Facilities and qualification criteria remain undefined.</x:t>
        </x:is>
      </x:c>
      <x:c r="I968" s="4" t="inlineStr">
        <x:is>
          <x:t xml:space="preserve">Proposal; not qualified for crafting</x:t>
        </x:is>
      </x:c>
      <x:c r="J968" s="4" t="inlineStr">
        <x:is>
          <x:t xml:space="preserve">Resolve a workable disentangling geometry, whether parts separate or remain captive, edge finishing, scale, presentation and acquisition. No puzzle rules, solution, difficulty, rewards or accepted social tradition assigned.</x:t>
        </x:is>
      </x:c>
    </x:row>
    <x:row r="969">
      <x:c r="A969" s="4" t="inlineStr">
        <x:is>
          <x:t xml:space="preserve">proposal.clothing.fancy_husk_fiber.trousers</x:t>
        </x:is>
      </x:c>
      <x:c r="B969" s="4" t="str">
        <x:f>Items!B969</x:f>
        <x:v>Panelled husk-fiber dress trousers</x:v>
      </x:c>
      <x:c r="C969" s="4" t="str">
        <x:f>Items!X969</x:f>
        <x:v>Wearable</x:v>
      </x:c>
      <x:c r="D969" s="4" t="str">
        <x:f>Items!C969</x:f>
        <x:v>T4</x:v>
      </x:c>
      <x:c r="E969" s="4" t="inlineStr">
        <x:is>
          <x:t xml:space="preserve">Finished object proposal</x:t>
        </x:is>
      </x:c>
      <x:c r="F969" s="14">
        <x:f>Items!AJ969</x:f>
        <x:v>0</x:v>
      </x:c>
      <x:c r="G969" s="4" t="inlineStr">
        <x:is>
          <x:t xml:space="preserve">No recipe established</x:t>
        </x:is>
      </x:c>
      <x:c r="H969" s="4" t="inlineStr">
        <x:is>
          <x:t xml:space="preserve">Facilities and qualification criteria remain undefined.</x:t>
        </x:is>
      </x:c>
      <x:c r="I969" s="4" t="inlineStr">
        <x:is>
          <x:t xml:space="preserve">Proposal; not qualified for crafting</x:t>
        </x:is>
      </x:c>
      <x:c r="J969" s="4" t="inlineStr">
        <x:is>
          <x:t xml:space="preserve">Hip and knee movement, panel joining, fastening, fit and crease retention remain unresolved. No movement or social-stat bonus assigned.</x:t>
        </x:is>
      </x:c>
    </x:row>
    <x:row r="970">
      <x:c r="A970" s="4" t="inlineStr">
        <x:is>
          <x:t xml:space="preserve">proposal.clothing.fancy_husk_fiber.shoes</x:t>
        </x:is>
      </x:c>
      <x:c r="B970" s="4" t="str">
        <x:f>Items!B970</x:f>
        <x:v>Folded husk-fiber court shoes</x:v>
      </x:c>
      <x:c r="C970" s="4" t="str">
        <x:f>Items!X970</x:f>
        <x:v>Wearable</x:v>
      </x:c>
      <x:c r="D970" s="4" t="str">
        <x:f>Items!C970</x:f>
        <x:v>T4</x:v>
      </x:c>
      <x:c r="E970" s="4" t="inlineStr">
        <x:is>
          <x:t xml:space="preserve">Finished object proposal</x:t>
        </x:is>
      </x:c>
      <x:c r="F970" s="14">
        <x:f>Items!AJ970</x:f>
        <x:v>0</x:v>
      </x:c>
      <x:c r="G970" s="4" t="inlineStr">
        <x:is>
          <x:t xml:space="preserve">No recipe established</x:t>
        </x:is>
      </x:c>
      <x:c r="H970" s="4" t="inlineStr">
        <x:is>
          <x:t xml:space="preserve">Facilities and qualification criteria remain undefined.</x:t>
        </x:is>
      </x:c>
      <x:c r="I970" s="4" t="inlineStr">
        <x:is>
          <x:t xml:space="preserve">Proposal; not qualified for crafting</x:t>
        </x:is>
      </x:c>
      <x:c r="J970" s="4" t="inlineStr">
        <x:is>
          <x:t xml:space="preserve">Sole construction, grip, fit, edge finishing, clasp strength and wear remain design work. No terrain protection or accepted court tradition established.</x:t>
        </x:is>
      </x:c>
    </x:row>
    <x:row r="971">
      <x:c r="A971" s="4" t="inlineStr">
        <x:is>
          <x:t xml:space="preserve">proposal.clothing.fancy_husk_fiber.gloves</x:t>
        </x:is>
      </x:c>
      <x:c r="B971" s="4" t="str">
        <x:f>Items!B971</x:f>
        <x:v>Layered-cuff husk-fiber dress gloves</x:v>
      </x:c>
      <x:c r="C971" s="4" t="str">
        <x:f>Items!X971</x:f>
        <x:v>Wearable</x:v>
      </x:c>
      <x:c r="D971" s="4" t="str">
        <x:f>Items!C971</x:f>
        <x:v>T4</x:v>
      </x:c>
      <x:c r="E971" s="4" t="inlineStr">
        <x:is>
          <x:t xml:space="preserve">Finished object proposal</x:t>
        </x:is>
      </x:c>
      <x:c r="F971" s="14">
        <x:f>Items!AJ971</x:f>
        <x:v>0</x:v>
      </x:c>
      <x:c r="G971" s="4" t="inlineStr">
        <x:is>
          <x:t xml:space="preserve">No recipe established</x:t>
        </x:is>
      </x:c>
      <x:c r="H971" s="4" t="inlineStr">
        <x:is>
          <x:t xml:space="preserve">Facilities and qualification criteria remain undefined.</x:t>
        </x:is>
      </x:c>
      <x:c r="I971" s="4" t="inlineStr">
        <x:is>
          <x:t xml:space="preserve">Proposal; not qualified for crafting</x:t>
        </x:is>
      </x:c>
      <x:c r="J971" s="4" t="inlineStr">
        <x:is>
          <x:t xml:space="preserve">Finger articulation, joining, fastening, fit and useful wear life remain unresolved. No electrical, thermal or combat protection established.</x:t>
        </x:is>
      </x:c>
    </x:row>
    <x:row r="972">
      <x:c r="A972" s="4" t="inlineStr">
        <x:is>
          <x:t xml:space="preserve">proposal.clothing.fancy_husk_fiber.headdress</x:t>
        </x:is>
      </x:c>
      <x:c r="B972" s="4" t="str">
        <x:f>Items!B972</x:f>
        <x:v>Fan-fold husk-fiber headdress</x:v>
      </x:c>
      <x:c r="C972" s="4" t="str">
        <x:f>Items!X972</x:f>
        <x:v>Wearable</x:v>
      </x:c>
      <x:c r="D972" s="4" t="str">
        <x:f>Items!C972</x:f>
        <x:v>T4</x:v>
      </x:c>
      <x:c r="E972" s="4" t="inlineStr">
        <x:is>
          <x:t xml:space="preserve">Finished object proposal</x:t>
        </x:is>
      </x:c>
      <x:c r="F972" s="14">
        <x:f>Items!AJ972</x:f>
        <x:v>0</x:v>
      </x:c>
      <x:c r="G972" s="4" t="inlineStr">
        <x:is>
          <x:t xml:space="preserve">No recipe established</x:t>
        </x:is>
      </x:c>
      <x:c r="H972" s="4" t="inlineStr">
        <x:is>
          <x:t xml:space="preserve">Facilities and qualification criteria remain undefined.</x:t>
        </x:is>
      </x:c>
      <x:c r="I972" s="4" t="inlineStr">
        <x:is>
          <x:t xml:space="preserve">Proposal; not qualified for crafting</x:t>
        </x:is>
      </x:c>
      <x:c r="J972" s="4" t="inlineStr">
        <x:is>
          <x:t xml:space="preserve">Fold support, comb fit, wind retention, sight/hearing and canister clearance remain open. No rank, ritual, fashion-stat benefit or protective function established.</x:t>
        </x:is>
      </x:c>
    </x:row>
    <x:row r="973">
      <x:c r="A973" s="4" t="inlineStr">
        <x:is>
          <x:t xml:space="preserve">proposal.clothing.husk_hat</x:t>
        </x:is>
      </x:c>
      <x:c r="B973" s="4" t="str">
        <x:f>Items!B973</x:f>
        <x:v>Husk hat</x:v>
      </x:c>
      <x:c r="C973" s="4" t="str">
        <x:f>Items!X973</x:f>
        <x:v>Wearable</x:v>
      </x:c>
      <x:c r="D973" s="4" t="str">
        <x:f>Items!C973</x:f>
        <x:v>T0</x:v>
      </x:c>
      <x:c r="E973" s="4" t="inlineStr">
        <x:is>
          <x:t xml:space="preserve">Finished object proposal</x:t>
        </x:is>
      </x:c>
      <x:c r="F973" s="14">
        <x:f>Items!AJ973</x:f>
        <x:v>0</x:v>
      </x:c>
      <x:c r="G973" s="4" t="inlineStr">
        <x:is>
          <x:t xml:space="preserve">No recipe established</x:t>
        </x:is>
      </x:c>
      <x:c r="H973" s="4" t="inlineStr">
        <x:is>
          <x:t xml:space="preserve">Facilities and qualification criteria remain undefined.</x:t>
        </x:is>
      </x:c>
      <x:c r="I973" s="4" t="inlineStr">
        <x:is>
          <x:t xml:space="preserve">Proposal; not qualified for crafting</x:t>
        </x:is>
      </x:c>
      <x:c r="J973" s="4" t="inlineStr">
        <x:is>
          <x:t xml:space="preserve">Resolve shell thickness, edge finishing, joining, head fit, ventilation, wind retention and sight/hearing/canister clearance. Abundant raw husks do not establish cheap finished manufacture or a protective rating.</x:t>
        </x:is>
      </x:c>
    </x:row>
    <x:row r="974">
      <x:c r="A974" s="4" t="inlineStr">
        <x:is>
          <x:t xml:space="preserve">proposal.ancient.optical_data_ribbon</x:t>
        </x:is>
      </x:c>
      <x:c r="B974" s="4" t="str">
        <x:f>Items!B974</x:f>
        <x:v>Ancient optical data ribbon</x:v>
      </x:c>
      <x:c r="C974" s="4" t="str">
        <x:f>Items!X974</x:f>
        <x:v>Machine part</x:v>
      </x:c>
      <x:c r="D974" s="4" t="str">
        <x:f>Items!C974</x:f>
        <x:v>T0</x:v>
      </x:c>
      <x:c r="E974" s="4" t="inlineStr">
        <x:is>
          <x:t xml:space="preserve">As-found ancient recovery</x:t>
        </x:is>
      </x:c>
      <x:c r="F974" s="14">
        <x:f>Items!AJ974</x:f>
        <x:v>0</x:v>
      </x:c>
      <x:c r="G974" s="4" t="inlineStr">
        <x:is>
          <x:t xml:space="preserve">No recipe established</x:t>
        </x:is>
      </x:c>
      <x:c r="H974" s="4" t="inlineStr">
        <x:is>
          <x:t xml:space="preserve">Facilities and qualification criteria remain undefined.</x:t>
        </x:is>
      </x:c>
      <x:c r="I974" s="4" t="inlineStr">
        <x:is>
          <x:t xml:space="preserve">Proposal; not qualified for crafting</x:t>
        </x:is>
      </x:c>
      <x:c r="J974" s="4" t="inlineStr">
        <x:is>
          <x:t xml:space="preserve">Medium composition, retained information, read/write mechanism, corruption, reader compatibility and useful recovery remain unknown. No records, translation, quest information or digital access granted.</x:t>
        </x:is>
      </x:c>
    </x:row>
    <x:row r="975">
      <x:c r="A975" s="4" t="inlineStr">
        <x:is>
          <x:t xml:space="preserve">proposal.ancient.vacuum_pump_core</x:t>
        </x:is>
      </x:c>
      <x:c r="B975" s="4" t="str">
        <x:f>Items!B975</x:f>
        <x:v>Ancient vacuum pump core</x:v>
      </x:c>
      <x:c r="C975" s="4" t="str">
        <x:f>Items!X975</x:f>
        <x:v>Machine part</x:v>
      </x:c>
      <x:c r="D975" s="4" t="str">
        <x:f>Items!C975</x:f>
        <x:v>T0</x:v>
      </x:c>
      <x:c r="E975" s="4" t="inlineStr">
        <x:is>
          <x:t xml:space="preserve">As-found ancient recovery</x:t>
        </x:is>
      </x:c>
      <x:c r="F975" s="14">
        <x:f>Items!AJ975</x:f>
        <x:v>0</x:v>
      </x:c>
      <x:c r="G975" s="4" t="inlineStr">
        <x:is>
          <x:t xml:space="preserve">No recipe established</x:t>
        </x:is>
      </x:c>
      <x:c r="H975" s="4" t="inlineStr">
        <x:is>
          <x:t xml:space="preserve">Facilities and qualification criteria remain undefined.</x:t>
        </x:is>
      </x:c>
      <x:c r="I975" s="4" t="inlineStr">
        <x:is>
          <x:t xml:space="preserve">Proposal; not qualified for crafting</x:t>
        </x:is>
      </x:c>
      <x:c r="J975" s="4" t="inlineStr">
        <x:is>
          <x:t xml:space="preserve">Internal mechanism, retained contamination, port standards, power, flow and qualification remain unknown. No vacuum capability, breathable atmosphere or practical process assigned.</x:t>
        </x:is>
      </x:c>
    </x:row>
    <x:row r="976">
      <x:c r="A976" s="4" t="inlineStr">
        <x:is>
          <x:t xml:space="preserve">proposal.ancient.phase_change_heat_sink</x:t>
        </x:is>
      </x:c>
      <x:c r="B976" s="4" t="str">
        <x:f>Items!B976</x:f>
        <x:v>Ancient phase-change heat sink</x:v>
      </x:c>
      <x:c r="C976" s="4" t="str">
        <x:f>Items!X976</x:f>
        <x:v>Machine part</x:v>
      </x:c>
      <x:c r="D976" s="4" t="str">
        <x:f>Items!C976</x:f>
        <x:v>T0</x:v>
      </x:c>
      <x:c r="E976" s="4" t="inlineStr">
        <x:is>
          <x:t xml:space="preserve">As-found ancient recovery</x:t>
        </x:is>
      </x:c>
      <x:c r="F976" s="14">
        <x:f>Items!AJ976</x:f>
        <x:v>0</x:v>
      </x:c>
      <x:c r="G976" s="4" t="inlineStr">
        <x:is>
          <x:t xml:space="preserve">No recipe established</x:t>
        </x:is>
      </x:c>
      <x:c r="H976" s="4" t="inlineStr">
        <x:is>
          <x:t xml:space="preserve">Facilities and qualification criteria remain undefined.</x:t>
        </x:is>
      </x:c>
      <x:c r="I976" s="4" t="inlineStr">
        <x:is>
          <x:t xml:space="preserve">Proposal; not qualified for crafting</x:t>
        </x:is>
      </x:c>
      <x:c r="J976" s="4" t="inlineStr">
        <x:is>
          <x:t xml:space="preserve">Internal medium, thermal limits, seal integrity, host interface and any reuse remain unknown. No natural water, perpetual cooling, working heat capacity or replenishment process established.</x:t>
        </x:is>
      </x:c>
    </x:row>
    <x:row r="977">
      <x:c r="A977" s="4" t="inlineStr">
        <x:is>
          <x:t xml:space="preserve">proposal.ancient.microtool_turret</x:t>
        </x:is>
      </x:c>
      <x:c r="B977" s="4" t="str">
        <x:f>Items!B977</x:f>
        <x:v>Ancient microtool turret</x:v>
      </x:c>
      <x:c r="C977" s="4" t="str">
        <x:f>Items!X977</x:f>
        <x:v>Machine part</x:v>
      </x:c>
      <x:c r="D977" s="4" t="str">
        <x:f>Items!C977</x:f>
        <x:v>T0</x:v>
      </x:c>
      <x:c r="E977" s="4" t="inlineStr">
        <x:is>
          <x:t xml:space="preserve">As-found ancient recovery</x:t>
        </x:is>
      </x:c>
      <x:c r="F977" s="14">
        <x:f>Items!AJ977</x:f>
        <x:v>0</x:v>
      </x:c>
      <x:c r="G977" s="4" t="inlineStr">
        <x:is>
          <x:t xml:space="preserve">No recipe established</x:t>
        </x:is>
      </x:c>
      <x:c r="H977" s="4" t="inlineStr">
        <x:is>
          <x:t xml:space="preserve">Facilities and qualification criteria remain undefined.</x:t>
        </x:is>
      </x:c>
      <x:c r="I977" s="4" t="inlineStr">
        <x:is>
          <x:t xml:space="preserve">Proposal; not qualified for crafting</x:t>
        </x:is>
      </x:c>
      <x:c r="J977" s="4" t="inlineStr">
        <x:is>
          <x:t xml:space="preserve">Tip identity, rotation, retained precision, drives, controls and compatible manipulator remain unknown. No automatic repair, reverse-engineered fabrication or reproduction of ancient parts granted.</x:t>
        </x:is>
      </x:c>
    </x:row>
    <x:row r="978">
      <x:c r="A978" s="4" t="inlineStr">
        <x:is>
          <x:t xml:space="preserve">proposal.ancient.spectral_filter_disk</x:t>
        </x:is>
      </x:c>
      <x:c r="B978" s="4" t="str">
        <x:f>Items!B978</x:f>
        <x:v>Ancient spectral filter disk</x:v>
      </x:c>
      <x:c r="C978" s="4" t="str">
        <x:f>Items!X978</x:f>
        <x:v>Machine part</x:v>
      </x:c>
      <x:c r="D978" s="4" t="str">
        <x:f>Items!C978</x:f>
        <x:v>T0</x:v>
      </x:c>
      <x:c r="E978" s="4" t="inlineStr">
        <x:is>
          <x:t xml:space="preserve">As-found ancient recovery</x:t>
        </x:is>
      </x:c>
      <x:c r="F978" s="14">
        <x:f>Items!AJ978</x:f>
        <x:v>0</x:v>
      </x:c>
      <x:c r="G978" s="4" t="inlineStr">
        <x:is>
          <x:t xml:space="preserve">No recipe established</x:t>
        </x:is>
      </x:c>
      <x:c r="H978" s="4" t="inlineStr">
        <x:is>
          <x:t xml:space="preserve">Facilities and qualification criteria remain undefined.</x:t>
        </x:is>
      </x:c>
      <x:c r="I978" s="4" t="inlineStr">
        <x:is>
          <x:t xml:space="preserve">Proposal; not qualified for crafting</x:t>
        </x:is>
      </x:c>
      <x:c r="J978" s="4" t="inlineStr">
        <x:is>
          <x:t xml:space="preserve">Optical composition, coating integrity, wavelength response, mounting and qualification remain unknown. No enhanced vision, eye protection, cloaking or sensor performance established.</x:t>
        </x:is>
      </x:c>
    </x:row>
    <x:row r="979">
      <x:c r="A979" s="4" t="inlineStr">
        <x:is>
          <x:t xml:space="preserve">proposal.ancient.molecular_sieve_cartridge</x:t>
        </x:is>
      </x:c>
      <x:c r="B979" s="4" t="str">
        <x:f>Items!B979</x:f>
        <x:v>Ancient molecular-sieve cartridge</x:v>
      </x:c>
      <x:c r="C979" s="4" t="str">
        <x:f>Items!X979</x:f>
        <x:v>Machine part</x:v>
      </x:c>
      <x:c r="D979" s="4" t="str">
        <x:f>Items!C979</x:f>
        <x:v>T0</x:v>
      </x:c>
      <x:c r="E979" s="4" t="inlineStr">
        <x:is>
          <x:t xml:space="preserve">As-found ancient recovery</x:t>
        </x:is>
      </x:c>
      <x:c r="F979" s="14">
        <x:f>Items!AJ979</x:f>
        <x:v>0</x:v>
      </x:c>
      <x:c r="G979" s="4" t="inlineStr">
        <x:is>
          <x:t xml:space="preserve">No recipe established</x:t>
        </x:is>
      </x:c>
      <x:c r="H979" s="4" t="inlineStr">
        <x:is>
          <x:t xml:space="preserve">Facilities and qualification criteria remain undefined.</x:t>
        </x:is>
      </x:c>
      <x:c r="I979" s="4" t="inlineStr">
        <x:is>
          <x:t xml:space="preserve">Proposal; not qualified for crafting</x:t>
        </x:is>
      </x:c>
      <x:c r="J979" s="4" t="inlineStr">
        <x:is>
          <x:t xml:space="preserve">Medium identity, contamination, saturation, compatible substances, flow direction and regeneration remain unknown. No breathable air, purified drink, safe filter or active separation process is granted.</x:t>
        </x:is>
      </x:c>
    </x:row>
    <x:row r="980">
      <x:c r="A980" s="4" t="inlineStr">
        <x:is>
          <x:t xml:space="preserve">proposal.ancient.catalyst_honeycomb</x:t>
        </x:is>
      </x:c>
      <x:c r="B980" s="4" t="str">
        <x:f>Items!B980</x:f>
        <x:v>Ancient catalyst honeycomb</x:v>
      </x:c>
      <x:c r="C980" s="4" t="str">
        <x:f>Items!X980</x:f>
        <x:v>Machine part</x:v>
      </x:c>
      <x:c r="D980" s="4" t="str">
        <x:f>Items!C980</x:f>
        <x:v>T0</x:v>
      </x:c>
      <x:c r="E980" s="4" t="inlineStr">
        <x:is>
          <x:t xml:space="preserve">As-found ancient recovery</x:t>
        </x:is>
      </x:c>
      <x:c r="F980" s="14">
        <x:f>Items!AJ980</x:f>
        <x:v>0</x:v>
      </x:c>
      <x:c r="G980" s="4" t="inlineStr">
        <x:is>
          <x:t xml:space="preserve">No recipe established</x:t>
        </x:is>
      </x:c>
      <x:c r="H980" s="4" t="inlineStr">
        <x:is>
          <x:t xml:space="preserve">Facilities and qualification criteria remain undefined.</x:t>
        </x:is>
      </x:c>
      <x:c r="I980" s="4" t="inlineStr">
        <x:is>
          <x:t xml:space="preserve">Proposal; not qualified for crafting</x:t>
        </x:is>
      </x:c>
      <x:c r="J980" s="4" t="inlineStr">
        <x:is>
          <x:t xml:space="preserve">Coating composition, original reaction, poisoning, residue, required temperature and compatible host remain unknown. No chemical formula, fuel conversion, detoxification or reusable catalyst performance is established.</x:t>
        </x:is>
      </x:c>
    </x:row>
    <x:row r="981">
      <x:c r="A981" s="4" t="inlineStr">
        <x:is>
          <x:t xml:space="preserve">proposal.ancient.machine_clock_capsule</x:t>
        </x:is>
      </x:c>
      <x:c r="B981" s="4" t="str">
        <x:f>Items!B981</x:f>
        <x:v>Ancient machine-clock capsule</x:v>
      </x:c>
      <x:c r="C981" s="4" t="str">
        <x:f>Items!X981</x:f>
        <x:v>Machine part</x:v>
      </x:c>
      <x:c r="D981" s="4" t="str">
        <x:f>Items!C981</x:f>
        <x:v>T0</x:v>
      </x:c>
      <x:c r="E981" s="4" t="inlineStr">
        <x:is>
          <x:t xml:space="preserve">As-found ancient recovery</x:t>
        </x:is>
      </x:c>
      <x:c r="F981" s="14">
        <x:f>Items!AJ981</x:f>
        <x:v>0</x:v>
      </x:c>
      <x:c r="G981" s="4" t="inlineStr">
        <x:is>
          <x:t xml:space="preserve">No recipe established</x:t>
        </x:is>
      </x:c>
      <x:c r="H981" s="4" t="inlineStr">
        <x:is>
          <x:t xml:space="preserve">Facilities and qualification criteria remain undefined.</x:t>
        </x:is>
      </x:c>
      <x:c r="I981" s="4" t="inlineStr">
        <x:is>
          <x:t xml:space="preserve">Proposal; not qualified for crafting</x:t>
        </x:is>
      </x:c>
      <x:c r="J981" s="4" t="inlineStr">
        <x:is>
          <x:t xml:space="preserve">Internal timing mechanism, retained calibration, power, signal format and host compatibility remain unknown. No accurate timekeeping, machine activation, decoded instructions or temporal effects are supplied.</x:t>
        </x:is>
      </x:c>
    </x:row>
    <x:row r="982">
      <x:c r="A982" s="4" t="inlineStr">
        <x:is>
          <x:t xml:space="preserve">proposal.ancient.thermal_witness_tile</x:t>
        </x:is>
      </x:c>
      <x:c r="B982" s="4" t="str">
        <x:f>Items!B982</x:f>
        <x:v>Ancient thermal witness tile</x:v>
      </x:c>
      <x:c r="C982" s="4" t="str">
        <x:f>Items!X982</x:f>
        <x:v>Machine part</x:v>
      </x:c>
      <x:c r="D982" s="4" t="str">
        <x:f>Items!C982</x:f>
        <x:v>T0</x:v>
      </x:c>
      <x:c r="E982" s="4" t="inlineStr">
        <x:is>
          <x:t xml:space="preserve">As-found ancient recovery</x:t>
        </x:is>
      </x:c>
      <x:c r="F982" s="14">
        <x:f>Items!AJ982</x:f>
        <x:v>0</x:v>
      </x:c>
      <x:c r="G982" s="4" t="inlineStr">
        <x:is>
          <x:t xml:space="preserve">No recipe established</x:t>
        </x:is>
      </x:c>
      <x:c r="H982" s="4" t="inlineStr">
        <x:is>
          <x:t xml:space="preserve">Facilities and qualification criteria remain undefined.</x:t>
        </x:is>
      </x:c>
      <x:c r="I982" s="4" t="inlineStr">
        <x:is>
          <x:t xml:space="preserve">Proposal; not qualified for crafting</x:t>
        </x:is>
      </x:c>
      <x:c r="J982" s="4" t="inlineStr">
        <x:is>
          <x:t xml:space="preserve">Layer chemistry, original calibration, exposure history and interpretability remain unresolved. It grants no temperature reading, decoded event, functioning sensor or cooling effect.</x:t>
        </x:is>
      </x:c>
    </x:row>
    <x:row r="983">
      <x:c r="A983" s="4" t="inlineStr">
        <x:is>
          <x:t xml:space="preserve">proposal.ancient.electroadhesive_gripper_pad</x:t>
        </x:is>
      </x:c>
      <x:c r="B983" s="4" t="str">
        <x:f>Items!B983</x:f>
        <x:v>Ancient electroadhesive gripper pad</x:v>
      </x:c>
      <x:c r="C983" s="4" t="str">
        <x:f>Items!X983</x:f>
        <x:v>Machine part</x:v>
      </x:c>
      <x:c r="D983" s="4" t="str">
        <x:f>Items!C983</x:f>
        <x:v>T0</x:v>
      </x:c>
      <x:c r="E983" s="4" t="inlineStr">
        <x:is>
          <x:t xml:space="preserve">As-found ancient recovery</x:t>
        </x:is>
      </x:c>
      <x:c r="F983" s="14">
        <x:f>Items!AJ983</x:f>
        <x:v>0</x:v>
      </x:c>
      <x:c r="G983" s="4" t="inlineStr">
        <x:is>
          <x:t xml:space="preserve">No recipe established</x:t>
        </x:is>
      </x:c>
      <x:c r="H983" s="4" t="inlineStr">
        <x:is>
          <x:t xml:space="preserve">Facilities and qualification criteria remain undefined.</x:t>
        </x:is>
      </x:c>
      <x:c r="I983" s="4" t="inlineStr">
        <x:is>
          <x:t xml:space="preserve">Proposal; not qualified for crafting</x:t>
        </x:is>
      </x:c>
      <x:c r="J983" s="4" t="inlineStr">
        <x:is>
          <x:t xml:space="preserve">Contact mechanism, power, target materials, contamination sensitivity, release control and retained flexibility remain unknown. No climbing ability, remote attraction, universal grip or usable holding force is granted.</x:t>
        </x:is>
      </x:c>
    </x:row>
    <x:row r="984">
      <x:c r="A984" s="4" t="inlineStr">
        <x:is>
          <x:t xml:space="preserve">proposal.ancient.strain_sensing_washer</x:t>
        </x:is>
      </x:c>
      <x:c r="B984" s="4" t="str">
        <x:f>Items!B984</x:f>
        <x:v>Ancient strain-sensing washer</x:v>
      </x:c>
      <x:c r="C984" s="4" t="str">
        <x:f>Items!X984</x:f>
        <x:v>Machine part</x:v>
      </x:c>
      <x:c r="D984" s="4" t="str">
        <x:f>Items!C984</x:f>
        <x:v>T0</x:v>
      </x:c>
      <x:c r="E984" s="4" t="inlineStr">
        <x:is>
          <x:t xml:space="preserve">As-found ancient recovery</x:t>
        </x:is>
      </x:c>
      <x:c r="F984" s="14">
        <x:f>Items!AJ984</x:f>
        <x:v>0</x:v>
      </x:c>
      <x:c r="G984" s="4" t="inlineStr">
        <x:is>
          <x:t xml:space="preserve">No recipe established</x:t>
        </x:is>
      </x:c>
      <x:c r="H984" s="4" t="inlineStr">
        <x:is>
          <x:t xml:space="preserve">Facilities and qualification criteria remain undefined.</x:t>
        </x:is>
      </x:c>
      <x:c r="I984" s="4" t="inlineStr">
        <x:is>
          <x:t xml:space="preserve">Proposal; not qualified for crafting</x:t>
        </x:is>
      </x:c>
      <x:c r="J984" s="4" t="inlineStr">
        <x:is>
          <x:t xml:space="preserve">Sensing principle, calibration, deformation, electrical interface and compatible loading remain unknown. No working force measurement, structural safety rating or overload warning is established.</x:t>
        </x:is>
      </x:c>
    </x:row>
    <x:row r="985">
      <x:c r="A985" s="4" t="inlineStr">
        <x:is>
          <x:t xml:space="preserve">proposal.ancient.filament_cutting_loop</x:t>
        </x:is>
      </x:c>
      <x:c r="B985" s="4" t="str">
        <x:f>Items!B985</x:f>
        <x:v>Ancient filament cutting loop</x:v>
      </x:c>
      <x:c r="C985" s="4" t="str">
        <x:f>Items!X985</x:f>
        <x:v>Machine part</x:v>
      </x:c>
      <x:c r="D985" s="4" t="str">
        <x:f>Items!C985</x:f>
        <x:v>T0</x:v>
      </x:c>
      <x:c r="E985" s="4" t="inlineStr">
        <x:is>
          <x:t xml:space="preserve">As-found ancient recovery</x:t>
        </x:is>
      </x:c>
      <x:c r="F985" s="14">
        <x:f>Items!AJ985</x:f>
        <x:v>0</x:v>
      </x:c>
      <x:c r="G985" s="4" t="inlineStr">
        <x:is>
          <x:t xml:space="preserve">No recipe established</x:t>
        </x:is>
      </x:c>
      <x:c r="H985" s="4" t="inlineStr">
        <x:is>
          <x:t xml:space="preserve">Facilities and qualification criteria remain undefined.</x:t>
        </x:is>
      </x:c>
      <x:c r="I985" s="4" t="inlineStr">
        <x:is>
          <x:t xml:space="preserve">Proposal; not qualified for crafting</x:t>
        </x:is>
      </x:c>
      <x:c r="J985" s="4" t="inlineStr">
        <x:is>
          <x:t xml:space="preserve">Filament material, tension, retained integrity, drive, compatible workpieces and safe handling remain unresolved. No cutting performance, weapon action or reproduction of ancient filament is assigned.</x:t>
        </x:is>
      </x:c>
    </x:row>
    <x:row r="986">
      <x:c r="A986" s="4" t="inlineStr">
        <x:is>
          <x:t xml:space="preserve">proposal.ancient.optical_rotary_coupling</x:t>
        </x:is>
      </x:c>
      <x:c r="B986" s="4" t="str">
        <x:f>Items!B986</x:f>
        <x:v>Ancient optical rotary coupling</x:v>
      </x:c>
      <x:c r="C986" s="4" t="str">
        <x:f>Items!X986</x:f>
        <x:v>Machine part</x:v>
      </x:c>
      <x:c r="D986" s="4" t="str">
        <x:f>Items!C986</x:f>
        <x:v>T0</x:v>
      </x:c>
      <x:c r="E986" s="4" t="inlineStr">
        <x:is>
          <x:t xml:space="preserve">As-found ancient recovery</x:t>
        </x:is>
      </x:c>
      <x:c r="F986" s="14">
        <x:f>Items!AJ986</x:f>
        <x:v>0</x:v>
      </x:c>
      <x:c r="G986" s="4" t="inlineStr">
        <x:is>
          <x:t xml:space="preserve">No recipe established</x:t>
        </x:is>
      </x:c>
      <x:c r="H986" s="4" t="inlineStr">
        <x:is>
          <x:t xml:space="preserve">Facilities and qualification criteria remain undefined.</x:t>
        </x:is>
      </x:c>
      <x:c r="I986" s="4" t="inlineStr">
        <x:is>
          <x:t xml:space="preserve">Proposal; not qualified for crafting</x:t>
        </x:is>
      </x:c>
      <x:c r="J986" s="4" t="inlineStr">
        <x:is>
          <x:t xml:space="preserve">Original optical service, rotation mechanism, surface condition, alignment and signal format remain unknown. No recovered data, working communications, complete joint or usable optical performance is granted.</x:t>
        </x:is>
      </x:c>
    </x:row>
    <x:row r="987">
      <x:c r="A987" s="4" t="inlineStr">
        <x:is>
          <x:t xml:space="preserve">proposal.ancient.acoustic_inspection_plate</x:t>
        </x:is>
      </x:c>
      <x:c r="B987" s="4" t="str">
        <x:f>Items!B987</x:f>
        <x:v>Ancient acoustic inspection plate</x:v>
      </x:c>
      <x:c r="C987" s="4" t="str">
        <x:f>Items!X987</x:f>
        <x:v>Machine part</x:v>
      </x:c>
      <x:c r="D987" s="4" t="str">
        <x:f>Items!C987</x:f>
        <x:v>T0</x:v>
      </x:c>
      <x:c r="E987" s="4" t="inlineStr">
        <x:is>
          <x:t xml:space="preserve">As-found ancient recovery</x:t>
        </x:is>
      </x:c>
      <x:c r="F987" s="14">
        <x:f>Items!AJ987</x:f>
        <x:v>0</x:v>
      </x:c>
      <x:c r="G987" s="4" t="inlineStr">
        <x:is>
          <x:t xml:space="preserve">No recipe established</x:t>
        </x:is>
      </x:c>
      <x:c r="H987" s="4" t="inlineStr">
        <x:is>
          <x:t xml:space="preserve">Facilities and qualification criteria remain undefined.</x:t>
        </x:is>
      </x:c>
      <x:c r="I987" s="4" t="inlineStr">
        <x:is>
          <x:t xml:space="preserve">Proposal; not qualified for crafting</x:t>
        </x:is>
      </x:c>
      <x:c r="J987" s="4" t="inlineStr">
        <x:is>
          <x:t xml:space="preserve">Transducer construction, contact method, power, frequency, retained calibration and interpretation remain unknown. No internal scan, defect detection, medical examination or acoustic attack is implemented.</x:t>
        </x:is>
      </x:c>
    </x:row>
    <x:row r="988">
      <x:c r="A988" s="4" t="inlineStr">
        <x:is>
          <x:t xml:space="preserve">proposal.ancient.dimensional_reference_block</x:t>
        </x:is>
      </x:c>
      <x:c r="B988" s="4" t="str">
        <x:f>Items!B988</x:f>
        <x:v>Ancient dimensional reference block</x:v>
      </x:c>
      <x:c r="C988" s="4" t="str">
        <x:f>Items!X988</x:f>
        <x:v>Machine part</x:v>
      </x:c>
      <x:c r="D988" s="4" t="str">
        <x:f>Items!C988</x:f>
        <x:v>T0</x:v>
      </x:c>
      <x:c r="E988" s="4" t="inlineStr">
        <x:is>
          <x:t xml:space="preserve">As-found ancient recovery</x:t>
        </x:is>
      </x:c>
      <x:c r="F988" s="14">
        <x:f>Items!AJ988</x:f>
        <x:v>0</x:v>
      </x:c>
      <x:c r="G988" s="4" t="inlineStr">
        <x:is>
          <x:t xml:space="preserve">No recipe established</x:t>
        </x:is>
      </x:c>
      <x:c r="H988" s="4" t="inlineStr">
        <x:is>
          <x:t xml:space="preserve">Facilities and qualification criteria remain undefined.</x:t>
        </x:is>
      </x:c>
      <x:c r="I988" s="4" t="inlineStr">
        <x:is>
          <x:t xml:space="preserve">Proposal; not qualified for crafting</x:t>
        </x:is>
      </x:c>
      <x:c r="J988" s="4" t="inlineStr">
        <x:is>
          <x:t xml:space="preserve">Material, original geometry, wear, reference standard and compatible fixtures remain unknown. No perfect dimension, universal calibration, automatic measurement or readable ancient unit system is assigned.</x:t>
        </x:is>
      </x:c>
    </x:row>
    <x:row r="989">
      <x:c r="A989" s="4" t="inlineStr">
        <x:is>
          <x:t xml:space="preserve">proposal.clothing.canyon_crew.jacket</x:t>
        </x:is>
      </x:c>
      <x:c r="B989" s="4" t="str">
        <x:f>Items!B989</x:f>
        <x:v>Canyon Crew jacket</x:v>
      </x:c>
      <x:c r="C989" s="4" t="str">
        <x:f>Items!X989</x:f>
        <x:v>Wearable</x:v>
      </x:c>
      <x:c r="D989" s="4" t="str">
        <x:f>Items!C989</x:f>
        <x:v>T3</x:v>
      </x:c>
      <x:c r="E989" s="4" t="inlineStr">
        <x:is>
          <x:t xml:space="preserve">Finished object proposal</x:t>
        </x:is>
      </x:c>
      <x:c r="F989" s="14">
        <x:f>Items!AJ989</x:f>
        <x:v>0</x:v>
      </x:c>
      <x:c r="G989" s="4" t="inlineStr">
        <x:is>
          <x:t xml:space="preserve">No recipe established</x:t>
        </x:is>
      </x:c>
      <x:c r="H989" s="4" t="inlineStr">
        <x:is>
          <x:t xml:space="preserve">Facilities and qualification criteria remain undefined.</x:t>
        </x:is>
      </x:c>
      <x:c r="I989" s="4" t="inlineStr">
        <x:is>
          <x:t xml:space="preserve">Proposal; not qualified for crafting</x:t>
        </x:is>
      </x:c>
      <x:c r="J989" s="4" t="inlineStr">
        <x:is>
          <x:t xml:space="preserve">Resolve cloth composition and provenance, cut, joining, pocket layout, collar closure and canister clearance. Proposed rust-red and ochre palette does not establish a dye recipe or faction insignia.</x:t>
        </x:is>
      </x:c>
    </x:row>
    <x:row r="990">
      <x:c r="A990" s="4" t="inlineStr">
        <x:is>
          <x:t xml:space="preserve">proposal.clothing.canyon_crew.trousers</x:t>
        </x:is>
      </x:c>
      <x:c r="B990" s="4" t="str">
        <x:f>Items!B990</x:f>
        <x:v>Canyon Crew trousers</x:v>
      </x:c>
      <x:c r="C990" s="4" t="str">
        <x:f>Items!X990</x:f>
        <x:v>Wearable</x:v>
      </x:c>
      <x:c r="D990" s="4" t="str">
        <x:f>Items!C990</x:f>
        <x:v>T3</x:v>
      </x:c>
      <x:c r="E990" s="4" t="inlineStr">
        <x:is>
          <x:t xml:space="preserve">Finished object proposal</x:t>
        </x:is>
      </x:c>
      <x:c r="F990" s="14">
        <x:f>Items!AJ990</x:f>
        <x:v>0</x:v>
      </x:c>
      <x:c r="G990" s="4" t="inlineStr">
        <x:is>
          <x:t xml:space="preserve">No recipe established</x:t>
        </x:is>
      </x:c>
      <x:c r="H990" s="4" t="inlineStr">
        <x:is>
          <x:t xml:space="preserve">Facilities and qualification criteria remain undefined.</x:t>
        </x:is>
      </x:c>
      <x:c r="I990" s="4" t="inlineStr">
        <x:is>
          <x:t xml:space="preserve">Proposal; not qualified for crafting</x:t>
        </x:is>
      </x:c>
      <x:c r="J990" s="4" t="inlineStr">
        <x:is>
          <x:t xml:space="preserve">Resolve cloth stock, waistband adjustment, knee articulation, pocket closures and cuff fit. Clothing does not provide a climbing or carrying bonus.</x:t>
        </x:is>
      </x:c>
    </x:row>
    <x:row r="991">
      <x:c r="A991" s="4" t="inlineStr">
        <x:is>
          <x:t xml:space="preserve">proposal.clothing.canyon_crew.boots</x:t>
        </x:is>
      </x:c>
      <x:c r="B991" s="4" t="str">
        <x:f>Items!B991</x:f>
        <x:v>Canyon Crew boots</x:v>
      </x:c>
      <x:c r="C991" s="4" t="str">
        <x:f>Items!X991</x:f>
        <x:v>Wearable</x:v>
      </x:c>
      <x:c r="D991" s="4" t="str">
        <x:f>Items!C991</x:f>
        <x:v>T3</x:v>
      </x:c>
      <x:c r="E991" s="4" t="inlineStr">
        <x:is>
          <x:t xml:space="preserve">Finished object proposal</x:t>
        </x:is>
      </x:c>
      <x:c r="F991" s="14">
        <x:f>Items!AJ991</x:f>
        <x:v>0</x:v>
      </x:c>
      <x:c r="G991" s="4" t="inlineStr">
        <x:is>
          <x:t xml:space="preserve">No recipe established</x:t>
        </x:is>
      </x:c>
      <x:c r="H991" s="4" t="inlineStr">
        <x:is>
          <x:t xml:space="preserve">Facilities and qualification criteria remain undefined.</x:t>
        </x:is>
      </x:c>
      <x:c r="I991" s="4" t="inlineStr">
        <x:is>
          <x:t xml:space="preserve">Proposal; not qualified for crafting</x:t>
        </x:is>
      </x:c>
      <x:c r="J991" s="4" t="inlineStr">
        <x:is>
          <x:t xml:space="preserve">Resolve layered-cloth sole construction, seam strength, fastening, foot fit, abrasion and grip. Traction, puncture protection and electrical insulation are not established.</x:t>
        </x:is>
      </x:c>
    </x:row>
    <x:row r="992">
      <x:c r="A992" s="4" t="inlineStr">
        <x:is>
          <x:t xml:space="preserve">proposal.clothing.canyon_crew.gloves</x:t>
        </x:is>
      </x:c>
      <x:c r="B992" s="4" t="str">
        <x:f>Items!B992</x:f>
        <x:v>Canyon Crew gloves</x:v>
      </x:c>
      <x:c r="C992" s="4" t="str">
        <x:f>Items!X992</x:f>
        <x:v>Wearable</x:v>
      </x:c>
      <x:c r="D992" s="4" t="str">
        <x:f>Items!C992</x:f>
        <x:v>T3</x:v>
      </x:c>
      <x:c r="E992" s="4" t="inlineStr">
        <x:is>
          <x:t xml:space="preserve">Finished object proposal</x:t>
        </x:is>
      </x:c>
      <x:c r="F992" s="14">
        <x:f>Items!AJ992</x:f>
        <x:v>0</x:v>
      </x:c>
      <x:c r="G992" s="4" t="inlineStr">
        <x:is>
          <x:t xml:space="preserve">No recipe established</x:t>
        </x:is>
      </x:c>
      <x:c r="H992" s="4" t="inlineStr">
        <x:is>
          <x:t xml:space="preserve">Facilities and qualification criteria remain undefined.</x:t>
        </x:is>
      </x:c>
      <x:c r="I992" s="4" t="inlineStr">
        <x:is>
          <x:t xml:space="preserve">Proposal; not qualified for crafting</x:t>
        </x:is>
      </x:c>
      <x:c r="J992" s="4" t="inlineStr">
        <x:is>
          <x:t xml:space="preserve">Resolve finger mobility, palm layering, cuff closure, seam placement and tool-handling comfort. Cut, heat and electrical protection are not established.</x:t>
        </x:is>
      </x:c>
    </x:row>
    <x:row r="993">
      <x:c r="A993" s="4" t="inlineStr">
        <x:is>
          <x:t xml:space="preserve">proposal.clothing.canyon_crew.hood</x:t>
        </x:is>
      </x:c>
      <x:c r="B993" s="4" t="str">
        <x:f>Items!B993</x:f>
        <x:v>Canyon Crew hood</x:v>
      </x:c>
      <x:c r="C993" s="4" t="str">
        <x:f>Items!X993</x:f>
        <x:v>Wearable</x:v>
      </x:c>
      <x:c r="D993" s="4" t="str">
        <x:f>Items!C993</x:f>
        <x:v>T3</x:v>
      </x:c>
      <x:c r="E993" s="4" t="inlineStr">
        <x:is>
          <x:t xml:space="preserve">Finished object proposal</x:t>
        </x:is>
      </x:c>
      <x:c r="F993" s="14">
        <x:f>Items!AJ993</x:f>
        <x:v>0</x:v>
      </x:c>
      <x:c r="G993" s="4" t="inlineStr">
        <x:is>
          <x:t xml:space="preserve">No recipe established</x:t>
        </x:is>
      </x:c>
      <x:c r="H993" s="4" t="inlineStr">
        <x:is>
          <x:t xml:space="preserve">Facilities and qualification criteria remain undefined.</x:t>
        </x:is>
      </x:c>
      <x:c r="I993" s="4" t="inlineStr">
        <x:is>
          <x:t xml:space="preserve">Proposal; not qualified for crafting</x:t>
        </x:is>
      </x:c>
      <x:c r="J993" s="4" t="inlineStr">
        <x:is>
          <x:t xml:space="preserve">Resolve face opening, ventilation, hearing and sight clearance, retention and jacket fit. The face panel is not a respirator and has no filtration rating.</x:t>
        </x:is>
      </x:c>
    </x:row>
    <x:row r="994">
      <x:c r="A994" s="4" t="inlineStr">
        <x:is>
          <x:t xml:space="preserve">author.weapon.magnetic_rail_gun</x:t>
        </x:is>
      </x:c>
      <x:c r="B994" s="4" t="str">
        <x:f>Items!B994</x:f>
        <x:v>Magnetic rail gun</x:v>
      </x:c>
      <x:c r="C994" s="4" t="str">
        <x:f>Items!X994</x:f>
        <x:v>Weapon</x:v>
      </x:c>
      <x:c r="D994" s="4" t="str">
        <x:f>Items!C994</x:f>
        <x:v>T4</x:v>
      </x:c>
      <x:c r="E994" s="4" t="inlineStr">
        <x:is>
          <x:t xml:space="preserve">Finished object proposal</x:t>
        </x:is>
      </x:c>
      <x:c r="F994" s="14">
        <x:f>Items!AJ994</x:f>
        <x:v>0</x:v>
      </x:c>
      <x:c r="G994" s="4" t="inlineStr">
        <x:is>
          <x:t xml:space="preserve">No recipe established</x:t>
        </x:is>
      </x:c>
      <x:c r="H994" s="4" t="inlineStr">
        <x:is>
          <x:t xml:space="preserve">Facilities and qualification criteria remain undefined.</x:t>
        </x:is>
      </x:c>
      <x:c r="I994" s="4" t="inlineStr">
        <x:is>
          <x:t xml:space="preserve">Proposal; not qualified for crafting</x:t>
        </x:is>
      </x:c>
      <x:c r="J994" s="4" t="inlineStr">
        <x:is>
          <x:t xml:space="preserve">Resolve carrying form, compatible slug family, power supply, maintenance, availability and combat role. Existing storage items do not automatically power this weapon; battery charging preserves holder identity. Detailed engineering and stats remain unassigned.</x:t>
        </x:is>
      </x:c>
    </x:row>
    <x:row r="995">
      <x:c r="A995" s="4" t="inlineStr">
        <x:is>
          <x:t xml:space="preserve">proposal.ammunition.rail_gun_slug</x:t>
        </x:is>
      </x:c>
      <x:c r="B995" s="4" t="str">
        <x:f>Items!B995</x:f>
        <x:v>Rail gun slug</x:v>
      </x:c>
      <x:c r="C995" s="4" t="str">
        <x:f>Items!X995</x:f>
        <x:v>Ammunition</x:v>
      </x:c>
      <x:c r="D995" s="4" t="str">
        <x:f>Items!C995</x:f>
        <x:v>T0</x:v>
      </x:c>
      <x:c r="E995" s="4" t="inlineStr">
        <x:is>
          <x:t xml:space="preserve">Finished object proposal</x:t>
        </x:is>
      </x:c>
      <x:c r="F995" s="14">
        <x:f>Items!AJ995</x:f>
        <x:v>0</x:v>
      </x:c>
      <x:c r="G995" s="4" t="inlineStr">
        <x:is>
          <x:t xml:space="preserve">No recipe established</x:t>
        </x:is>
      </x:c>
      <x:c r="H995" s="4" t="inlineStr">
        <x:is>
          <x:t xml:space="preserve">Facilities and qualification criteria remain undefined.</x:t>
        </x:is>
      </x:c>
      <x:c r="I995" s="4" t="inlineStr">
        <x:is>
          <x:t xml:space="preserve">Proposal; not qualified for crafting</x:t>
        </x:is>
      </x:c>
      <x:c r="J995" s="4" t="inlineStr">
        <x:is>
          <x:t xml:space="preserve">Resolve visual form, composition, compatible weapon, stack size, mass, recovery and consumption rules. Damage, penetration, velocity and range remain unassigned.</x:t>
        </x:is>
      </x:c>
    </x:row>
    <x:row r="996">
      <x:c r="A996" s="4" t="inlineStr">
        <x:is>
          <x:t xml:space="preserve">proposal.component.rail_gun_rail_cassette</x:t>
        </x:is>
      </x:c>
      <x:c r="B996" s="4" t="str">
        <x:f>Items!B996</x:f>
        <x:v>Rail gun rail cassette</x:v>
      </x:c>
      <x:c r="C996" s="4" t="str">
        <x:f>Items!X996</x:f>
        <x:v>Crafting component</x:v>
      </x:c>
      <x:c r="D996" s="4" t="str">
        <x:f>Items!C996</x:f>
        <x:v>T3</x:v>
      </x:c>
      <x:c r="E996" s="4" t="inlineStr">
        <x:is>
          <x:t xml:space="preserve">Finished object proposal</x:t>
        </x:is>
      </x:c>
      <x:c r="F996" s="14">
        <x:f>Items!AJ996</x:f>
        <x:v>0</x:v>
      </x:c>
      <x:c r="G996" s="4" t="inlineStr">
        <x:is>
          <x:t xml:space="preserve">No recipe established</x:t>
        </x:is>
      </x:c>
      <x:c r="H996" s="4" t="inlineStr">
        <x:is>
          <x:t xml:space="preserve">Facilities and qualification criteria remain undefined.</x:t>
        </x:is>
      </x:c>
      <x:c r="I996" s="4" t="inlineStr">
        <x:is>
          <x:t xml:space="preserve">Proposal; not qualified for crafting</x:t>
        </x:is>
      </x:c>
      <x:c r="J996" s="4" t="inlineStr">
        <x:is>
          <x:t xml:space="preserve">Resolve external visual design, compatibility, condition and replacement role. Materials, interfaces, construction and operating parameters remain unspecified.</x:t>
        </x:is>
      </x:c>
    </x:row>
    <x:row r="997">
      <x:c r="A997" s="4" t="inlineStr">
        <x:is>
          <x:t xml:space="preserve">proposal.component.rail_gun_receiver_frame</x:t>
        </x:is>
      </x:c>
      <x:c r="B997" s="4" t="str">
        <x:f>Items!B997</x:f>
        <x:v>Rail gun receiver frame</x:v>
      </x:c>
      <x:c r="C997" s="4" t="str">
        <x:f>Items!X997</x:f>
        <x:v>Crafting component</x:v>
      </x:c>
      <x:c r="D997" s="4" t="str">
        <x:f>Items!C997</x:f>
        <x:v>T1</x:v>
      </x:c>
      <x:c r="E997" s="4" t="inlineStr">
        <x:is>
          <x:t xml:space="preserve">Finished object proposal</x:t>
        </x:is>
      </x:c>
      <x:c r="F997" s="14">
        <x:f>Items!AJ997</x:f>
        <x:v>0</x:v>
      </x:c>
      <x:c r="G997" s="4" t="inlineStr">
        <x:is>
          <x:t xml:space="preserve">No recipe established</x:t>
        </x:is>
      </x:c>
      <x:c r="H997" s="4" t="inlineStr">
        <x:is>
          <x:t xml:space="preserve">Facilities and qualification criteria remain undefined.</x:t>
        </x:is>
      </x:c>
      <x:c r="I997" s="4" t="inlineStr">
        <x:is>
          <x:t xml:space="preserve">Proposal; not qualified for crafting</x:t>
        </x:is>
      </x:c>
      <x:c r="J997" s="4" t="inlineStr">
        <x:is>
          <x:t xml:space="preserve">Resolve exterior shape, carrying fit, compatible assemblies, mass and fabrication identity. No mechanical dimensions, construction procedure or functional receiver design established.</x:t>
        </x:is>
      </x:c>
    </x:row>
    <x:row r="998">
      <x:c r="A998" s="4" t="inlineStr">
        <x:is>
          <x:t xml:space="preserve">author.weapon.double_shot_pressure_launcher</x:t>
        </x:is>
      </x:c>
      <x:c r="B998" s="4" t="str">
        <x:f>Items!B998</x:f>
        <x:v>Double-shot pressure launcher</x:v>
      </x:c>
      <x:c r="C998" s="4" t="str">
        <x:f>Items!X998</x:f>
        <x:v>Weapon</x:v>
      </x:c>
      <x:c r="D998" s="4" t="str">
        <x:f>Items!C998</x:f>
        <x:v>T4</x:v>
      </x:c>
      <x:c r="E998" s="4" t="inlineStr">
        <x:is>
          <x:t xml:space="preserve">Finished object proposal</x:t>
        </x:is>
      </x:c>
      <x:c r="F998" s="14">
        <x:f>Items!AJ998</x:f>
        <x:v>0</x:v>
      </x:c>
      <x:c r="G998" s="4" t="inlineStr">
        <x:is>
          <x:t xml:space="preserve">No recipe established</x:t>
        </x:is>
      </x:c>
      <x:c r="H998" s="4" t="inlineStr">
        <x:is>
          <x:t xml:space="preserve">Facilities and qualification criteria remain undefined.</x:t>
        </x:is>
      </x:c>
      <x:c r="I998" s="4" t="inlineStr">
        <x:is>
          <x:t xml:space="preserve">Proposal; not qualified for crafting</x:t>
        </x:is>
      </x:c>
      <x:c r="J998" s="4" t="inlineStr">
        <x:is>
          <x:t xml:space="preserve">Resolve firing sequence, carrying form, compatible rounds and canister, handling, maintenance and reload behavior. Two ready projectiles does not determine canister endurance or imply simultaneous discharge.</x:t>
        </x:is>
      </x:c>
    </x:row>
    <x:row r="999">
      <x:c r="A999" s="4" t="inlineStr">
        <x:is>
          <x:t xml:space="preserve">proposal.pressure.launcher_canister_empty</x:t>
        </x:is>
      </x:c>
      <x:c r="B999" s="4" t="str">
        <x:f>Items!B999</x:f>
        <x:v>Empty launcher pressure canister</x:v>
      </x:c>
      <x:c r="C999" s="4" t="str">
        <x:f>Items!X999</x:f>
        <x:v>Energy storage</x:v>
      </x:c>
      <x:c r="D999" s="4" t="str">
        <x:f>Items!C999</x:f>
        <x:v>T2</x:v>
      </x:c>
      <x:c r="E999" s="4" t="inlineStr">
        <x:is>
          <x:t xml:space="preserve">Finished object proposal</x:t>
        </x:is>
      </x:c>
      <x:c r="F999" s="14">
        <x:f>Items!AJ999</x:f>
        <x:v>0</x:v>
      </x:c>
      <x:c r="G999" s="4" t="inlineStr">
        <x:is>
          <x:t xml:space="preserve">No recipe established</x:t>
        </x:is>
      </x:c>
      <x:c r="H999" s="4" t="inlineStr">
        <x:is>
          <x:t xml:space="preserve">Facilities and qualification criteria remain undefined.</x:t>
        </x:is>
      </x:c>
      <x:c r="I999" s="4" t="inlineStr">
        <x:is>
          <x:t xml:space="preserve">Proposal; not qualified for crafting</x:t>
        </x:is>
      </x:c>
      <x:c r="J999" s="4" t="inlineStr">
        <x:is>
          <x:t xml:space="preserve">Resolve medium, external form, compatible closure and launcher, vessel condition and charging access. Depleted means no usable driving pressure, not necessarily a vacuum or an absence of residual contents.</x:t>
        </x:is>
      </x:c>
    </x:row>
    <x:row r="1000">
      <x:c r="A1000" s="4" t="inlineStr">
        <x:is>
          <x:t xml:space="preserve">proposal.pressure.launcher_canister_pressurized</x:t>
        </x:is>
      </x:c>
      <x:c r="B1000" s="4" t="str">
        <x:f>Items!B1000</x:f>
        <x:v>Pressurized launcher canister</x:v>
      </x:c>
      <x:c r="C1000" s="4" t="str">
        <x:f>Items!X1000</x:f>
        <x:v>Energy storage</x:v>
      </x:c>
      <x:c r="D1000" s="4" t="str">
        <x:f>Items!C1000</x:f>
        <x:v>T3</x:v>
      </x:c>
      <x:c r="E1000" s="4" t="inlineStr">
        <x:is>
          <x:t xml:space="preserve">Finished object proposal</x:t>
        </x:is>
      </x:c>
      <x:c r="F1000" s="14">
        <x:f>Items!AJ1000</x:f>
        <x:v>0</x:v>
      </x:c>
      <x:c r="G1000" s="4" t="inlineStr">
        <x:is>
          <x:t xml:space="preserve">No recipe established</x:t>
        </x:is>
      </x:c>
      <x:c r="H1000" s="4" t="inlineStr">
        <x:is>
          <x:t xml:space="preserve">Facilities and qualification criteria remain undefined.</x:t>
        </x:is>
      </x:c>
      <x:c r="I1000" s="4" t="inlineStr">
        <x:is>
          <x:t xml:space="preserve">Proposal; not qualified for crafting</x:t>
        </x:is>
      </x:c>
      <x:c r="J1000" s="4" t="inlineStr">
        <x:is>
          <x:t xml:space="preserve">Resolve working medium, charging source, compatibility, reserve tracking, residual contents and return to depleted state. No fixed shots per canister, automatic refill or supply of free water or breathable gas is established.</x:t>
        </x:is>
      </x:c>
    </x:row>
    <x:row r="1001">
      <x:c r="A1001" s="4" t="inlineStr">
        <x:is>
          <x:t xml:space="preserve">proposal.salvage.crumpled_iron_chestplate</x:t>
        </x:is>
      </x:c>
      <x:c r="B1001" s="4" t="str">
        <x:f>Items!B1001</x:f>
        <x:v>Crumpled iron chestplate</x:v>
      </x:c>
      <x:c r="C1001" s="4" t="str">
        <x:f>Items!X1001</x:f>
        <x:v>Raw material</x:v>
      </x:c>
      <x:c r="D1001" s="4" t="str">
        <x:f>Items!C1001</x:f>
        <x:v>T1</x:v>
      </x:c>
      <x:c r="E1001" s="4" t="inlineStr">
        <x:is>
          <x:t xml:space="preserve">As-found iron salvage</x:t>
        </x:is>
      </x:c>
      <x:c r="F1001" s="14">
        <x:f>Items!AJ1001</x:f>
        <x:v>0</x:v>
      </x:c>
      <x:c r="G1001" s="4" t="inlineStr">
        <x:is>
          <x:t xml:space="preserve">No recipe established</x:t>
        </x:is>
      </x:c>
      <x:c r="H1001" s="4" t="inlineStr">
        <x:is>
          <x:t xml:space="preserve">Facilities and qualification criteria remain undefined.</x:t>
        </x:is>
      </x:c>
      <x:c r="I1001" s="4" t="inlineStr">
        <x:is>
          <x:t xml:space="preserve">Proposal; not qualified for crafting</x:t>
        </x:is>
      </x:c>
      <x:c r="J1001" s="4" t="inlineStr">
        <x:is>
          <x:t xml:space="preserve">Resolve usable plate area, cracks beneath the fold, corrosion, carrying mass and material-recovery route. Retain the dented torso silhouette; no repair or protection rating established.</x:t>
        </x:is>
      </x:c>
    </x:row>
    <x:row r="1002">
      <x:c r="A1002" s="4" t="inlineStr">
        <x:is>
          <x:t xml:space="preserve">proposal.salvage.split_iron_shoulder_plate</x:t>
        </x:is>
      </x:c>
      <x:c r="B1002" s="4" t="str">
        <x:f>Items!B1002</x:f>
        <x:v>Split iron shoulder plate</x:v>
      </x:c>
      <x:c r="C1002" s="4" t="str">
        <x:f>Items!X1002</x:f>
        <x:v>Raw material</x:v>
      </x:c>
      <x:c r="D1002" s="4" t="str">
        <x:f>Items!C1002</x:f>
        <x:v>T0</x:v>
      </x:c>
      <x:c r="E1002" s="4" t="inlineStr">
        <x:is>
          <x:t xml:space="preserve">As-found iron salvage</x:t>
        </x:is>
      </x:c>
      <x:c r="F1002" s="14">
        <x:f>Items!AJ1002</x:f>
        <x:v>0</x:v>
      </x:c>
      <x:c r="G1002" s="4" t="inlineStr">
        <x:is>
          <x:t xml:space="preserve">No recipe established</x:t>
        </x:is>
      </x:c>
      <x:c r="H1002" s="4" t="inlineStr">
        <x:is>
          <x:t xml:space="preserve">Facilities and qualification criteria remain undefined.</x:t>
        </x:is>
      </x:c>
      <x:c r="I1002" s="4" t="inlineStr">
        <x:is>
          <x:t xml:space="preserve">Proposal; not qualified for crafting</x:t>
        </x:is>
      </x:c>
      <x:c r="J1002" s="4" t="inlineStr">
        <x:is>
          <x:t xml:space="preserve">Resolve fragment size, corrosion, edge condition and recoverable material. No usable armor fitting or automatic salvage yield.</x:t>
        </x:is>
      </x:c>
    </x:row>
    <x:row r="1003">
      <x:c r="A1003" s="4" t="inlineStr">
        <x:is>
          <x:t xml:space="preserve">proposal.salvage.buckled_iron_casing_panel</x:t>
        </x:is>
      </x:c>
      <x:c r="B1003" s="4" t="str">
        <x:f>Items!B1003</x:f>
        <x:v>Buckled iron casing panel</x:v>
      </x:c>
      <x:c r="C1003" s="4" t="str">
        <x:f>Items!X1003</x:f>
        <x:v>Raw material</x:v>
      </x:c>
      <x:c r="D1003" s="4" t="str">
        <x:f>Items!C1003</x:f>
        <x:v>T1</x:v>
      </x:c>
      <x:c r="E1003" s="4" t="inlineStr">
        <x:is>
          <x:t xml:space="preserve">As-found iron salvage</x:t>
        </x:is>
      </x:c>
      <x:c r="F1003" s="14">
        <x:f>Items!AJ1003</x:f>
        <x:v>0</x:v>
      </x:c>
      <x:c r="G1003" s="4" t="inlineStr">
        <x:is>
          <x:t xml:space="preserve">No recipe established</x:t>
        </x:is>
      </x:c>
      <x:c r="H1003" s="4" t="inlineStr">
        <x:is>
          <x:t xml:space="preserve">Facilities and qualification criteria remain undefined.</x:t>
        </x:is>
      </x:c>
      <x:c r="I1003" s="4" t="inlineStr">
        <x:is>
          <x:t xml:space="preserve">Proposal; not qualified for crafting</x:t>
        </x:is>
      </x:c>
      <x:c r="J1003" s="4" t="inlineStr">
        <x:is>
          <x:t xml:space="preserve">Resolve panel thickness, surviving surface, hidden cracking, coating residue and carrying mass. Distinct from the generic Metal Plate through its flanged machinery-cover form and damaged mounting edge.</x:t>
        </x:is>
      </x:c>
    </x:row>
    <x:row r="1004">
      <x:c r="A1004" s="4" t="inlineStr">
        <x:is>
          <x:t xml:space="preserve">proposal.salvage.riveted_iron_reinforcement_plate</x:t>
        </x:is>
      </x:c>
      <x:c r="B1004" s="4" t="str">
        <x:f>Items!B1004</x:f>
        <x:v>Riveted iron reinforcement plate</x:v>
      </x:c>
      <x:c r="C1004" s="4" t="str">
        <x:f>Items!X1004</x:f>
        <x:v>Raw material</x:v>
      </x:c>
      <x:c r="D1004" s="4" t="str">
        <x:f>Items!C1004</x:f>
        <x:v>T2</x:v>
      </x:c>
      <x:c r="E1004" s="4" t="inlineStr">
        <x:is>
          <x:t xml:space="preserve">As-found iron salvage</x:t>
        </x:is>
      </x:c>
      <x:c r="F1004" s="14">
        <x:f>Items!AJ1004</x:f>
        <x:v>0</x:v>
      </x:c>
      <x:c r="G1004" s="4" t="inlineStr">
        <x:is>
          <x:t xml:space="preserve">No recipe established</x:t>
        </x:is>
      </x:c>
      <x:c r="H1004" s="4" t="inlineStr">
        <x:is>
          <x:t xml:space="preserve">Facilities and qualification criteria remain undefined.</x:t>
        </x:is>
      </x:c>
      <x:c r="I1004" s="4" t="inlineStr">
        <x:is>
          <x:t xml:space="preserve">Proposal; not qualified for crafting</x:t>
        </x:is>
      </x:c>
      <x:c r="J1004" s="4" t="inlineStr">
        <x:is>
          <x:t xml:space="preserve">Resolve hidden corrosion between joined faces, rivet condition, usable sections and carrying mass. No structural load rating, armor conversion, repair result or guaranteed quantity of recovered fittings.</x:t>
        </x:is>
      </x:c>
    </x:row>
    <x:row r="1005">
      <x:c r="A1005" s="4" t="inlineStr">
        <x:is>
          <x:t xml:space="preserve">proposal.salvage.high_quality_canister_seal_collar</x:t>
        </x:is>
      </x:c>
      <x:c r="B1005" s="4" t="str">
        <x:f>Items!B1005</x:f>
        <x:v>High-quality canister seal collar</x:v>
      </x:c>
      <x:c r="C1005" s="4" t="str">
        <x:f>Items!X1005</x:f>
        <x:v>Container part</x:v>
      </x:c>
      <x:c r="D1005" s="4" t="str">
        <x:f>Items!C1005</x:f>
        <x:v>T3</x:v>
      </x:c>
      <x:c r="E1005" s="4" t="inlineStr">
        <x:is>
          <x:t xml:space="preserve">As-found canister salvage</x:t>
        </x:is>
      </x:c>
      <x:c r="F1005" s="14">
        <x:f>Items!AJ1005</x:f>
        <x:v>0</x:v>
      </x:c>
      <x:c r="G1005" s="4" t="inlineStr">
        <x:is>
          <x:t xml:space="preserve">No recipe established</x:t>
        </x:is>
      </x:c>
      <x:c r="H1005" s="4" t="inlineStr">
        <x:is>
          <x:t xml:space="preserve">Facilities and qualification criteria remain undefined.</x:t>
        </x:is>
      </x:c>
      <x:c r="I1005" s="4" t="inlineStr">
        <x:is>
          <x:t xml:space="preserve">Proposal; not qualified for crafting</x:t>
        </x:is>
      </x:c>
      <x:c r="J1005" s="4" t="inlineStr">
        <x:is>
          <x:t xml:space="preserve">Resolve seat wear, corrosion, matching mouth and closure, retained geometry and service-specific reuse. Distinct from generic seal stock, the fitted seal seat and replaceable seal-carrier assembly; no universal fit or new sealing material.</x:t>
        </x:is>
      </x:c>
    </x:row>
  </x:sheetData>
  <x:pageMargins left="0.7" right="0.7" top="0.75" bottom="0.75" header="0.3" footer="0.3"/>
  <x:tableParts count="1">
    <x:tablePart xmlns:r="http://schemas.openxmlformats.org/officeDocument/2006/relationships" r:id="Ra4aae25d32d1426c"/>
  </x:tableParts>
</x:worksheet>
</file>