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'Categories'!$G$6:$G$31</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924" headerRowCount="1" totalsRowCount="0" totalsRowShown="0">
  <x:autoFilter ref="A5:AN924"/>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5" headerRowCount="1" totalsRowCount="0" totalsRowShown="0">
  <x:autoFilter ref="A5:E65"/>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1" headerRowCount="1" totalsRowCount="0" totalsRowShown="0">
  <x:autoFilter ref="A5:C241"/>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079" headerRowCount="1" totalsRowCount="0" totalsRowShown="0">
  <x:autoFilter ref="A5:F1079"/>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924" headerRowCount="1" totalsRowCount="0" totalsRowShown="0">
  <x:autoFilter ref="A5:J924"/>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str">
        <x:v>Not applicable</x:v>
      </x:c>
      <x:c r="D6" s="9" t="str">
        <x:v>Recovered mechanisms</x:v>
      </x:c>
      <x:c r="E6" s="9" t="str">
        <x:v>Salvage</x:v>
      </x:c>
      <x:c r="F6" s="9" t="str">
        <x:v>Camp Loop trial</x:v>
      </x:c>
      <x:c r="G6" s="9" t="str">
        <x:v>Drive assembly removed from the dead machine.</x:v>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recovered mechanisms; salvage; crafting component; recovered part; recovered machinery; machinery repair; mixed / unresolved; assembly; existing definition; ; not applicable; not applicable; component</x:v>
      </x:c>
      <x:c r="AF6" s="4" t="str">
        <x:v>From current item description. Proposed uses retain their existing approval status. Lore category review: Crafting components -&gt; Recovered mechanisms. Classification only; original item status and tier retained.</x:v>
      </x:c>
      <x:c r="AG6"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t="n">
        <x:f>IF(C6="T0",0,IF(C6="T1",1,IF(C6="T2",2,IF(C6="T3",3,IF(C6="T4",4,IF(C6="Unassigned",98,99))))))</x:f>
        <x:v>99</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str">
        <x:v>Not applicable</x:v>
      </x:c>
      <x:c r="D7" s="4" t="str">
        <x:v>Recovered mechanisms</x:v>
      </x:c>
      <x:c r="E7" s="4" t="str">
        <x:v>Salvage</x:v>
      </x:c>
      <x:c r="F7" s="4" t="str">
        <x:v>Camp Loop trial</x:v>
      </x:c>
      <x:c r="G7" s="4" t="str">
        <x:v>Plate removed from the dead machine.</x:v>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recovered mechanisms; salvage; crafting component; recovered part; recovered machinery; fabrication; metal; solid part; existing definition; ; not applicable; not applicable; component</x:v>
      </x:c>
      <x:c r="AF7" s="4" t="str">
        <x:v>From current item description. Proposed uses retain their existing approval status. Lore category review: Crafting components -&gt; Recovered mechanisms. Classification only; original item status and tier retained.</x:v>
      </x:c>
      <x:c r="AG7"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t="n">
        <x:f>IF(C7="T0",0,IF(C7="T1",1,IF(C7="T2",2,IF(C7="T3",3,IF(C7="T4",4,IF(C7="Unassigned",98,99))))))</x:f>
        <x:v>99</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str">
        <x:v>Not applicable</x:v>
      </x:c>
      <x:c r="D8" s="9" t="str">
        <x:v>Recovered mechanisms</x:v>
      </x:c>
      <x:c r="E8" s="9" t="str">
        <x:v>Salvage</x:v>
      </x:c>
      <x:c r="F8" s="9" t="str">
        <x:v>Camp Loop trial</x:v>
      </x:c>
      <x:c r="G8" s="9" t="str">
        <x:v>Wire bundle removed from the dead machine.</x:v>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recovered mechanisms; salvage; crafting component; recovered part; recovered machinery; electrical work; metal; bundle; existing definition; ; not applicable; not applicable; component</x:v>
      </x:c>
      <x:c r="AF8" s="4" t="str">
        <x:v>From current item description. Proposed uses retain their existing approval status. Lore category review: Crafting components -&gt; Recovered mechanisms. Classification only; original item status and tier retained.</x:v>
      </x:c>
      <x:c r="AG8"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t="n">
        <x:f>IF(C8="T0",0,IF(C8="T1",1,IF(C8="T2",2,IF(C8="T3",3,IF(C8="T4",4,IF(C8="Unassigned",98,99))))))</x:f>
        <x:v>99</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inlineStr">
        <x:is>
          <x:t xml:space="preserve">Accessories</x:t>
        </x:is>
      </x:c>
      <x:c r="E9" s="4" t="str">
        <x:v>Survival</x:v>
      </x:c>
      <x:c r="F9" s="4" t="str">
        <x:v>Camp Loop trial</x:v>
      </x:c>
      <x:c r="G9" s="4" t="str">
        <x:v>Attached reserve for eating, drinking and treating injuries.</x:v>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accessories; survival; container; finished item; living culture; survival provision; mixed / unresolved; assembly; existing definition; injury treatment; not applicable;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str">
        <x:v>Finished endpoint; material tier is not applicable. Input tiers belong to the chosen recipe.</x:v>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status/completeness",IF(C9="T0","Raw entry feed; no production route","No production route listed"))</x:f>
        <x:v>Route listed; review status/completeness</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inlineStr">
        <x:is>
          <x:t xml:space="preserve">Clothing</x:t>
        </x:is>
      </x:c>
      <x:c r="E10" s="9" t="str">
        <x:v>Clothing</x:v>
      </x:c>
      <x:c r="F10" s="9" t="str">
        <x:v>Camp Loop trial</x:v>
      </x:c>
      <x:c r="G10" s="9" t="str">
        <x:v>Worn cloak becomes the camp blanket.</x:v>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clothing; clothing; wearable; finished item; unresolved; clothing; unresolved; garment; existing definition; camp rest; not applicable;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str">
        <x:v>Finished endpoint; material tier is not applicable. Input tiers belong to the chosen recipe.</x:v>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status/completeness",IF(C10="T0","Raw entry feed; no production route","No production route listed"))</x:f>
        <x:v>Route listed; review status/completeness</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inlineStr">
        <x:is>
          <x:t xml:space="preserve">Tools</x:t>
        </x:is>
      </x:c>
      <x:c r="E11" s="4" t="str">
        <x:v>Excavation</x:v>
      </x:c>
      <x:c r="F11" s="4" t="str">
        <x:v>Camp Loop trial</x:v>
      </x:c>
      <x:c r="G11" s="4" t="str">
        <x:v>Starter combined shovel and axe.</x:v>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tools; excavation; tool; finished item; unresolved; excavation; mixed / unresolved; assembly; existing definition; ; not applicable;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str">
        <x:v>Finished endpoint; material tier is not applicable. Input tiers belong to the chosen recipe.</x:v>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status/completeness",IF(C11="T0","Raw entry feed; no production route","No production route listed"))</x:f>
        <x:v>Route listed; review status/completeness</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inlineStr">
        <x:is>
          <x:t xml:space="preserve">Tools</x:t>
        </x:is>
      </x:c>
      <x:c r="E12" s="9" t="str">
        <x:v>Harvesting</x:v>
      </x:c>
      <x:c r="F12" s="9" t="str">
        <x:v>Shared definition; trial variant/rules</x:v>
      </x:c>
      <x:c r="G12" s="9" t="str">
        <x:v>Deploy a canister to gather airborne dust.</x:v>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tools; harvesting; tool; finished item; unresolved; resource collection; mixed / unresolved; assembly; existing definition; ; not applicable;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str">
        <x:v>Finished endpoint; material tier is not applicable. Input tiers belong to the chosen recipe.</x:v>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status/completeness",IF(C12="T0","Raw entry feed; no production route","No production route listed"))</x:f>
        <x:v>Route listed; review status/completeness</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inlineStr">
        <x:is>
          <x:t xml:space="preserve">Tools</x:t>
        </x:is>
      </x:c>
      <x:c r="E13" s="4" t="str">
        <x:v>Traversal</x:v>
      </x:c>
      <x:c r="F13" s="4" t="str">
        <x:v>Camp Loop trial</x:v>
      </x:c>
      <x:c r="G13" s="4" t="str">
        <x:v>Terrain navigation gear.</x:v>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not applicable;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str">
        <x:v>Finished endpoint; material tier is not applicable. Input tiers belong to the chosen recipe.</x:v>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status/completeness",IF(C13="T0","Raw entry feed; no production route","No production route listed"))</x:f>
        <x:v>Route listed; review status/completeness</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t="str">
        <x:v>equipment.jacket</x:v>
      </x:c>
      <x:c r="B14" s="9" t="str">
        <x:v>Jacket</x:v>
      </x:c>
      <x:c r="C14" s="4" t="str">
        <x:v>Not applicable</x:v>
      </x:c>
      <x:c r="D14" s="9" t="inlineStr">
        <x:is>
          <x:t xml:space="preserve">Clothing</x:t>
        </x:is>
      </x:c>
      <x:c r="E14" s="9" t="str">
        <x:v>Clothing</x:v>
      </x:c>
      <x:c r="F14" s="9" t="str">
        <x:v>Camp Loop trial</x:v>
      </x:c>
      <x:c r="G14" s="9" t="str">
        <x:v>Separate jacket equipment.</x:v>
      </x:c>
      <x:c r="H14" s="9" t="str">
        <x:v>Jacket</x:v>
      </x:c>
      <x:c r="I14" s="9" t="str">
        <x:v>Either carrier</x:v>
      </x:c>
      <x:c r="J14" s="13" t="n">
        <x:v>1</x:v>
      </x:c>
      <x:c r="K14" s="15" t="n">
        <x:v>1</x:v>
      </x:c>
      <x:c r="L14" s="9" t="str">
        <x:v>Starter fitted gear</x:v>
      </x:c>
      <x:c r="M14" s="9" t="str">
        <x:v>No recipe authored</x:v>
      </x:c>
      <x:c r="N14" s="9" t="str">
        <x:v>Inventory ownership only</x:v>
      </x:c>
      <x:c r="O14" s="9" t="str">
        <x:v>No protection or durability effects enabled</x:v>
      </x:c>
      <x:c r="P14" s="17"/>
      <x:c r="Q14" s="17"/>
      <x:c r="R14" s="17"/>
      <x:c r="S14" s="17"/>
      <x:c r="T14" s="17"/>
      <x:c r="U14" s="9" t="str">
        <x:v>Protection, exposure rules and progression; material composition unresolved under no-cloth rule</x:v>
      </x:c>
      <x:c r="V14" s="11"/>
      <x:c r="W14" s="9" t="str">
        <x:v>Assets/_Project/Settings/Items/CampLoopLoadout/Jacket.asset; Docs/Evidence/Gameplay/CampLoopLoadout20261014/README.md</x:v>
      </x:c>
      <x:c r="X14" s="4" t="str">
        <x:v>Wearable</x:v>
      </x:c>
      <x:c r="Y14" s="4" t="str">
        <x:v>Finished item</x:v>
      </x:c>
      <x:c r="Z14" s="4" t="str">
        <x:v>Unresolved</x:v>
      </x:c>
      <x:c r="AA14" s="4" t="str">
        <x:v>Clothing</x:v>
      </x:c>
      <x:c r="AB14" s="4" t="str">
        <x:v>Unresolved</x:v>
      </x:c>
      <x:c r="AC14" s="4" t="str">
        <x:v>Garment</x:v>
      </x:c>
      <x:c r="AD14" s="4" t="str">
        <x:v>Existing definition</x:v>
      </x:c>
      <x:c r="AE14" s="4" t="str">
        <x:f>LOWER(A14&amp;"; "&amp;B14&amp;"; "&amp;D14&amp;"; "&amp;E14&amp;"; "&amp;X14&amp;"; "&amp;Y14&amp;"; "&amp;Z14&amp;"; "&amp;AA14&amp;"; "&amp;AB14&amp;"; "&amp;AC14&amp;"; "&amp;AD14&amp;"; "&amp;V14&amp;"; "&amp;C14&amp;"; "&amp;AH14&amp;"; "&amp;AI14)</x:f>
        <x:v>equipment.jacket; jacket; clothing; clothing; wearable; finished item; unresolved; clothing; unresolved; garment; existing definition; ; not applicable; unassigned; finished item</x:v>
      </x:c>
      <x:c r="AF14"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 s="4" t="str">
        <x:v>Finished endpoint; material tier is not applicable. Input tiers belong to the chosen recipe.</x:v>
      </x:c>
      <x:c r="AH14" s="4" t="str">
        <x:v>Unassigned</x:v>
      </x:c>
      <x:c r="AI14" s="4" t="str">
        <x:v>Finished item</x:v>
      </x:c>
      <x:c r="AJ14" s="4" t="n">
        <x:f>COUNTIFS('Material routes'!$D$6:$D$2205,A14,'Material routes'!$C$6:$C$2205,"Output")</x:f>
        <x:v>1</x:v>
      </x:c>
      <x:c r="AK14" s="4" t="n">
        <x:f>SUM(COUNTIFS('Material routes'!$D$6:$D$2205,A14,'Material routes'!$C$6:$C$2205,"Ingredient candidate"),COUNTIFS('Material routes'!$D$6:$D$2205,A14,'Material routes'!$C$6:$C$2205,"Consumed input"),COUNTIFS('Material routes'!$D$6:$D$2205,A14,'Material routes'!$C$6:$C$2205,"Contained input"),COUNTIFS('Material routes'!$D$6:$D$2205,A14,'Material routes'!$C$6:$C$2205,"Transform input"))</x:f>
        <x:v>0</x:v>
      </x:c>
      <x:c r="AL14" s="4" t="n">
        <x:f>COUNTIFS('Material routes'!$D$6:$D$2205,A14,'Material routes'!$C$6:$C$2205,"Tool candidate")</x:f>
        <x:v>0</x:v>
      </x:c>
      <x:c r="AM14" s="4" t="str">
        <x:f>IF(AJ14&gt;0,"Route listed; review status/completeness",IF(C14="T0","Raw entry feed; no production route","No production route listed"))</x:f>
        <x:v>Route listed; review status/completeness</x:v>
      </x:c>
      <x:c r="AN14" s="14" t="n">
        <x:f>IF(C14="T0",0,IF(C14="T1",1,IF(C14="T2",2,IF(C14="T3",3,IF(C14="T4",4,IF(C14="Unassigned",98,99))))))</x:f>
        <x:v>99</x:v>
      </x:c>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str">
        <x:v>Field supplies</x:v>
      </x:c>
      <x:c r="E15" s="4" t="str">
        <x:v>Energy container</x:v>
      </x:c>
      <x:c r="F15" s="4" t="str">
        <x:v>Camp Loop trial</x:v>
      </x:c>
      <x:c r="G15" s="4" t="str">
        <x:v>Battery containing refined Arc Energy.</x:v>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field supplies;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str">
        <x:v>Not applicable</x:v>
      </x:c>
      <x:c r="D16" s="9" t="str">
        <x:v>Field supplies</x:v>
      </x:c>
      <x:c r="E16" s="9" t="str">
        <x:v>Energy container</x:v>
      </x:c>
      <x:c r="F16" s="9" t="str">
        <x:v>Camp Loop trial</x:v>
      </x:c>
      <x:c r="G16" s="9" t="str">
        <x:v>Empty battery for dust refinery.</x:v>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field supplies; energy container; energy storage; finished item; manufactured / unresolved; energy storage; mixed / unresolved; assembly; existing definition; energy processing; not applicable; t0; finished item</x:v>
      </x:c>
      <x:c r="AF16" s="4" t="str">
        <x:v>From current item description. Proposed uses retain their existing approval status.</x:v>
      </x:c>
      <x:c r="AG16" s="4" t="str">
        <x:v>Finished endpoint; material tier is not applicable. Input tiers belong to the chosen recipe.</x:v>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t="n">
        <x:f>IF(C16="T0",0,IF(C16="T1",1,IF(C16="T2",2,IF(C16="T3",3,IF(C16="T4",4,IF(C16="Unassigned",98,99))))))</x:f>
        <x:v>99</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str">
        <x:v>Not applicable</x:v>
      </x:c>
      <x:c r="D17" s="4" t="inlineStr">
        <x:is>
          <x:t xml:space="preserve">Camp items</x:t>
        </x:is>
      </x:c>
      <x:c r="E17" s="4" t="inlineStr">
        <x:is>
          <x:t xml:space="preserve">Shelter &amp; rest</x:t>
        </x:is>
      </x:c>
      <x:c r="F17" s="4" t="str">
        <x:v>Shared definition; trial variant/rules</x:v>
      </x:c>
      <x:c r="G17" s="4" t="str">
        <x:v>Deploy reusable shade to rest or sleep.</x:v>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inlineStr">
        <x:is>
          <x:t xml:space="preserve">sun shading; vertical sun shade shelter; Camp bundle; camp goods; Shelter &amp; rest</x:t>
        </x:is>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camp items; shelter &amp; rest; shelter item; finished item; unresolved; camp rest; mixed / unresolved; assembly; existing definition; sun shading; vertical sun shade shelter; camp bundle; camp goods; shelter &amp; rest; not applicable; unassigned; finished item</x:v>
      </x:c>
      <x:c r="AF17" s="4" t="inlineStr">
        <x:is>
          <x:t xml:space="preserve">From current item description. Proposed uses retain their existing approval status. Collection expansion: Shelter item is the umbrella type; ten proposed contents are listed separately. Existing packed-camp definition is unchanged. Author camp organization: Camp items / Shelter &amp; rest; previous category/subtype: Field supplies / Camp bundle.</x:t>
        </x:is>
      </x:c>
      <x:c r="AG17" s="4" t="str">
        <x:v>Finished endpoint; material tier is not applicable. Input tiers belong to the chosen recipe.</x:v>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t="n">
        <x:f>IF(C17="T0",0,IF(C17="T1",1,IF(C17="T2",2,IF(C17="T3",3,IF(C17="T4",4,IF(C17="Unassigned",98,99))))))</x:f>
        <x:v>99</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Atmospheric resources</x:v>
      </x:c>
      <x:c r="E18" s="9" t="str">
        <x:v>Airborne resource</x:v>
      </x:c>
      <x:c r="F18" s="9" t="str">
        <x:v>Shared definition; trial variant/rules</x:v>
      </x:c>
      <x:c r="G18" s="9" t="str">
        <x:v>Collect with the dust canister.</x:v>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atmospheric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str">
        <x:v>Raw gathered/recovered craft input under the author T0 framework. This does not imply a naturally occurring pure metal.</x:v>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str">
        <x:v>Coarse dry-sorting product.</x:v>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str">
        <x:v>Iron-rich Concentrate</x:v>
      </x:c>
      <x:c r="C20" s="4" t="str">
        <x:v>T1</x:v>
      </x:c>
      <x:c r="D20" s="9" t="str">
        <x:v>Manufactured stock</x:v>
      </x:c>
      <x:c r="E20" s="9" t="str">
        <x:v>Processed mineral</x:v>
      </x:c>
      <x:c r="F20" s="9" t="str">
        <x:v>Camp Loop trial</x:v>
      </x:c>
      <x:c r="G20" s="9" t="str">
        <x:v>Iron-rich dry-sorting product.</x:v>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iron-rich concentrate; manufactured stock; processed mineral; processed material; processed intermediate; geological; metal refining; mineral; particles; existing definition; ;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str">
        <x:v>Gather exposed Ironstone deposits.</x:v>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str">
        <x:v>Mineral fines from dry sorting.</x:v>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str">
        <x:v>Fine dry-sorting product.</x:v>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inlineStr">
        <x:is>
          <x:t xml:space="preserve">Tools</x:t>
        </x:is>
      </x:c>
      <x:c r="E24" s="9" t="str">
        <x:v>Magnetic recovery</x:v>
      </x:c>
      <x:c r="F24" s="9" t="str">
        <x:v>User direction; not implemented</x:v>
      </x:c>
      <x:c r="G24" s="9" t="str">
        <x:v>Carry magnets for field work. Proposed uses: recover ferrous fragments and hold small workpieces.</x:v>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not applicable;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str">
        <x:v>Finished endpoint; material tier is not applicable. Input tiers belong to the chosen recipe.</x:v>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status/completeness",IF(C24="T0","Raw entry feed; no production route","No production route listed"))</x:f>
        <x:v>Route listed; review status/completeness</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t="str">
        <x:v>proposal.gear.grounding_kit</x:v>
      </x:c>
      <x:c r="B25" s="9" t="str">
        <x:v>Static grounding kit</x:v>
      </x:c>
      <x:c r="C25" s="4" t="str">
        <x:v>Not applicable</x:v>
      </x:c>
      <x:c r="D25" s="9" t="inlineStr">
        <x:is>
          <x:t xml:space="preserve">Accessories</x:t>
        </x:is>
      </x:c>
      <x:c r="E25" s="9" t="str">
        <x:v>Charge management</x:v>
      </x:c>
      <x:c r="F25" s="9" t="str">
        <x:v>User direction; not implemented</x:v>
      </x:c>
      <x:c r="G25" s="9" t="str">
        <x:v>Ground Booter against atmospheric static. Proposed kit: body contact, controlled discharge lead and ground contact.</x:v>
      </x:c>
      <x:c r="H25" s="9" t="str">
        <x:v>Unassigned; no new slot approved</x:v>
      </x:c>
      <x:c r="I25" s="9" t="str">
        <x:v>Booter intended; storage TBD</x:v>
      </x:c>
      <x:c r="J25" s="13"/>
      <x:c r="K25" s="15"/>
      <x:c r="L25" s="9" t="str">
        <x:v>Booter-carried equipment requested by author</x:v>
      </x:c>
      <x:c r="M25" s="9" t="str">
        <x:v>Potential conductive braid, graphite and insulating ceramic components</x:v>
      </x:c>
      <x:c r="N25" s="9" t="str">
        <x:v>Not implemented</x:v>
      </x:c>
      <x:c r="O25" s="9" t="str">
        <x:v>Fictional game mechanic to design; contact quality matters; no immunity to lightning assumed.</x:v>
      </x:c>
      <x:c r="P25" s="17"/>
      <x:c r="Q25" s="17"/>
      <x:c r="R25" s="17"/>
      <x:c r="S25" s="17"/>
      <x:c r="T25" s="17"/>
      <x:c r="U25" s="9" t="str">
        <x:v>Ground-contact suitability; deployment; feedback; relation to storms; carry location</x:v>
      </x:c>
      <x:c r="V25" s="11"/>
      <x:c r="W25" s="9" t="str">
        <x:v>User design direction, October 14, 2026; local brainstorming. New proposal unless explicitly marked User direction.</x:v>
      </x:c>
      <x:c r="X25" s="4" t="str">
        <x:v>Tool</x:v>
      </x:c>
      <x:c r="Y25" s="4" t="str">
        <x:v>Finished item</x:v>
      </x:c>
      <x:c r="Z25" s="4" t="str">
        <x:v>Manufactured / unresolved</x:v>
      </x:c>
      <x:c r="AA25" s="4" t="str">
        <x:v>Static management</x:v>
      </x:c>
      <x:c r="AB25" s="4" t="str">
        <x:v>Mixed / unresolved</x:v>
      </x:c>
      <x:c r="AC25" s="4" t="str">
        <x:v>Assembly</x:v>
      </x:c>
      <x:c r="AD25" s="4" t="str">
        <x:v>Author direction</x:v>
      </x:c>
      <x:c r="AE25" s="4" t="str">
        <x:f>LOWER(A25&amp;"; "&amp;B25&amp;"; "&amp;D25&amp;"; "&amp;E25&amp;"; "&amp;X25&amp;"; "&amp;Y25&amp;"; "&amp;Z25&amp;"; "&amp;AA25&amp;"; "&amp;AB25&amp;"; "&amp;AC25&amp;"; "&amp;AD25&amp;"; "&amp;V25&amp;"; "&amp;C25&amp;"; "&amp;AH25&amp;"; "&amp;AI25)</x:f>
        <x:v>proposal.gear.grounding_kit; static grounding kit; accessories; charge management; tool; finished item; manufactured / unresolved; static management; mixed / unresolved; assembly; author direction; ; not applicable; unassigned; finished item</x:v>
      </x:c>
      <x:c r="AF25"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25" s="4" t="str">
        <x:v>Finished endpoint; material tier is not applicable. Input tiers belong to the chosen recipe.</x:v>
      </x:c>
      <x:c r="AH25" s="4" t="str">
        <x:v>Unassigned</x:v>
      </x:c>
      <x:c r="AI25" s="4" t="str">
        <x:v>Finished item</x:v>
      </x:c>
      <x:c r="AJ25" s="4" t="n">
        <x:f>COUNTIFS('Material routes'!$D$6:$D$2205,A25,'Material routes'!$C$6:$C$2205,"Output")</x:f>
        <x:v>4</x:v>
      </x:c>
      <x:c r="AK25" s="4" t="n">
        <x:f>SUM(COUNTIFS('Material routes'!$D$6:$D$2205,A25,'Material routes'!$C$6:$C$2205,"Ingredient candidate"),COUNTIFS('Material routes'!$D$6:$D$2205,A25,'Material routes'!$C$6:$C$2205,"Consumed input"),COUNTIFS('Material routes'!$D$6:$D$2205,A25,'Material routes'!$C$6:$C$2205,"Contained input"),COUNTIFS('Material routes'!$D$6:$D$2205,A25,'Material routes'!$C$6:$C$2205,"Transform input"))</x:f>
        <x:v>0</x:v>
      </x:c>
      <x:c r="AL25" s="4" t="n">
        <x:f>COUNTIFS('Material routes'!$D$6:$D$2205,A25,'Material routes'!$C$6:$C$2205,"Tool candidate")</x:f>
        <x:v>0</x:v>
      </x:c>
      <x:c r="AM25" s="4" t="str">
        <x:f>IF(AJ25&gt;0,"Route listed; review status/completeness",IF(C25="T0","Raw entry feed; no production route","No production route listed"))</x:f>
        <x:v>Route listed; review status/completeness</x:v>
      </x:c>
      <x:c r="AN25" s="14" t="n">
        <x:f>IF(C25="T0",0,IF(C25="T1",1,IF(C25="T2",2,IF(C25="T3",3,IF(C25="T4",4,IF(C25="Unassigned",98,99))))))</x:f>
        <x:v>99</x:v>
      </x:c>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str">
        <x:v>Iron feed and magnetic tool research</x:v>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str">
        <x:v>Sharpening, finishing and repair</x:v>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str">
        <x:v>Hard ceramic and electrical separation parts</x:v>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t="str">
        <x:v>proposal.natural.claystone</x:v>
      </x:c>
      <x:c r="B29" s="9" t="str">
        <x:v>Claystone</x:v>
      </x:c>
      <x:c r="C29" s="4" t="str">
        <x:v>T0</x:v>
      </x:c>
      <x:c r="D29" s="9" t="str">
        <x:v>Mineral resources</x:v>
      </x:c>
      <x:c r="E29" s="9" t="str">
        <x:v>Raw mineral</x:v>
      </x:c>
      <x:c r="F29" s="9" t="str">
        <x:v>New proposal</x:v>
      </x:c>
      <x:c r="G29" s="9" t="str">
        <x:v>Ceramic bodies and refractory parts</x:v>
      </x:c>
      <x:c r="H29" s="9" t="str">
        <x:v>None</x:v>
      </x:c>
      <x:c r="I29" s="9" t="str">
        <x:v>Legger / local storage proposed</x:v>
      </x:c>
      <x:c r="J29" s="13"/>
      <x:c r="K29" s="15"/>
      <x:c r="L29" s="9" t="str">
        <x:v>Ancient dry sediment beds</x:v>
      </x:c>
      <x:c r="M29" s="9" t="str">
        <x:v>Dry mill for ceramic feed; binder method unresolved</x:v>
      </x:c>
      <x:c r="N29" s="9" t="str">
        <x:v>Not implemented</x:v>
      </x:c>
      <x:c r="O29" s="9" t="str">
        <x:v>New deposit and processing design; no free natural liquid water.</x:v>
      </x:c>
      <x:c r="P29" s="17"/>
      <x:c r="Q29" s="17"/>
      <x:c r="R29" s="17"/>
      <x:c r="S29" s="17"/>
      <x:c r="T29" s="17"/>
      <x:c r="U29" s="9" t="str">
        <x:v>Distribution, collection tool, processing constraints and balance</x:v>
      </x:c>
      <x:c r="V29" s="11"/>
      <x:c r="W29" s="9" t="str">
        <x:v>User design direction, October 14, 2026; local brainstorming. New proposal unless explicitly marked User direction.</x:v>
      </x:c>
      <x:c r="X29" s="4" t="str">
        <x:v>Raw material</x:v>
      </x:c>
      <x:c r="Y29" s="4" t="str">
        <x:v>Raw</x:v>
      </x:c>
      <x:c r="Z29" s="4" t="str">
        <x:v>Geological</x:v>
      </x:c>
      <x:c r="AA29" s="4" t="str">
        <x:v>Glass and ceramics</x:v>
      </x:c>
      <x:c r="AB29" s="4" t="str">
        <x:v>Mineral</x:v>
      </x:c>
      <x:c r="AC29" s="4" t="str">
        <x:v>Rock</x:v>
      </x:c>
      <x:c r="AD29" s="4" t="str">
        <x:v>Proposal</x:v>
      </x:c>
      <x:c r="AE29" s="4" t="str">
        <x:f>LOWER(A29&amp;"; "&amp;B29&amp;"; "&amp;D29&amp;"; "&amp;E29&amp;"; "&amp;X29&amp;"; "&amp;Y29&amp;"; "&amp;Z29&amp;"; "&amp;AA29&amp;"; "&amp;AB29&amp;"; "&amp;AC29&amp;"; "&amp;AD29&amp;"; "&amp;V29&amp;"; "&amp;C29&amp;"; "&amp;AH29&amp;"; "&amp;AI29)</x:f>
        <x:v>proposal.natural.claystone; claystone; mineral resources; raw mineral; raw material; raw; geological; glass and ceramics; mineral; rock; proposal; ; t0; not applicable; material</x:v>
      </x:c>
      <x:c r="AF29" s="4" t="str">
        <x:v>From current item description. Proposed uses retain their existing approval status. Lore category review: Resources -&gt; Mineral resources. Classification only; original item status and tier retained.</x:v>
      </x:c>
      <x:c r="AG29" s="4" t="str">
        <x:v>Raw gathered/recovered craft input under the author T0 framework. This does not imply a naturally occurring pure metal.</x:v>
      </x:c>
      <x:c r="AH29" s="4" t="str">
        <x:v>Not applicable</x:v>
      </x:c>
      <x:c r="AI29" s="4" t="str">
        <x:v>Material</x:v>
      </x:c>
      <x:c r="AJ29" s="4" t="n">
        <x:f>COUNTIFS('Material routes'!$D$6:$D$2205,A29,'Material routes'!$C$6:$C$2205,"Output")</x:f>
        <x:v>0</x:v>
      </x:c>
      <x:c r="AK29" s="4" t="n">
        <x:f>SUM(COUNTIFS('Material routes'!$D$6:$D$2205,A29,'Material routes'!$C$6:$C$2205,"Ingredient candidate"),COUNTIFS('Material routes'!$D$6:$D$2205,A29,'Material routes'!$C$6:$C$2205,"Consumed input"),COUNTIFS('Material routes'!$D$6:$D$2205,A29,'Material routes'!$C$6:$C$2205,"Contained input"),COUNTIFS('Material routes'!$D$6:$D$2205,A29,'Material routes'!$C$6:$C$2205,"Transform input"))</x:f>
        <x:v>1</x:v>
      </x:c>
      <x:c r="AL29" s="4" t="n">
        <x:f>COUNTIFS('Material routes'!$D$6:$D$2205,A29,'Material routes'!$C$6:$C$2205,"Tool candidate")</x:f>
        <x:v>0</x:v>
      </x:c>
      <x:c r="AM29" s="4" t="str">
        <x:f>IF(AJ29&gt;0,"Route listed; review status/completeness",IF(C29="T0","Raw entry feed; no production route","No production route listed"))</x:f>
        <x:v>Raw entry feed; no production route</x:v>
      </x:c>
      <x:c r="AN29" s="14" t="n">
        <x:f>IF(C29="T0",0,IF(C29="T1",1,IF(C29="T2",2,IF(C29="T3",3,IF(C29="T4",4,IF(C29="Unassigned",98,99))))))</x:f>
        <x:v>0</x:v>
      </x:c>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str">
        <x:v>Mineral binder and construction research</x:v>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str">
        <x:v>Algae culture mineral inputs, subject to biology design</x:v>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str">
        <x:v>Dry lubrication and conductive composites</x:v>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str">
        <x:v>T0</x:v>
      </x:c>
      <x:c r="D33" s="9" t="str">
        <x:v>Mineral resources</x:v>
      </x:c>
      <x:c r="E33" s="9" t="str">
        <x:v>Raw mineral</x:v>
      </x:c>
      <x:c r="F33" s="9" t="str">
        <x:v>New proposal</x:v>
      </x:c>
      <x:c r="G33" s="9" t="str">
        <x:v>Insulating separators and heat shields</x:v>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mineral resources; raw mineral; raw material; raw; geological; electrical insulation; mineral; sheet; proposal; protective fabrication; t0; not applicable; material</x:v>
      </x:c>
      <x:c r="AF33" s="4" t="str">
        <x:v>From current item description. Proposed uses retain their existing approval status. Lore category review: Resources -&gt; Mineral resources. Classification only; original item status and tier retained.</x:v>
      </x:c>
      <x:c r="AG33" s="4" t="str">
        <x:v>Raw gathered/recovered craft input under the author T0 framework. This does not imply a naturally occurring pure metal.</x:v>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Raw entry feed; no production route</x:v>
      </x:c>
      <x:c r="AN33" s="14" t="n">
        <x:f>IF(C33="T0",0,IF(C33="T1",1,IF(C33="T2",2,IF(C33="T3",3,IF(C33="T4",4,IF(C33="Unassigned",98,99))))))</x:f>
        <x:v>0</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str">
        <x:v>Iron-rich mineral feed</x:v>
      </x:c>
      <x:c r="C34" s="4" t="str">
        <x:v>T1</x:v>
      </x:c>
      <x:c r="D34" s="9" t="str">
        <x:v>Manufactured stock</x:v>
      </x:c>
      <x:c r="E34" s="9" t="str">
        <x:v>Processed mineral</x:v>
      </x:c>
      <x:c r="F34" s="9" t="str">
        <x:v>New proposal</x:v>
      </x:c>
      <x:c r="G34" s="9" t="str">
        <x:v>Intermediate feed for an eventual furnace</x:v>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iron-rich mineral feed; manufactured stock; processed mineral; processed material; processed intermediate; geological; metal refining; mineral; particles; proposal; ;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str">
        <x:v>Worked iron stock</x:v>
      </x:c>
      <x:c r="C35" s="4" t="str">
        <x:v>T2</x:v>
      </x:c>
      <x:c r="D35" s="9" t="str">
        <x:v>Manufactured stock</x:v>
      </x:c>
      <x:c r="E35" s="9" t="str">
        <x:v>Processed mineral</x:v>
      </x:c>
      <x:c r="F35" s="9" t="str">
        <x:v>New proposal</x:v>
      </x:c>
      <x:c r="G35" s="9" t="str">
        <x:v>Repair stock, fasteners and structural tool parts</x:v>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str">
        <x:v>equipment repair</x:v>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str">
        <x:v>Mineral</x:v>
      </x:c>
      <x:c r="AC35" s="4" t="str">
        <x:v>Solid part</x:v>
      </x:c>
      <x:c r="AD35" s="4" t="str">
        <x:v>Proposal</x:v>
      </x:c>
      <x:c r="AE35" s="4" t="str">
        <x:f>LOWER(A35&amp;"; "&amp;B35&amp;"; "&amp;D35&amp;"; "&amp;E35&amp;"; "&amp;X35&amp;"; "&amp;Y35&amp;"; "&amp;Z35&amp;"; "&amp;AA35&amp;"; "&amp;AB35&amp;"; "&amp;AC35&amp;"; "&amp;AD35&amp;"; "&amp;V35&amp;"; "&amp;C35&amp;"; "&amp;AH35&amp;"; "&amp;AI35)</x:f>
        <x:v>proposal.natural.iron_stock; worked iron stock; manufactured stock; processed mineral; processed material; processed intermediate; geological; fabrication; mineral; solid part; proposal; equipment repair;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str">
        <x:v>Graded abrasive grit</x:v>
      </x:c>
      <x:c r="C36" s="4" t="str">
        <x:v>T1</x:v>
      </x:c>
      <x:c r="D36" s="9" t="str">
        <x:v>Manufactured stock</x:v>
      </x:c>
      <x:c r="E36" s="9" t="str">
        <x:v>Processed mineral</x:v>
      </x:c>
      <x:c r="F36" s="9" t="str">
        <x:v>New proposal</x:v>
      </x:c>
      <x:c r="G36" s="9" t="str">
        <x:v>Tool sharpening and surface preparation</x:v>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abrasive grit; manufactured stock; processed mineral; processed material; processed intermediate; geological; surface finishing; mineral; particles; proposal; ;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str">
        <x:v>Insulating ceramic blanks</x:v>
      </x:c>
      <x:c r="C37" s="4" t="str">
        <x:v>T2</x:v>
      </x:c>
      <x:c r="D37" s="9" t="str">
        <x:v>Manufactured stock</x:v>
      </x:c>
      <x:c r="E37" s="9" t="str">
        <x:v>Processed mineral</x:v>
      </x:c>
      <x:c r="F37" s="9" t="str">
        <x:v>New proposal</x:v>
      </x:c>
      <x:c r="G37" s="9" t="str">
        <x:v>Grounding-kit spacers and heat-resistant fixtures</x:v>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str">
        <x:v>protective fabrication; mineral</x:v>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insulating ceramic blanks; manufactured stock; processed mineral; processed material; processed intermediate; geological; electrical insulation; ceramic; solid part; proposal; protective fabrication; mineral;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str">
        <x:v>Calcined mineral binder</x:v>
      </x:c>
      <x:c r="C38" s="4" t="str">
        <x:v>T1</x:v>
      </x:c>
      <x:c r="D38" s="9" t="str">
        <x:v>Manufactured stock</x:v>
      </x:c>
      <x:c r="E38" s="9" t="str">
        <x:v>Processed mineral</x:v>
      </x:c>
      <x:c r="F38" s="9" t="str">
        <x:v>New proposal</x:v>
      </x:c>
      <x:c r="G38" s="9" t="str">
        <x:v>Dry composite repair and construction</x:v>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manufactured stock; processed mineral; processed material; processed intermediate; geological; binding and construction; mineral; particles; proposal; ;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str">
        <x:v>Graded graphite flakes</x:v>
      </x:c>
      <x:c r="C39" s="4" t="str">
        <x:v>T1</x:v>
      </x:c>
      <x:c r="D39" s="9" t="str">
        <x:v>Manufactured stock</x:v>
      </x:c>
      <x:c r="E39" s="9" t="str">
        <x:v>Processed mineral</x:v>
      </x:c>
      <x:c r="F39" s="9" t="str">
        <x:v>New proposal</x:v>
      </x:c>
      <x:c r="G39" s="9" t="str">
        <x:v>Dry lubricant; conductive composite ingredient</x:v>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str">
        <x:v>electrical conduction</x:v>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flakes; manufactured stock; processed mineral; processed material; processed intermediate; geological; lubrication; mineral; particles; proposal; electrical conduction;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str">
        <x:v>Cheap raw shell/husk material; source of scraped fibers and candidate basic casing/guards.</x:v>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str">
        <x:v>Cordage and flexible bindings</x:v>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str">
        <x:v>Dust seals, brushes and filter research</x:v>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str">
        <x:v>Raw fur for extremely low-yield material processing.</x:v>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str">
        <x:v>Tool edges and wear inserts</x:v>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str">
        <x:v>Flexible seals and patch material</x:v>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str">
        <x:v>Earlier conventional-fat assumption withheld pending Burden Beasts anatomy review.</x:v>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str">
        <x:v>Dry electrode scaffold research, not bottled electricity</x:v>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str">
        <x:v>Light armor panels and impact guards</x:v>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str">
        <x:v>Tool lashings and field repairs</x:v>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str">
        <x:v>Dust exclusion at joints and equipment closures</x:v>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str">
        <x:v>Candidate scarce pressed material; former liner proposal requires reassessment.</x:v>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str">
        <x:v>Replaceable excavation-tool wear part</x:v>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str">
        <x:v>Flexible equipment repairs</x:v>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str">
        <x:v>Conditional solid biological product; the earlier fat precursor is unverified.</x:v>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str">
        <x:v>Possible charged-battery component research</x:v>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str">
        <x:v>Solid carbon fuel and possible metallurgical feedstock</x:v>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str">
        <x:v>Bulk copper-bearing rock before sorting</x:v>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str">
        <x:v>Copper-bearing mineral feed for refining</x:v>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str">
        <x:v>Unworked copper metal for conductors and small fittings</x:v>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str">
        <x:v>Dense mineral feed for advanced wear-resistant material research</x:v>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str">
        <x:v>Mineral feed containing magnesium compounds</x:v>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str">
        <x:v>Unworked manufactured magnesium metal</x:v>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str">
        <x:v>Specific iron-rich mineral feed distinct from generic field stone</x:v>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str">
        <x:v>Nonmetallic mineral feed for specialist crafting research</x:v>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t="str">
        <x:v>proposal.natural.borate</x:v>
      </x:c>
      <x:c r="B65" s="9" t="str">
        <x:v>Raw borate minerals</x:v>
      </x:c>
      <x:c r="C65" s="4" t="str">
        <x:v>T0</x:v>
      </x:c>
      <x:c r="D65" s="9" t="str">
        <x:v>Mineral resources</x:v>
      </x:c>
      <x:c r="E65" s="9" t="str">
        <x:v>Evaporite mineral</x:v>
      </x:c>
      <x:c r="F65" s="9" t="str">
        <x:v>New proposal</x:v>
      </x:c>
      <x:c r="G65" s="9" t="str">
        <x:v>Borate-rich feed for proposed glass/ceramic processing</x:v>
      </x:c>
      <x:c r="H65" s="9" t="str">
        <x:v>None</x:v>
      </x:c>
      <x:c r="I65" s="9" t="str">
        <x:v>Legger / local storage proposed</x:v>
      </x:c>
      <x:c r="J65" s="13"/>
      <x:c r="K65" s="15"/>
      <x:c r="L65" s="9" t="str">
        <x:v>Ancient dry mineral deposits</x:v>
      </x:c>
      <x:c r="M65" s="9" t="str">
        <x:v>Flux and glass/ceramic research</x:v>
      </x:c>
      <x:c r="N65" s="9" t="str">
        <x:v>Not implemented</x:v>
      </x:c>
      <x:c r="O65" s="9" t="str">
        <x:v>Borate minerals are not elemental boron. No current water cycle is required for ancient deposits.</x:v>
      </x:c>
      <x:c r="P65" s="17"/>
      <x:c r="Q65" s="17"/>
      <x:c r="R65" s="17"/>
      <x:c r="S65" s="17"/>
      <x:c r="T65" s="17"/>
      <x:c r="U65" s="9" t="str">
        <x:v>Select borax/colemanite/ulexite versus one simplified item</x:v>
      </x:c>
      <x:c r="V65" s="11"/>
      <x:c r="W65" s="9" t="str">
        <x:v>User brainstorming, October 14, 2026; game uses proposed. Reference: https://www.nps.gov/deva/learn/nature/mining-in-death-valley.htm</x:v>
      </x:c>
      <x:c r="X65" s="4" t="str">
        <x:v>Raw material</x:v>
      </x:c>
      <x:c r="Y65" s="4" t="str">
        <x:v>Raw</x:v>
      </x:c>
      <x:c r="Z65" s="4" t="str">
        <x:v>Geological</x:v>
      </x:c>
      <x:c r="AA65" s="4" t="str">
        <x:v>Glass and ceramics</x:v>
      </x:c>
      <x:c r="AB65" s="4" t="str">
        <x:v>Mineral</x:v>
      </x:c>
      <x:c r="AC65" s="4" t="str">
        <x:v>Rock</x:v>
      </x:c>
      <x:c r="AD65" s="4" t="str">
        <x:v>Proposal</x:v>
      </x:c>
      <x:c r="AE65" s="4" t="str">
        <x:f>LOWER(A65&amp;"; "&amp;B65&amp;"; "&amp;D65&amp;"; "&amp;E65&amp;"; "&amp;X65&amp;"; "&amp;Y65&amp;"; "&amp;Z65&amp;"; "&amp;AA65&amp;"; "&amp;AB65&amp;"; "&amp;AC65&amp;"; "&amp;AD65&amp;"; "&amp;V65&amp;"; "&amp;C65&amp;"; "&amp;AH65&amp;"; "&amp;AI65)</x:f>
        <x:v>proposal.natural.borate; raw borate minerals; mineral resources; evaporite mineral; raw material; raw; geological; glass and ceramics; mineral; rock; proposal; ; t0; not applicable; material</x:v>
      </x:c>
      <x:c r="AF65" s="4" t="str">
        <x:v>From current item description. Proposed uses retain their existing approval status. Lore category review: Resources -&gt; Mineral resources. Classification only; original item status and tier retained.</x:v>
      </x:c>
      <x:c r="AG65" s="4" t="str">
        <x:v>Raw gathered/recovered craft input under the author T0 framework. This does not imply a naturally occurring pure metal.</x:v>
      </x:c>
      <x:c r="AH65" s="4" t="str">
        <x:v>Not applicable</x:v>
      </x:c>
      <x:c r="AI65" s="4" t="str">
        <x:v>Material</x:v>
      </x:c>
      <x:c r="AJ65" s="4" t="n">
        <x:f>COUNTIFS('Material routes'!$D$6:$D$2205,A65,'Material routes'!$C$6:$C$2205,"Output")</x:f>
        <x:v>0</x:v>
      </x:c>
      <x:c r="AK65" s="4" t="n">
        <x:f>SUM(COUNTIFS('Material routes'!$D$6:$D$2205,A65,'Material routes'!$C$6:$C$2205,"Ingredient candidate"),COUNTIFS('Material routes'!$D$6:$D$2205,A65,'Material routes'!$C$6:$C$2205,"Consumed input"),COUNTIFS('Material routes'!$D$6:$D$2205,A65,'Material routes'!$C$6:$C$2205,"Contained input"),COUNTIFS('Material routes'!$D$6:$D$2205,A65,'Material routes'!$C$6:$C$2205,"Transform input"))</x:f>
        <x:v>2</x:v>
      </x:c>
      <x:c r="AL65" s="4" t="n">
        <x:f>COUNTIFS('Material routes'!$D$6:$D$2205,A65,'Material routes'!$C$6:$C$2205,"Tool candidate")</x:f>
        <x:v>0</x:v>
      </x:c>
      <x:c r="AM65" s="4" t="str">
        <x:f>IF(AJ65&gt;0,"Route listed; review status/completeness",IF(C65="T0","Raw entry feed; no production route","No production route listed"))</x:f>
        <x:v>Raw entry feed; no production route</x:v>
      </x:c>
      <x:c r="AN65" s="14" t="n">
        <x:f>IF(C65="T0",0,IF(C65="T1",1,IF(C65="T2",2,IF(C65="T3",3,IF(C65="T4",4,IF(C65="Unassigned",98,99))))))</x:f>
        <x:v>0</x:v>
      </x:c>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str">
        <x:v>Soft mineral feed for molds and mineral products</x:v>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str">
        <x:v>Soft mineral feed for proposed dry powders and ceramics</x:v>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t="str">
        <x:v>proposal.natural.manganese_ore</x:v>
      </x:c>
      <x:c r="B68" s="9" t="str">
        <x:v>Manganese-bearing ore</x:v>
      </x:c>
      <x:c r="C68" s="4" t="str">
        <x:v>T0</x:v>
      </x:c>
      <x:c r="D68" s="9" t="str">
        <x:v>Mineral resources</x:v>
      </x:c>
      <x:c r="E68" s="9" t="str">
        <x:v>Raw mineral</x:v>
      </x:c>
      <x:c r="F68" s="9" t="str">
        <x:v>New proposal</x:v>
      </x:c>
      <x:c r="G68" s="9" t="str">
        <x:v>Mineral feed for alloy and pigment research</x:v>
      </x:c>
      <x:c r="H68" s="9" t="str">
        <x:v>None</x:v>
      </x:c>
      <x:c r="I68" s="9" t="str">
        <x:v>Legger / local storage proposed</x:v>
      </x:c>
      <x:c r="J68" s="13"/>
      <x:c r="K68" s="15"/>
      <x:c r="L68" s="9" t="str">
        <x:v>Authored mineral deposit proposal</x:v>
      </x:c>
      <x:c r="M68" s="9" t="str">
        <x:v>Advanced metallurgy research</x:v>
      </x:c>
      <x:c r="N68" s="9" t="str">
        <x:v>Not implemented</x:v>
      </x:c>
      <x:c r="O68" s="9" t="str">
        <x:v>Regional commodity listed by NPS; exact ore mineral remains unselected.</x:v>
      </x:c>
      <x:c r="P68" s="17"/>
      <x:c r="Q68" s="17"/>
      <x:c r="R68" s="17"/>
      <x:c r="S68" s="17"/>
      <x:c r="T68" s="17"/>
      <x:c r="U68" s="9" t="str">
        <x:v>Mineral species, steelmaking role and processing tier</x:v>
      </x:c>
      <x:c r="V68" s="11" t="str">
        <x:v>decoration</x:v>
      </x:c>
      <x:c r="W68" s="9" t="str">
        <x:v>User brainstorming, October 14, 2026; game uses proposed. Reference: https://home.nps.gov/deva/faqs.htm</x:v>
      </x:c>
      <x:c r="X68" s="4" t="str">
        <x:v>Raw material</x:v>
      </x:c>
      <x:c r="Y68" s="4" t="str">
        <x:v>Raw</x:v>
      </x:c>
      <x:c r="Z68" s="4" t="str">
        <x:v>Geological</x:v>
      </x:c>
      <x:c r="AA68" s="4" t="str">
        <x:v>Metal refining</x:v>
      </x:c>
      <x:c r="AB68" s="4" t="str">
        <x:v>Mineral</x:v>
      </x:c>
      <x:c r="AC68" s="4" t="str">
        <x:v>Rock</x:v>
      </x:c>
      <x:c r="AD68" s="4" t="str">
        <x:v>Proposal</x:v>
      </x:c>
      <x:c r="AE68" s="4" t="str">
        <x:f>LOWER(A68&amp;"; "&amp;B68&amp;"; "&amp;D68&amp;"; "&amp;E68&amp;"; "&amp;X68&amp;"; "&amp;Y68&amp;"; "&amp;Z68&amp;"; "&amp;AA68&amp;"; "&amp;AB68&amp;"; "&amp;AC68&amp;"; "&amp;AD68&amp;"; "&amp;V68&amp;"; "&amp;C68&amp;"; "&amp;AH68&amp;"; "&amp;AI68)</x:f>
        <x:v>proposal.natural.manganese_ore; manganese-bearing ore; mineral resources; raw mineral; raw material; raw; geological; metal refining; mineral; rock; proposal; decoration; t0; not applicable; material</x:v>
      </x:c>
      <x:c r="AF68" s="4" t="str">
        <x:v>From current item description. Proposed uses retain their existing approval status. Lore category review: Resources -&gt; Mineral resources. Classification only; original item status and tier retained.</x:v>
      </x:c>
      <x:c r="AG68" s="4" t="str">
        <x:v>Raw gathered/recovered craft input under the author T0 framework. This does not imply a naturally occurring pure metal.</x:v>
      </x:c>
      <x:c r="AH68" s="4" t="str">
        <x:v>Not applicable</x:v>
      </x:c>
      <x:c r="AI68" s="4" t="str">
        <x:v>Material</x:v>
      </x:c>
      <x:c r="AJ68" s="4" t="n">
        <x:f>COUNTIFS('Material routes'!$D$6:$D$2205,A68,'Material routes'!$C$6:$C$2205,"Output")</x:f>
        <x:v>0</x:v>
      </x:c>
      <x:c r="AK68" s="4" t="n">
        <x:f>SUM(COUNTIFS('Material routes'!$D$6:$D$2205,A68,'Material routes'!$C$6:$C$2205,"Ingredient candidate"),COUNTIFS('Material routes'!$D$6:$D$2205,A68,'Material routes'!$C$6:$C$2205,"Consumed input"),COUNTIFS('Material routes'!$D$6:$D$2205,A68,'Material routes'!$C$6:$C$2205,"Contained input"),COUNTIFS('Material routes'!$D$6:$D$2205,A68,'Material routes'!$C$6:$C$2205,"Transform input"))</x:f>
        <x:v>1</x:v>
      </x:c>
      <x:c r="AL68" s="4" t="n">
        <x:f>COUNTIFS('Material routes'!$D$6:$D$2205,A68,'Material routes'!$C$6:$C$2205,"Tool candidate")</x:f>
        <x:v>0</x:v>
      </x:c>
      <x:c r="AM68" s="4" t="str">
        <x:f>IF(AJ68&gt;0,"Route listed; review status/completeness",IF(C68="T0","Raw entry feed; no production route","No production route listed"))</x:f>
        <x:v>Raw entry feed; no production route</x:v>
      </x:c>
      <x:c r="AN68" s="14" t="n">
        <x:f>IF(C68="T0",0,IF(C68="T1",1,IF(C68="T2",2,IF(C68="T3",3,IF(C68="T4",4,IF(C68="Unassigned",98,99))))))</x:f>
        <x:v>0</x:v>
      </x:c>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str">
        <x:v>Heavy mineral feed for specialized industrial material</x:v>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str">
        <x:v>Mineral feed for alloy and protective-coating research</x:v>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str">
        <x:v>Mineral feed for trade and specialist contact research</x:v>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str">
        <x:v>Scarce mineral feed for trade and specialist components</x:v>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str">
        <x:v>Mineral feed for specialist ceramic/metallurgical research</x:v>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str">
        <x:v>Mineral feed for specialist alloy research</x:v>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str">
        <x:v>Abundant husk fiber feed for paper and difficult pressed textiles.</x:v>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str">
        <x:v>Abundant fibers scraped from shell husks.</x:v>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t="str">
        <x:v>proposal.bio.husk_paper</x:v>
      </x:c>
      <x:c r="B77" s="9" t="str">
        <x:v>Husk-fiber paper</x:v>
      </x:c>
      <x:c r="C77" s="4" t="str">
        <x:v>T2</x:v>
      </x:c>
      <x:c r="D77" s="9" t="str">
        <x:v>Crafting components</x:v>
      </x:c>
      <x:c r="E77" s="9" t="str">
        <x:v>Paper</x:v>
      </x:c>
      <x:c r="F77" s="9" t="str">
        <x:v>User direction; not implemented</x:v>
      </x:c>
      <x:c r="G77" s="9" t="str">
        <x:v>The main paper material comes from scraped shell-husk fibers.</x:v>
      </x:c>
      <x:c r="H77" s="9" t="str">
        <x:v>None</x:v>
      </x:c>
      <x:c r="I77" s="9" t="str">
        <x:v>Legger / local storage proposed</x:v>
      </x:c>
      <x:c r="J77" s="13"/>
      <x:c r="K77" s="15"/>
      <x:c r="L77" s="9" t="str">
        <x:v>Process scraped husk fibers</x:v>
      </x:c>
      <x:c r="M77" s="9" t="str">
        <x:v>Paper sheets; end uses remain open</x:v>
      </x:c>
      <x:c r="N77" s="9" t="str">
        <x:v>Not implemented</x:v>
      </x:c>
      <x:c r="O77" s="9" t="str">
        <x:v>Main source established; paper recipe, difficulty and yield not yet specified.</x:v>
      </x:c>
      <x:c r="P77" s="17"/>
      <x:c r="Q77" s="17"/>
      <x:c r="R77" s="17"/>
      <x:c r="S77" s="17"/>
      <x:c r="T77" s="17"/>
      <x:c r="U77" s="9" t="str">
        <x:v>Sheet sizes, paper properties and production method</x:v>
      </x:c>
      <x:c r="V77" s="11" t="str">
        <x:v>paper stationery</x:v>
      </x:c>
      <x:c r="W77" s="9" t="str">
        <x:v>Docs/WORLD_BASIS.md#material-culture; author direction October 14, 2026. Process details and specific product forms remain unimplemented.</x:v>
      </x:c>
      <x:c r="X77" s="4" t="str">
        <x:v>Processed material</x:v>
      </x:c>
      <x:c r="Y77" s="4" t="str">
        <x:v>Processed intermediate</x:v>
      </x:c>
      <x:c r="Z77" s="4" t="str">
        <x:v>Fauna</x:v>
      </x:c>
      <x:c r="AA77" s="4" t="str">
        <x:v>Writing and records</x:v>
      </x:c>
      <x:c r="AB77" s="4" t="str">
        <x:v>Husk fiber</x:v>
      </x:c>
      <x:c r="AC77" s="4" t="str">
        <x:v>Sheet</x:v>
      </x:c>
      <x:c r="AD77" s="4" t="str">
        <x:v>Author direction</x:v>
      </x:c>
      <x:c r="AE77" s="4" t="str">
        <x:f>LOWER(A77&amp;"; "&amp;B77&amp;"; "&amp;D77&amp;"; "&amp;E77&amp;"; "&amp;X77&amp;"; "&amp;Y77&amp;"; "&amp;Z77&amp;"; "&amp;AA77&amp;"; "&amp;AB77&amp;"; "&amp;AC77&amp;"; "&amp;AD77&amp;"; "&amp;V77&amp;"; "&amp;C77&amp;"; "&amp;AH77&amp;"; "&amp;AI77)</x:f>
        <x:v>proposal.bio.husk_paper; husk-fiber paper; crafting components; paper; processed material; processed intermediate; fauna; writing and records; husk fiber; sheet; author direction; paper stationery; t2; not applicable; material</x:v>
      </x:c>
      <x:c r="AF77" s="4" t="str">
        <x:v>From current item description. Proposed uses retain their existing approval status.</x:v>
      </x:c>
      <x:c r="AG77" s="4" t="str">
        <x:v>Proposed game manufacturing tier from the candidate routes. Integrated operations may contain many work steps.</x:v>
      </x:c>
      <x:c r="AH77" s="4" t="str">
        <x:v>Not applicable</x:v>
      </x:c>
      <x:c r="AI77" s="4" t="str">
        <x:v>Material</x:v>
      </x:c>
      <x:c r="AJ77" s="4" t="n">
        <x:f>COUNTIFS('Material routes'!$D$6:$D$2205,A77,'Material routes'!$C$6:$C$2205,"Output")</x:f>
        <x:v>3</x:v>
      </x:c>
      <x:c r="AK77" s="4" t="n">
        <x:f>SUM(COUNTIFS('Material routes'!$D$6:$D$2205,A77,'Material routes'!$C$6:$C$2205,"Ingredient candidate"),COUNTIFS('Material routes'!$D$6:$D$2205,A77,'Material routes'!$C$6:$C$2205,"Consumed input"),COUNTIFS('Material routes'!$D$6:$D$2205,A77,'Material routes'!$C$6:$C$2205,"Contained input"),COUNTIFS('Material routes'!$D$6:$D$2205,A77,'Material routes'!$C$6:$C$2205,"Transform input"))</x:f>
        <x:v>11</x:v>
      </x:c>
      <x:c r="AL77" s="4" t="n">
        <x:f>COUNTIFS('Material routes'!$D$6:$D$2205,A77,'Material routes'!$C$6:$C$2205,"Tool candidate")</x:f>
        <x:v>0</x:v>
      </x:c>
      <x:c r="AM77" s="4" t="str">
        <x:f>IF(AJ77&gt;0,"Route listed; review status/completeness",IF(C77="T0","Raw entry feed; no production route","No production route listed"))</x:f>
        <x:v>Route listed; review status/completeness</x:v>
      </x:c>
      <x:c r="AN77" s="14" t="n">
        <x:f>IF(C77="T0",0,IF(C77="T1",1,IF(C77="T2",2,IF(C77="T3",3,IF(C77="T4",4,IF(C77="Unassigned",98,99))))))</x:f>
        <x:v>2</x:v>
      </x:c>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str">
        <x:v>Difficult processed/pressed husk-fiber material.</x:v>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str">
        <x:v>Hide feedstock for extremely low-yield material processing.</x:v>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str">
        <x:v>Scarce usable material obtained from hide processing.</x:v>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str">
        <x:v>Some fauna can be eaten, but provides poor nutrition.</x:v>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str">
        <x:v>Internal faunal chemicals can be used as materials despite toxicity to humans.</x:v>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str">
        <x:v>Biological liquids may be extracted for use as materials.</x:v>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str">
        <x:v>Mineral separation and metal surface preparation</x:v>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str">
        <x:v>Help release chitin/icore fibers for paper and difficult pressed materials</x:v>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str">
        <x:v>Bind mineral aggregate, shell laminates and pressed fiber materials</x:v>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str">
        <x:v>Quick hard-setting equipment patches and temporary container seals</x:v>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str">
        <x:v>Potential feed for pigments, recovered mineral fractions and binder research</x:v>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str">
        <x:v>Dust-resistant equipment lubrication and flexible-seal conditioning</x:v>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str">
        <x:v>Candidate electrical separators and equipment coating</x:v>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str">
        <x:v>Candidate contained equipment contacts and sensing components</x:v>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str">
        <x:v>Controlled plate-layer release and husk surface preparation</x:v>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str">
        <x:v>Candidate exclusion coatings around equipment or stored materials</x:v>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str">
        <x:v>Candidate specialist trade/sample material for later design</x:v>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str">
        <x:v>Possible lure, trail concealment or animal-avoidance research</x:v>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str">
        <x:v>Not applicable</x:v>
      </x:c>
      <x:c r="D97" s="9" t="str">
        <x:v>Containers</x:v>
      </x:c>
      <x:c r="E97" s="9" t="str">
        <x:v>Primary vessel</x:v>
      </x:c>
      <x:c r="F97" s="9" t="str">
        <x:v>New proposal</x:v>
      </x:c>
      <x:c r="G97" s="9" t="str">
        <x:v>Everyday transport of one known material</x:v>
      </x:c>
      <x:c r="H97" s="9" t="str">
        <x:v>None</x:v>
      </x:c>
      <x:c r="I97" s="9" t="str">
        <x:v>Filled raw-resource vessel: Legger/local owner; other carrier eligibility TBD</x:v>
      </x:c>
      <x:c r="J97" s="13"/>
      <x:c r="K97" s="15"/>
      <x:c r="L97" s="9" t="str">
        <x:v>Glassworker/fabricator or salvage candidate; no recipe authored</x:v>
      </x:c>
      <x:c r="M97" s="9" t="str">
        <x:v>Materials: Opaque mineral glass; shell/metal cap</x:v>
      </x:c>
      <x:c r="N97" s="9" t="str">
        <x:v>Not implemented</x:v>
      </x:c>
      <x:c r="O97" s="9" t="str">
        <x:v>Cannot inspect contents through the wall; external identity label matters</x:v>
      </x:c>
      <x:c r="P97" s="17"/>
      <x:c r="Q97" s="17"/>
      <x:c r="R97" s="17"/>
      <x:c r="S97" s="17"/>
      <x:c r="T97" s="17"/>
      <x:c r="U97" s="9" t="str">
        <x:v>Qualitative size: Hand-sized. Closure: Compression cap and compatible seat proposed. Contents: One identified ichor or reagent batch</x:v>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str">
        <x:v>Container</x:v>
      </x:c>
      <x:c r="Y97" s="4" t="str">
        <x:v>Finished item</x:v>
      </x:c>
      <x:c r="Z97" s="4" t="str">
        <x:v>Manufactured / unresolved</x:v>
      </x:c>
      <x:c r="AA97" s="4" t="str">
        <x:v>Liquid and bulk containment</x:v>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containers; primary vessel; container; finished item; manufactured / unresolved; liquid and bulk containment; glass; solid part; proposal; ; not applicable; t2; finished item</x:v>
      </x:c>
      <x:c r="AF97" s="4" t="str">
        <x:v>From current item description. Proposed uses retain their existing approval status.</x:v>
      </x:c>
      <x:c r="AG97" s="4" t="str">
        <x:v>Finished endpoint; material tier is not applicable. Input tiers belong to the chosen recipe.</x:v>
      </x:c>
      <x:c r="AH97" s="4" t="str">
        <x:v>T2</x:v>
      </x:c>
      <x:c r="AI97" s="4" t="str">
        <x:v>Finished item</x:v>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str">
        <x:f>IF(AJ97&gt;0,"Route listed; review status/completeness",IF(C97="T0","Raw entry feed; no production route","No production route listed"))</x:f>
        <x:v>Route listed; review status/completeness</x:v>
      </x:c>
      <x:c r="AN97" s="14" t="n">
        <x:f>IF(C97="T0",0,IF(C97="T1",1,IF(C97="T2",2,IF(C97="T3",3,IF(C97="T4",4,IF(C97="Unassigned",98,99))))))</x:f>
        <x:v>99</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str">
        <x:v>Not applicable</x:v>
      </x:c>
      <x:c r="D98" s="9" t="str">
        <x:v>Containers</x:v>
      </x:c>
      <x:c r="E98" s="9" t="str">
        <x:v>Primary vessel</x:v>
      </x:c>
      <x:c r="F98" s="9" t="str">
        <x:v>New proposal</x:v>
      </x:c>
      <x:c r="G98" s="9" t="str">
        <x:v>Carry thick gels, clot samples and mineral-rich slurry</x:v>
      </x:c>
      <x:c r="H98" s="9" t="str">
        <x:v>None</x:v>
      </x:c>
      <x:c r="I98" s="9" t="str">
        <x:v>Filled raw-resource vessel: Legger/local owner; other carrier eligibility TBD</x:v>
      </x:c>
      <x:c r="J98" s="13"/>
      <x:c r="K98" s="15"/>
      <x:c r="L98" s="9" t="str">
        <x:v>Glassworker/fabricator or salvage candidate; no recipe authored</x:v>
      </x:c>
      <x:c r="M98" s="9" t="str">
        <x:v>Materials: Glass body; rigid broad lid</x:v>
      </x:c>
      <x:c r="N98" s="9" t="str">
        <x:v>Not implemented</x:v>
      </x:c>
      <x:c r="O98" s="9" t="str">
        <x:v>Wide opening aids access but makes transfers less controlled; no scoop rules set</x:v>
      </x:c>
      <x:c r="P98" s="17"/>
      <x:c r="Q98" s="17"/>
      <x:c r="R98" s="17"/>
      <x:c r="S98" s="17"/>
      <x:c r="T98" s="17"/>
      <x:c r="U98" s="9" t="str">
        <x:v>Qualitative size: Small to medium. Closure: Broad fitted lid with compatible sealing seat. Contents: Viscous material or solid/liquid sample</x:v>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str">
        <x:v>Container</x:v>
      </x:c>
      <x:c r="Y98" s="4" t="str">
        <x:v>Finished item</x:v>
      </x:c>
      <x:c r="Z98" s="4" t="str">
        <x:v>Manufactured / unresolved</x:v>
      </x:c>
      <x:c r="AA98" s="4" t="str">
        <x:v>Liquid and bulk containment</x:v>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containers; primary vessel; container; finished item; manufactured / unresolved; liquid and bulk containment; glass; solid part; proposal; ; not applicable; t3; finished item</x:v>
      </x:c>
      <x:c r="AF98" s="4" t="str">
        <x:v>From current item description. Proposed uses retain their existing approval status.</x:v>
      </x:c>
      <x:c r="AG98" s="4" t="str">
        <x:v>Finished endpoint; material tier is not applicable. Input tiers belong to the chosen recipe.</x:v>
      </x:c>
      <x:c r="AH98" s="4" t="str">
        <x:v>T3</x:v>
      </x:c>
      <x:c r="AI98" s="4" t="str">
        <x:v>Finished item</x:v>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str">
        <x:f>IF(AJ98&gt;0,"Route listed; review status/completeness",IF(C98="T0","Raw entry feed; no production route","No production route listed"))</x:f>
        <x:v>Route listed; review status/completeness</x:v>
      </x:c>
      <x:c r="AN98" s="14" t="n">
        <x:f>IF(C98="T0",0,IF(C98="T1",1,IF(C98="T2",2,IF(C98="T3",3,IF(C98="T4",4,IF(C98="Unassigned",98,99))))))</x:f>
        <x:v>99</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str">
        <x:v>Not applicable</x:v>
      </x:c>
      <x:c r="D99" s="9" t="str">
        <x:v>Containers</x:v>
      </x:c>
      <x:c r="E99" s="9" t="str">
        <x:v>Primary vessel</x:v>
      </x:c>
      <x:c r="F99" s="9" t="str">
        <x:v>New proposal</x:v>
      </x:c>
      <x:c r="G99" s="9" t="str">
        <x:v>Preserve an isolated small specimen for later analysis or trade</x:v>
      </x:c>
      <x:c r="H99" s="9" t="str">
        <x:v>None</x:v>
      </x:c>
      <x:c r="I99" s="9" t="str">
        <x:v>Filled raw-resource vessel: Legger/local owner; other carrier eligibility TBD</x:v>
      </x:c>
      <x:c r="J99" s="13"/>
      <x:c r="K99" s="15"/>
      <x:c r="L99" s="9" t="str">
        <x:v>Glassworker/fabricator or salvage candidate; no recipe authored</x:v>
      </x:c>
      <x:c r="M99" s="9" t="str">
        <x:v>Materials: Sealed clear glass</x:v>
      </x:c>
      <x:c r="N99" s="9" t="str">
        <x:v>Not implemented</x:v>
      </x:c>
      <x:c r="O99" s="9" t="str">
        <x:v>Opening and reuse undecided; no mandatory single-use depletion rule approved</x:v>
      </x:c>
      <x:c r="P99" s="17"/>
      <x:c r="Q99" s="17"/>
      <x:c r="R99" s="17"/>
      <x:c r="S99" s="17"/>
      <x:c r="T99" s="17"/>
      <x:c r="U99" s="9" t="str">
        <x:v>Qualitative size: Very small. Closure: Factory/workshop sealed. Contents: One specimen; chemistry compatibility unresolved</x:v>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str">
        <x:v>Container</x:v>
      </x:c>
      <x:c r="Y99" s="4" t="str">
        <x:v>Finished item</x:v>
      </x:c>
      <x:c r="Z99" s="4" t="str">
        <x:v>Manufactured / unresolved</x:v>
      </x:c>
      <x:c r="AA99" s="4" t="str">
        <x:v>Liquid and bulk containment</x:v>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containers; primary vessel; container; finished item; manufactured / unresolved; liquid and bulk containment; glass; solid part; proposal; ; not applicable; t2; finished item</x:v>
      </x:c>
      <x:c r="AF99" s="4" t="str">
        <x:v>From current item description. Proposed uses retain their existing approval status.</x:v>
      </x:c>
      <x:c r="AG99" s="4" t="str">
        <x:v>Finished endpoint; material tier is not applicable. Input tiers belong to the chosen recipe.</x:v>
      </x:c>
      <x:c r="AH99" s="4" t="str">
        <x:v>T2</x:v>
      </x:c>
      <x:c r="AI99" s="4" t="str">
        <x:v>Finished item</x:v>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str">
        <x:f>IF(AJ99&gt;0,"Route listed; review status/completeness",IF(C99="T0","Raw entry feed; no production route","No production route listed"))</x:f>
        <x:v>Route listed; review status/completeness</x:v>
      </x:c>
      <x:c r="AN99" s="14" t="n">
        <x:f>IF(C99="T0",0,IF(C99="T1",1,IF(C99="T2",2,IF(C99="T3",3,IF(C99="T4",4,IF(C99="Unassigned",98,99))))))</x:f>
        <x:v>99</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str">
        <x:v>Not applicable</x:v>
      </x:c>
      <x:c r="D100" s="9" t="str">
        <x:v>Containers</x:v>
      </x:c>
      <x:c r="E100" s="9" t="str">
        <x:v>Primary vessel</x:v>
      </x:c>
      <x:c r="F100" s="9" t="str">
        <x:v>New proposal</x:v>
      </x:c>
      <x:c r="G100" s="9" t="str">
        <x:v>Read fill and compare a specimen before transfer</x:v>
      </x:c>
      <x:c r="H100" s="9" t="str">
        <x:v>None</x:v>
      </x:c>
      <x:c r="I100" s="9" t="str">
        <x:v>Filled raw-resource vessel: Legger/local owner; other carrier eligibility TBD</x:v>
      </x:c>
      <x:c r="J100" s="13"/>
      <x:c r="K100" s="15"/>
      <x:c r="L100" s="9" t="str">
        <x:v>Glassworker/fabricator or salvage candidate; no recipe authored</x:v>
      </x:c>
      <x:c r="M100" s="9" t="str">
        <x:v>Materials: Clear glass with etched marks</x:v>
      </x:c>
      <x:c r="N100" s="9" t="str">
        <x:v>Not implemented</x:v>
      </x:c>
      <x:c r="O100" s="9" t="str">
        <x:v>Marks do not establish numeric volume, chemistry analysis or automatic quality grading</x:v>
      </x:c>
      <x:c r="P100" s="17"/>
      <x:c r="Q100" s="17"/>
      <x:c r="R100" s="17"/>
      <x:c r="S100" s="17"/>
      <x:c r="T100" s="17"/>
      <x:c r="U100" s="9" t="str">
        <x:v>Qualitative size: Small sample / workshop. Closure: Matched stopper proposed. Contents: Compatible samples and liquids</x:v>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str">
        <x:v>Container</x:v>
      </x:c>
      <x:c r="Y100" s="4" t="str">
        <x:v>Finished item</x:v>
      </x:c>
      <x:c r="Z100" s="4" t="str">
        <x:v>Manufactured / unresolved</x:v>
      </x:c>
      <x:c r="AA100" s="4" t="str">
        <x:v>Liquid and bulk containment</x:v>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containers; primary vessel; container; finished item; manufactured / unresolved; liquid and bulk containment; glass; solid part; proposal; inspection; not applicable; t2; finished item</x:v>
      </x:c>
      <x:c r="AF100" s="4" t="str">
        <x:v>From current item description. Proposed uses retain their existing approval status.</x:v>
      </x:c>
      <x:c r="AG100" s="4" t="str">
        <x:v>Finished endpoint; material tier is not applicable. Input tiers belong to the chosen recipe.</x:v>
      </x:c>
      <x:c r="AH100" s="4" t="str">
        <x:v>T2</x:v>
      </x:c>
      <x:c r="AI100" s="4" t="str">
        <x:v>Finished item</x:v>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str">
        <x:f>IF(AJ100&gt;0,"Route listed; review status/completeness",IF(C100="T0","Raw entry feed; no production route","No production route listed"))</x:f>
        <x:v>Route listed; review status/completeness</x:v>
      </x:c>
      <x:c r="AN100" s="14" t="n">
        <x:f>IF(C100="T0",0,IF(C100="T1",1,IF(C100="T2",2,IF(C100="T3",3,IF(C100="T4",4,IF(C100="Unassigned",98,99))))))</x:f>
        <x:v>99</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str">
        <x:v>Not applicable</x:v>
      </x:c>
      <x:c r="D101" s="9" t="str">
        <x:v>Containers</x:v>
      </x:c>
      <x:c r="E101" s="9" t="str">
        <x:v>Protected vessel assembly</x:v>
      </x:c>
      <x:c r="F101" s="9" t="str">
        <x:v>New proposal</x:v>
      </x:c>
      <x:c r="G101" s="9" t="str">
        <x:v>Protect a carried specimen while keeping a viewing opening</x:v>
      </x:c>
      <x:c r="H101" s="9" t="str">
        <x:v>None</x:v>
      </x:c>
      <x:c r="I101" s="9" t="str">
        <x:v>Filled raw-resource vessel: Legger/local owner; other carrier eligibility TBD</x:v>
      </x:c>
      <x:c r="J101" s="13"/>
      <x:c r="K101" s="15"/>
      <x:c r="L101" s="9" t="str">
        <x:v>Glassworker/fabricator or salvage candidate; no recipe authored</x:v>
      </x:c>
      <x:c r="M101" s="9" t="str">
        <x:v>Materials: Glass inner vessel; slotted shell outer cage</x:v>
      </x:c>
      <x:c r="N101" s="9" t="str">
        <x:v>Not implemented</x:v>
      </x:c>
      <x:c r="O101" s="9" t="str">
        <x:v>One assembled container, not two copies of storage; protection behavior undecided</x:v>
      </x:c>
      <x:c r="P101" s="17"/>
      <x:c r="Q101" s="17"/>
      <x:c r="R101" s="17"/>
      <x:c r="S101" s="17"/>
      <x:c r="T101" s="17"/>
      <x:c r="U101" s="9" t="str">
        <x:v>Qualitative size: Medium. Closure: Retained cap and inspectable seat proposed. Contents: One compatible liquid payload</x:v>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str">
        <x:v>Container</x:v>
      </x:c>
      <x:c r="Y101" s="4" t="str">
        <x:v>Finished item</x:v>
      </x:c>
      <x:c r="Z101" s="4" t="str">
        <x:v>Manufactured / unresolved</x:v>
      </x:c>
      <x:c r="AA101" s="4" t="str">
        <x:v>Liquid and bulk containment</x:v>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containers; protected vessel assembly; container; finished item; manufactured / unresolved; liquid and bulk containment; glass and shell; assembly; proposal; ; not applicable; t4; finished item</x:v>
      </x:c>
      <x:c r="AF101" s="4" t="str">
        <x:v>From current item description. Proposed uses retain their existing approval status.</x:v>
      </x:c>
      <x:c r="AG101" s="4" t="str">
        <x:v>Finished endpoint; material tier is not applicable. Input tiers belong to the chosen recipe.</x:v>
      </x:c>
      <x:c r="AH101" s="4" t="str">
        <x:v>T4</x:v>
      </x:c>
      <x:c r="AI101" s="4" t="str">
        <x:v>Finished item</x:v>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str">
        <x:f>IF(AJ101&gt;0,"Route listed; review status/completeness",IF(C101="T0","Raw entry feed; no production route","No production route listed"))</x:f>
        <x:v>Route listed; review status/completeness</x:v>
      </x:c>
      <x:c r="AN101" s="14" t="n">
        <x:f>IF(C101="T0",0,IF(C101="T1",1,IF(C101="T2",2,IF(C101="T3",3,IF(C101="T4",4,IF(C101="Unassigned",98,99))))))</x:f>
        <x:v>99</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str">
        <x:v>Not applicable</x:v>
      </x:c>
      <x:c r="D102" s="9" t="str">
        <x:v>Containers</x:v>
      </x:c>
      <x:c r="E102" s="9" t="str">
        <x:v>Protected vessel assembly</x:v>
      </x:c>
      <x:c r="F102" s="9" t="str">
        <x:v>New proposal</x:v>
      </x:c>
      <x:c r="G102" s="9" t="str">
        <x:v>Transport larger quantities to a processing workshop</x:v>
      </x:c>
      <x:c r="H102" s="9" t="str">
        <x:v>None</x:v>
      </x:c>
      <x:c r="I102" s="9" t="str">
        <x:v>Filled raw-resource vessel: Legger/local owner; other carrier eligibility TBD</x:v>
      </x:c>
      <x:c r="J102" s="13"/>
      <x:c r="K102" s="15"/>
      <x:c r="L102" s="9" t="str">
        <x:v>Glassworker/fabricator or salvage candidate; no recipe authored</x:v>
      </x:c>
      <x:c r="M102" s="9" t="str">
        <x:v>Materials: Metal/shell outer body; replaceable glass liner</x:v>
      </x:c>
      <x:c r="N102" s="9" t="str">
        <x:v>Not implemented</x:v>
      </x:c>
      <x:c r="O102" s="9" t="str">
        <x:v>Liner, seal and contents must all be compatible; filled payload belongs in resource cargo</x:v>
      </x:c>
      <x:c r="P102" s="17"/>
      <x:c r="Q102" s="17"/>
      <x:c r="R102" s="17"/>
      <x:c r="S102" s="17"/>
      <x:c r="T102" s="17"/>
      <x:c r="U102" s="9" t="str">
        <x:v>Qualitative size: Medium haul. Closure: Compression lid with replaceable compatible seat. Contents: One identified raw ichor or chemical batch</x:v>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str">
        <x:v>Container</x:v>
      </x:c>
      <x:c r="Y102" s="4" t="str">
        <x:v>Finished item</x:v>
      </x:c>
      <x:c r="Z102" s="4" t="str">
        <x:v>Manufactured / unresolved</x:v>
      </x:c>
      <x:c r="AA102" s="4" t="str">
        <x:v>Liquid and bulk containment</x:v>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containers; protected vessel assembly; container; finished item; manufactured / unresolved; liquid and bulk containment; glass with unresolved casing; assembly; proposal; ; not applicable; t4; finished item</x:v>
      </x:c>
      <x:c r="AF102" s="4" t="str">
        <x:v>From current item description. Proposed uses retain their existing approval status.</x:v>
      </x:c>
      <x:c r="AG102" s="4" t="str">
        <x:v>Finished endpoint; material tier is not applicable. Input tiers belong to the chosen recipe.</x:v>
      </x:c>
      <x:c r="AH102" s="4" t="str">
        <x:v>T4</x:v>
      </x:c>
      <x:c r="AI102" s="4" t="str">
        <x:v>Finished item</x:v>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str">
        <x:f>IF(AJ102&gt;0,"Route listed; review status/completeness",IF(C102="T0","Raw entry feed; no production route","No production route listed"))</x:f>
        <x:v>Route listed; review status/completeness</x:v>
      </x:c>
      <x:c r="AN102" s="14" t="n">
        <x:f>IF(C102="T0",0,IF(C102="T1",1,IF(C102="T2",2,IF(C102="T3",3,IF(C102="T4",4,IF(C102="Unassigned",98,99))))))</x:f>
        <x:v>99</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str">
        <x:v>Not applicable</x:v>
      </x:c>
      <x:c r="D103" s="9" t="str">
        <x:v>Containers</x:v>
      </x:c>
      <x:c r="E103" s="9" t="str">
        <x:v>Primary vessel</x:v>
      </x:c>
      <x:c r="F103" s="9" t="str">
        <x:v>New proposal</x:v>
      </x:c>
      <x:c r="G103" s="9" t="str">
        <x:v>Alternative storage for selected processing compounds</x:v>
      </x:c>
      <x:c r="H103" s="9" t="str">
        <x:v>None</x:v>
      </x:c>
      <x:c r="I103" s="9" t="str">
        <x:v>Filled raw-resource vessel: Legger/local owner; other carrier eligibility TBD</x:v>
      </x:c>
      <x:c r="J103" s="13"/>
      <x:c r="K103" s="15"/>
      <x:c r="L103" s="9" t="str">
        <x:v>Glassworker/fabricator or salvage candidate; no recipe authored</x:v>
      </x:c>
      <x:c r="M103" s="9" t="str">
        <x:v>Materials: Fired ceramic; proposed glaze; rigid lid</x:v>
      </x:c>
      <x:c r="N103" s="9" t="str">
        <x:v>Not implemented</x:v>
      </x:c>
      <x:c r="O103" s="9" t="str">
        <x:v>Opaque; heavier/bulkier tradeoff proposed; glaze is not universally chemical-resistant</x:v>
      </x:c>
      <x:c r="P103" s="17"/>
      <x:c r="Q103" s="17"/>
      <x:c r="R103" s="17"/>
      <x:c r="S103" s="17"/>
      <x:c r="T103" s="17"/>
      <x:c r="U103" s="9" t="str">
        <x:v>Qualitative size: Medium. Closure: Fitted rigid lid and compatible seal. Contents: Only compounds qualified for that jar</x:v>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str">
        <x:v>Container</x:v>
      </x:c>
      <x:c r="Y103" s="4" t="str">
        <x:v>Finished item</x:v>
      </x:c>
      <x:c r="Z103" s="4" t="str">
        <x:v>Manufactured / unresolved</x:v>
      </x:c>
      <x:c r="AA103" s="4" t="str">
        <x:v>Liquid and bulk containment</x:v>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containers; primary vessel; container; finished item; manufactured / unresolved; liquid and bulk containment; ceramic; solid part; proposal; ; not applicable; t3; finished item</x:v>
      </x:c>
      <x:c r="AF103" s="4" t="str">
        <x:v>From current item description. Proposed uses retain their existing approval status.</x:v>
      </x:c>
      <x:c r="AG103" s="4" t="str">
        <x:v>Finished endpoint; material tier is not applicable. Input tiers belong to the chosen recipe.</x:v>
      </x:c>
      <x:c r="AH103" s="4" t="str">
        <x:v>T3</x:v>
      </x:c>
      <x:c r="AI103" s="4" t="str">
        <x:v>Finished item</x:v>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str">
        <x:f>IF(AJ103&gt;0,"Route listed; review status/completeness",IF(C103="T0","Raw entry feed; no production route","No production route listed"))</x:f>
        <x:v>Route listed; review status/completeness</x:v>
      </x:c>
      <x:c r="AN103" s="14" t="n">
        <x:f>IF(C103="T0",0,IF(C103="T1",1,IF(C103="T2",2,IF(C103="T3",3,IF(C103="T4",4,IF(C103="Unassigned",98,99))))))</x:f>
        <x:v>99</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inlineStr">
        <x:is>
          <x:t xml:space="preserve">Field supplies</x:t>
        </x:is>
      </x:c>
      <x:c r="E104" s="9" t="str">
        <x:v>Primary vessel</x:v>
      </x:c>
      <x:c r="F104" s="9" t="str">
        <x:v>New proposal</x:v>
      </x:c>
      <x:c r="G104" s="9" t="str">
        <x:v>Make a large harvest an expedition haul decision</x:v>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field supplies; primary vessel; container; finished item; manufactured / unresolved; liquid and bulk containment; mixed / unresolved; assembly; proposal; ; not applicable; t4; finished item</x:v>
      </x:c>
      <x:c r="AF104" s="4" t="str">
        <x:v>From current item description. Proposed uses retain their existing approval status.</x:v>
      </x:c>
      <x:c r="AG104" s="4" t="str">
        <x:v>Finished endpoint; material tier is not applicable. Input tiers belong to the chosen recipe.</x:v>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status/completeness",IF(C104="T0","Raw entry feed; no production route","No production route listed"))</x:f>
        <x:v>Route listed; review status/completeness</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str">
        <x:v>Not applicable</x:v>
      </x:c>
      <x:c r="D106" s="9" t="str">
        <x:v>Containers</x:v>
      </x:c>
      <x:c r="E106" s="9" t="str">
        <x:v>Protective carrier</x:v>
      </x:c>
      <x:c r="F106" s="9" t="str">
        <x:v>New proposal</x:v>
      </x:c>
      <x:c r="G106" s="9" t="str">
        <x:v>Carry containers and dry sample packets together</x:v>
      </x:c>
      <x:c r="H106" s="9" t="str">
        <x:v>None</x:v>
      </x:c>
      <x:c r="I106" s="9" t="str">
        <x:v>Filled raw-resource vessel: Legger/local owner; other carrier eligibility TBD</x:v>
      </x:c>
      <x:c r="J106" s="13"/>
      <x:c r="K106" s="15"/>
      <x:c r="L106" s="9" t="str">
        <x:v>Glassworker/fabricator or salvage candidate; no recipe authored</x:v>
      </x:c>
      <x:c r="M106" s="9" t="str">
        <x:v>Materials: Shell panels or metal; rigid dividers</x:v>
      </x:c>
      <x:c r="N106" s="9" t="str">
        <x:v>Not implemented</x:v>
      </x:c>
      <x:c r="O106" s="9" t="str">
        <x:v>Outer dust seal is not liquid or vapor certification; all nested contents still count</x:v>
      </x:c>
      <x:c r="P106" s="17"/>
      <x:c r="Q106" s="17"/>
      <x:c r="R106" s="17"/>
      <x:c r="S106" s="17"/>
      <x:c r="T106" s="17"/>
      <x:c r="U106" s="9" t="str">
        <x:v>Qualitative size: Cargo package. Closure: Latched lid with dust-excluding seat proposed. Contents: Separately sealed contents</x:v>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str">
        <x:v>Carrier</x:v>
      </x:c>
      <x:c r="Y106" s="4" t="str">
        <x:v>Finished item</x:v>
      </x:c>
      <x:c r="Z106" s="4" t="str">
        <x:v>Manufactured / unresolved</x:v>
      </x:c>
      <x:c r="AA106" s="4" t="str">
        <x:v>Cargo organization</x:v>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containers; protective carrier; carrier; finished item; manufactured / unresolved; cargo organization; mixed / unresolved; assembly; proposal; ; not applicable; t4; finished item</x:v>
      </x:c>
      <x:c r="AF106" s="4" t="str">
        <x:v>From current item description. Proposed uses retain their existing approval status.</x:v>
      </x:c>
      <x:c r="AG106" s="4" t="str">
        <x:v>Finished endpoint; material tier is not applicable. Input tiers belong to the chosen recipe.</x:v>
      </x:c>
      <x:c r="AH106" s="4" t="str">
        <x:v>T4</x:v>
      </x:c>
      <x:c r="AI106" s="4" t="str">
        <x:v>Finished item</x:v>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str">
        <x:f>IF(AJ106&gt;0,"Route listed; review status/completeness",IF(C106="T0","Raw entry feed; no production route","No production route listed"))</x:f>
        <x:v>Route listed; review status/completeness</x:v>
      </x:c>
      <x:c r="AN106" s="14" t="n">
        <x:f>IF(C106="T0",0,IF(C106="T1",1,IF(C106="T2",2,IF(C106="T3",3,IF(C106="T4",4,IF(C106="Unassigned",98,99))))))</x:f>
        <x:v>99</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str">
        <x:v>Not applicable</x:v>
      </x:c>
      <x:c r="D107" s="9" t="inlineStr">
        <x:is>
          <x:t xml:space="preserve">Camp items</x:t>
        </x:is>
      </x:c>
      <x:c r="E107" s="9" t="inlineStr">
        <x:is>
          <x:t xml:space="preserve">Food service &amp; storage</x:t>
        </x:is>
      </x:c>
      <x:c r="F107" s="9" t="str">
        <x:v>New proposal</x:v>
      </x:c>
      <x:c r="G107" s="9" t="str">
        <x:v>Secure expedition samples at a physical camp/worksite</x:v>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t="inlineStr">
        <x:is>
          <x:t xml:space="preserve">Storage object candidate; camp goods; Food service &amp; storage</x:t>
        </x:is>
      </x:c>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camp items; food service &amp; storage; container; finished item; manufactured / unresolved; cargo organization; mixed / unresolved; assembly; proposal; storage object candidate; camp goods; food service &amp; storage; not applicable; t4; finished item</x:v>
      </x:c>
      <x:c r="AF107" s="4" t="inlineStr">
        <x:is>
          <x:t xml:space="preserve">From current item description. Proposed uses retain their existing approval status. Author camp organization: Camp items / Food service &amp; storage; previous category/subtype: Containers / Storage object candidate.</x:t>
        </x:is>
      </x:c>
      <x:c r="AG107" s="4" t="str">
        <x:v>Finished endpoint; material tier is not applicable. Input tiers belong to the chosen recipe.</x:v>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t="n">
        <x:f>IF(C107="T0",0,IF(C107="T1",1,IF(C107="T2",2,IF(C107="T3",3,IF(C107="T4",4,IF(C107="Unassigned",98,99))))))</x:f>
        <x:v>99</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x:c r="B108" s="9"/>
      <x:c r="C108" s="4"/>
      <x:c r="D108" s="9"/>
      <x:c r="E108" s="9"/>
      <x:c r="F108" s="9"/>
      <x:c r="G108" s="9"/>
      <x:c r="H108" s="9"/>
      <x:c r="I108" s="9"/>
      <x:c r="J108" s="13"/>
      <x:c r="M108" s="9"/>
      <x:c r="N108" s="9"/>
      <x:c r="O108" s="9"/>
      <x:c r="P108" s="17"/>
      <x:c r="V108" s="11"/>
      <x:c r="X108" s="4"/>
      <x:c r="Y108" s="4"/>
      <x:c r="Z108" s="4"/>
      <x:c r="AA108" s="4"/>
      <x:c r="AB108" s="4"/>
      <x:c r="AC108" s="4"/>
      <x:c r="AD108" s="4"/>
      <x:c r="AE108" s="4"/>
      <x:c r="AF108" s="4"/>
      <x:c r="AG108" s="4"/>
      <x:c r="AH108" s="4"/>
      <x:c r="AI108" s="4"/>
      <x:c r="AJ108" s="4"/>
      <x:c r="AK108" s="4"/>
      <x:c r="AL108" s="4"/>
      <x:c r="AM108" s="4"/>
      <x:c r="AN108" s="14"/>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str">
        <x:v>Not applicable</x:v>
      </x:c>
      <x:c r="D109" s="9" t="str">
        <x:v>Containers</x:v>
      </x:c>
      <x:c r="E109" s="9" t="str">
        <x:v>Transfer glassware</x:v>
      </x:c>
      <x:c r="F109" s="9" t="str">
        <x:v>New proposal</x:v>
      </x:c>
      <x:c r="G109" s="9" t="str">
        <x:v>Move a small sample through an inspectable transfer path</x:v>
      </x:c>
      <x:c r="H109" s="9" t="str">
        <x:v>None</x:v>
      </x:c>
      <x:c r="I109" s="9" t="str">
        <x:v>Filled raw-resource vessel: Legger/local owner; other carrier eligibility TBD</x:v>
      </x:c>
      <x:c r="J109" s="13"/>
      <x:c r="K109" s="15"/>
      <x:c r="L109" s="9" t="str">
        <x:v>Glassworker/fabricator or salvage candidate; no recipe authored</x:v>
      </x:c>
      <x:c r="M109" s="9" t="str">
        <x:v>Materials: Glass tube; proposed mechanical fitting</x:v>
      </x:c>
      <x:c r="N109" s="9" t="str">
        <x:v>Not implemented</x:v>
      </x:c>
      <x:c r="O109" s="9" t="str">
        <x:v>No mouth operation or real extraction procedure; gameplay tool and fittings unapproved</x:v>
      </x:c>
      <x:c r="P109" s="17"/>
      <x:c r="Q109" s="17"/>
      <x:c r="R109" s="17"/>
      <x:c r="S109" s="17"/>
      <x:c r="T109" s="17"/>
      <x:c r="U109" s="9" t="str">
        <x:v>Qualitative size: Tool-sized. Closure: Closed mechanical interface to design. Contents: Compatible small specimen transfer</x:v>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str">
        <x:v>Tool</x:v>
      </x:c>
      <x:c r="Y109" s="4" t="str">
        <x:v>Finished item</x:v>
      </x:c>
      <x:c r="Z109" s="4" t="str">
        <x:v>Manufactured / unresolved</x:v>
      </x:c>
      <x:c r="AA109" s="4" t="str">
        <x:v>Material transfer</x:v>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containers; transfer glassware; tool; finished item; manufactured / unresolved; material transfer; glass; solid part; proposal; ; not applicable; t1; finished item</x:v>
      </x:c>
      <x:c r="AF109" s="4" t="str">
        <x:v>From current item description. Proposed uses retain their existing approval status.</x:v>
      </x:c>
      <x:c r="AG109" s="4" t="str">
        <x:v>Finished endpoint; material tier is not applicable. Input tiers belong to the chosen recipe.</x:v>
      </x:c>
      <x:c r="AH109" s="4" t="str">
        <x:v>T1</x:v>
      </x:c>
      <x:c r="AI109" s="4" t="str">
        <x:v>Finished item</x:v>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str">
        <x:f>IF(AJ109&gt;0,"Route listed; review status/completeness",IF(C109="T0","Raw entry feed; no production route","No production route listed"))</x:f>
        <x:v>Route listed; review status/completeness</x:v>
      </x:c>
      <x:c r="AN109" s="14" t="n">
        <x:f>IF(C109="T0",0,IF(C109="T1",1,IF(C109="T2",2,IF(C109="T3",3,IF(C109="T4",4,IF(C109="Unassigned",98,99))))))</x:f>
        <x:v>99</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str">
        <x:v>T2</x:v>
      </x:c>
      <x:c r="D110" s="9" t="str">
        <x:v>Containers</x:v>
      </x:c>
      <x:c r="E110" s="9" t="str">
        <x:v>Closure component</x:v>
      </x:c>
      <x:c r="F110" s="9" t="str">
        <x:v>New proposal</x:v>
      </x:c>
      <x:c r="G110" s="9" t="str">
        <x:v>Close its matching vessel without cork or cloth</x:v>
      </x:c>
      <x:c r="H110" s="9" t="str">
        <x:v>None</x:v>
      </x:c>
      <x:c r="I110" s="9" t="str">
        <x:v>Filled raw-resource vessel: Legger/local owner; other carrier eligibility TBD</x:v>
      </x:c>
      <x:c r="J110" s="13"/>
      <x:c r="K110" s="15"/>
      <x:c r="L110" s="9" t="str">
        <x:v>Glassworker/fabricator or salvage candidate; no recipe authored</x:v>
      </x:c>
      <x:c r="M110" s="9" t="str">
        <x:v>Materials: Ground glass seat; retaining clip optional</x:v>
      </x:c>
      <x:c r="N110" s="9" t="str">
        <x:v>Not implemented</x:v>
      </x:c>
      <x:c r="O110" s="9" t="str">
        <x:v>Fit and material compatibility matter; no universal stopper or separate durability chore assumed</x:v>
      </x:c>
      <x:c r="P110" s="17"/>
      <x:c r="Q110" s="17"/>
      <x:c r="R110" s="17"/>
      <x:c r="S110" s="17"/>
      <x:c r="T110" s="17"/>
      <x:c r="U110" s="9" t="str">
        <x:v>Qualitative size: Part-sized. Closure: Matched seat. Contents: Vessel closure, not an independent payload</x:v>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str">
        <x:v>Container part</x:v>
      </x:c>
      <x:c r="Y110" s="4" t="str">
        <x:v>Processed intermediate</x:v>
      </x:c>
      <x:c r="Z110" s="4" t="str">
        <x:v>Manufactured / unresolved</x:v>
      </x:c>
      <x:c r="AA110" s="4" t="str">
        <x:v>Sealing</x:v>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containers; closure component; container part; processed intermediate; manufactured / unresolved; sealing; glass; solid part; proposal; ; t2; not applicable; component</x:v>
      </x:c>
      <x:c r="AF110" s="4" t="str">
        <x:v>From current item description. Proposed uses retain their existing approval status.</x:v>
      </x:c>
      <x:c r="AG110" s="4" t="str">
        <x:v>October 15 proposed tier review: Shape and match a stopper directly from first glass stock. Candidate route only: quantities, yield, tools, fit, process conditions and service compatibility remain open. Fit to a selected vessel; no universal liquid compatibility.</x:v>
      </x:c>
      <x:c r="AH110" s="4" t="str">
        <x:v>Not applicable</x:v>
      </x:c>
      <x:c r="AI110" s="4" t="str">
        <x:v>Component</x:v>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str">
        <x:f>IF(AJ110&gt;0,"Route listed; review status/completeness",IF(C110="T0","Raw entry feed; no production route","No production route listed"))</x:f>
        <x:v>Route listed; review status/completeness</x:v>
      </x:c>
      <x:c r="AN110" s="14" t="n">
        <x:f>IF(C110="T0",0,IF(C110="T1",1,IF(C110="T2",2,IF(C110="T3",3,IF(C110="T4",4,IF(C110="Unassigned",98,99))))))</x:f>
        <x:v>2</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x:c r="B113" s="9"/>
      <x:c r="C113" s="4"/>
      <x:c r="D113" s="9"/>
      <x:c r="E113" s="9"/>
      <x:c r="F113" s="9"/>
      <x:c r="G113" s="9"/>
      <x:c r="H113" s="9"/>
      <x:c r="I113" s="9"/>
      <x:c r="J113" s="13"/>
      <x:c r="K113" s="15"/>
      <x:c r="L113" s="9"/>
      <x:c r="M113" s="9"/>
      <x:c r="N113" s="9"/>
      <x:c r="O113" s="9"/>
      <x:c r="P113" s="17"/>
      <x:c r="Q113" s="17"/>
      <x:c r="R113" s="17"/>
      <x:c r="S113" s="17"/>
      <x:c r="T113" s="17"/>
      <x:c r="U113" s="9"/>
      <x:c r="V113" s="11"/>
      <x:c r="W113" s="9"/>
      <x:c r="X113" s="4"/>
      <x:c r="Y113" s="4"/>
      <x:c r="Z113" s="4"/>
      <x:c r="AA113" s="4"/>
      <x:c r="AB113" s="4"/>
      <x:c r="AC113" s="4"/>
      <x:c r="AD113" s="4"/>
      <x:c r="AE113" s="4"/>
      <x:c r="AF113" s="4"/>
      <x:c r="AG113" s="4"/>
      <x:c r="AH113" s="4"/>
      <x:c r="AI113" s="4"/>
      <x:c r="AJ113" s="4"/>
      <x:c r="AK113" s="4"/>
      <x:c r="AL113" s="4"/>
      <x:c r="AM113" s="4"/>
      <x:c r="AN113" s="14"/>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inlineStr">
        <x:is>
          <x:t xml:space="preserve">proposal.gear.chest_armor</x:t>
        </x:is>
      </x:c>
      <x:c r="B114" s="9" t="inlineStr">
        <x:is>
          <x:t xml:space="preserve">Iron chestplate</x:t>
        </x:is>
      </x:c>
      <x:c r="C114" s="4" t="inlineStr">
        <x:is>
          <x:t xml:space="preserve">T2</x:t>
        </x:is>
      </x:c>
      <x:c r="D114" s="9" t="inlineStr">
        <x:is>
          <x:t xml:space="preserve">Armor</x:t>
        </x:is>
      </x:c>
      <x:c r="E114" s="9" t="inlineStr">
        <x:is>
          <x:t xml:space="preserve">Iron armor / chest</x:t>
        </x:is>
      </x:c>
      <x:c r="F114" s="9" t="inlineStr">
        <x:is>
          <x:t xml:space="preserve">New proposal</x:t>
        </x:is>
      </x:c>
      <x:c r="G114" s="9" t="inlineStr">
        <x:is>
          <x:t xml:space="preserve">Iron armor family: individually listed chestplate. Torso and upper back; a chest piece does not include arm or leg pieces. Broad worked-iron plates with plain rolled edges and exposed metal fasteners. Construction and protection are proposals; the five family pieces remain separate items.</x:t>
        </x:is>
      </x:c>
      <x:c r="H114" s="9" t="inlineStr">
        <x:is>
          <x:t xml:space="preserve">Unassigned; no new slot approved</x:t>
        </x:is>
      </x:c>
      <x:c r="I114" s="9" t="inlineStr">
        <x:is>
          <x:t xml:space="preserve">Booter-worn armor concept; fitting, packing and spare-cargo rules unresolved.</x:t>
        </x:is>
      </x:c>
      <x:c r="J114" s="13" t="inlineStr">
        <x:is>
          <x:t xml:space="preserve"/>
        </x:is>
      </x:c>
      <x:c r="K114" s="15" t="inlineStr">
        <x:is>
          <x:t xml:space="preserve"/>
        </x:is>
      </x:c>
      <x:c r="L114" s="9" t="inlineStr">
        <x:is>
          <x:t xml:space="preserve">Proposed contemporary fabrication or specialist trade; construction recipe unresolved.</x:t>
        </x:is>
      </x:c>
      <x:c r="M114" s="9" t="inlineStr">
        <x:is>
          <x:t xml:space="preserve">Separate fitted piece using selected qualified stock; no whole-set recipe, quantities, yield or production time authored.</x:t>
        </x:is>
      </x:c>
      <x:c r="N114" s="9" t="inlineStr">
        <x:is>
          <x:t xml:space="preserve">Not implemented</x:t>
        </x:is>
      </x:c>
      <x:c r="O114" s="9" t="inlineStr">
        <x:is>
          <x:t xml:space="preserve">Fit, coverage, articulation, mass, durability and protection remain proposals. No wood, ordinary cloth, free-water quenching, set bonuses or new equipment slots.</x:t>
        </x:is>
      </x:c>
      <x:c r="P114" s="17" t="inlineStr">
        <x:is>
          <x:t xml:space="preserve"/>
        </x:is>
      </x:c>
      <x:c r="Q114" s="17"/>
      <x:c r="R114" s="17"/>
      <x:c r="S114" s="17"/>
      <x:c r="T114" s="17"/>
      <x:c r="U114" s="9" t="inlineStr">
        <x:is>
          <x:t xml:space="preserve">Torso and upper back; a chest piece does not include arm or leg pieces. Visual direction: Broad worked-iron plates with plain rolled edges and exposed metal fasteners. Joining, fit, wearability and performance require design.</x:t>
        </x:is>
      </x:c>
      <x:c r="V114" s="11" t="inlineStr">
        <x:is>
          <x:t xml:space="preserve">iron armor set; iron armor family; iron armor; chest; separate armor piece</x:t>
        </x:is>
      </x:c>
      <x:c r="W114"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4" s="4" t="inlineStr">
        <x:is>
          <x:t xml:space="preserve">Armor</x:t>
        </x:is>
      </x:c>
      <x:c r="Y114" s="4" t="inlineStr">
        <x:is>
          <x:t xml:space="preserve">Finished item</x:t>
        </x:is>
      </x:c>
      <x:c r="Z114" s="4" t="inlineStr">
        <x:is>
          <x:t xml:space="preserve">Manufactured / unresolved</x:t>
        </x:is>
      </x:c>
      <x:c r="AA114" s="4" t="inlineStr">
        <x:is>
          <x:t xml:space="preserve">Protection</x:t>
        </x:is>
      </x:c>
      <x:c r="AB114" s="4" t="inlineStr">
        <x:is>
          <x:t xml:space="preserve">Metal</x:t>
        </x:is>
      </x:c>
      <x:c r="AC114" s="4" t="inlineStr">
        <x:is>
          <x:t xml:space="preserve">Assembly</x:t>
        </x:is>
      </x:c>
      <x:c r="AD114" s="4" t="inlineStr">
        <x:is>
          <x:t xml:space="preserve">Proposal</x:t>
        </x:is>
      </x:c>
      <x:c r="AE114" s="4" t="str">
        <x:f>LOWER(A114&amp;"; "&amp;B114&amp;"; "&amp;D114&amp;"; "&amp;E114&amp;"; "&amp;X114&amp;"; "&amp;Y114&amp;"; "&amp;Z114&amp;"; "&amp;AA114&amp;"; "&amp;AB114&amp;"; "&amp;AC114&amp;"; "&amp;AD114&amp;"; "&amp;V114&amp;"; "&amp;C114&amp;"; "&amp;AH114&amp;"; "&amp;AI114)</x:f>
        <x:v>proposal.gear.chest_armor; iron chestplate; armor; iron armor / chest; armor; finished item; manufactured / unresolved; protection; metal; assembly; proposal; iron armor set; iron armor family; iron armor; chest; separate armor piece; t2; t1; finished item</x:v>
      </x:c>
      <x:c r="AF114" s="4" t="inlineStr">
        <x:is>
          <x:t xml:space="preserve">One independently listed armor piece. Family membership is a design grouping, never another inventory item or a set bonus.</x:t>
        </x:is>
      </x:c>
      <x:c r="AG114" s="4" t="inlineStr">
        <x:is>
          <x:t xml:space="preserve">Proposed T2 finished piece using T1 inputs; material grade, fabrication and protection are unresolved.</x:t>
        </x:is>
      </x:c>
      <x:c r="AH114" s="4" t="inlineStr">
        <x:is>
          <x:t xml:space="preserve">T1</x:t>
        </x:is>
      </x:c>
      <x:c r="AI114" s="4" t="inlineStr">
        <x:is>
          <x:t xml:space="preserve">Finished item</x:t>
        </x:is>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status/completeness",IF(C114="T0","Raw entry feed; no production route","No production route listed"))</x:f>
        <x:v>Route listed; review status/completeness</x:v>
      </x:c>
      <x:c r="AN114" s="14">
        <x:f>IF(C114="T0",0,IF(C114="T1",1,IF(C114="T2",2,IF(C114="T3",3,IF(C114="T4",4,IF(C114="Unassigned",98,99))))))</x:f>
        <x:v>2</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inlineStr">
        <x:is>
          <x:t xml:space="preserve">proposal.gear.helmet</x:t>
        </x:is>
      </x:c>
      <x:c r="B115" s="9" t="inlineStr">
        <x:is>
          <x:t xml:space="preserve">Iron helmet</x:t>
        </x:is>
      </x:c>
      <x:c r="C115" s="4" t="inlineStr">
        <x:is>
          <x:t xml:space="preserve">T2</x:t>
        </x:is>
      </x:c>
      <x:c r="D115" s="9" t="inlineStr">
        <x:is>
          <x:t xml:space="preserve">Armor</x:t>
        </x:is>
      </x:c>
      <x:c r="E115" s="9" t="inlineStr">
        <x:is>
          <x:t xml:space="preserve">Iron armor / helmet</x:t>
        </x:is>
      </x:c>
      <x:c r="F115" s="9" t="inlineStr">
        <x:is>
          <x:t xml:space="preserve">New proposal</x:t>
        </x:is>
      </x:c>
      <x:c r="G115" s="9" t="inlineStr">
        <x:is>
          <x:t xml:space="preserve">Iron armor family: individually listed helmet. Head covering with sight, hearing and canister clearance requiring design. Broad worked-iron plates with plain rolled edges and exposed metal fasteners. Construction and protection are proposals; the five family pieces remain separate items.</x:t>
        </x:is>
      </x:c>
      <x:c r="H115" s="9" t="inlineStr">
        <x:is>
          <x:t xml:space="preserve">Unassigned; no new slot approved</x:t>
        </x:is>
      </x:c>
      <x:c r="I115" s="9" t="inlineStr">
        <x:is>
          <x:t xml:space="preserve">Booter-worn armor concept; fitting, packing and spare-cargo rules unresolved.</x:t>
        </x:is>
      </x:c>
      <x:c r="J115" s="13" t="inlineStr">
        <x:is>
          <x:t xml:space="preserve"/>
        </x:is>
      </x:c>
      <x:c r="K115" s="15" t="inlineStr">
        <x:is>
          <x:t xml:space="preserve"/>
        </x:is>
      </x:c>
      <x:c r="L115" s="9" t="inlineStr">
        <x:is>
          <x:t xml:space="preserve">Proposed contemporary fabrication or specialist trade; construction recipe unresolved.</x:t>
        </x:is>
      </x:c>
      <x:c r="M115" s="9" t="inlineStr">
        <x:is>
          <x:t xml:space="preserve">Separate fitted piece using selected qualified stock; no whole-set recipe, quantities, yield or production time authored.</x:t>
        </x:is>
      </x:c>
      <x:c r="N115" s="9" t="inlineStr">
        <x:is>
          <x:t xml:space="preserve">Not implemented</x:t>
        </x:is>
      </x:c>
      <x:c r="O115" s="9" t="inlineStr">
        <x:is>
          <x:t xml:space="preserve">Fit, coverage, articulation, mass, durability and protection remain proposals. No wood, ordinary cloth, free-water quenching, set bonuses or new equipment slots.</x:t>
        </x:is>
      </x:c>
      <x:c r="P115" s="17" t="inlineStr">
        <x:is>
          <x:t xml:space="preserve"/>
        </x:is>
      </x:c>
      <x:c r="Q115" s="17"/>
      <x:c r="R115" s="17"/>
      <x:c r="S115" s="17"/>
      <x:c r="T115" s="17"/>
      <x:c r="U115" s="9" t="inlineStr">
        <x:is>
          <x:t xml:space="preserve">Head covering with sight, hearing and canister clearance requiring design. Visual direction: Broad worked-iron plates with plain rolled edges and exposed metal fasteners. Joining, fit, wearability and performance require design.</x:t>
        </x:is>
      </x:c>
      <x:c r="V115" s="11" t="inlineStr">
        <x:is>
          <x:t xml:space="preserve">iron armor set; iron armor family; iron armor; helmet; separate armor piece</x:t>
        </x:is>
      </x:c>
      <x:c r="W115"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5" s="4" t="inlineStr">
        <x:is>
          <x:t xml:space="preserve">Armor</x:t>
        </x:is>
      </x:c>
      <x:c r="Y115" s="4" t="inlineStr">
        <x:is>
          <x:t xml:space="preserve">Finished item</x:t>
        </x:is>
      </x:c>
      <x:c r="Z115" s="4" t="inlineStr">
        <x:is>
          <x:t xml:space="preserve">Manufactured / unresolved</x:t>
        </x:is>
      </x:c>
      <x:c r="AA115" s="4" t="inlineStr">
        <x:is>
          <x:t xml:space="preserve">Protection</x:t>
        </x:is>
      </x:c>
      <x:c r="AB115" s="4" t="inlineStr">
        <x:is>
          <x:t xml:space="preserve">Metal</x:t>
        </x:is>
      </x:c>
      <x:c r="AC115" s="4" t="inlineStr">
        <x:is>
          <x:t xml:space="preserve">Assembly</x:t>
        </x:is>
      </x:c>
      <x:c r="AD115" s="4" t="inlineStr">
        <x:is>
          <x:t xml:space="preserve">Proposal</x:t>
        </x:is>
      </x:c>
      <x:c r="AE115" s="4" t="str">
        <x:f>LOWER(A115&amp;"; "&amp;B115&amp;"; "&amp;D115&amp;"; "&amp;E115&amp;"; "&amp;X115&amp;"; "&amp;Y115&amp;"; "&amp;Z115&amp;"; "&amp;AA115&amp;"; "&amp;AB115&amp;"; "&amp;AC115&amp;"; "&amp;AD115&amp;"; "&amp;V115&amp;"; "&amp;C115&amp;"; "&amp;AH115&amp;"; "&amp;AI115)</x:f>
        <x:v>proposal.gear.helmet; iron helmet; armor; iron armor / helmet; armor; finished item; manufactured / unresolved; protection; metal; assembly; proposal; iron armor set; iron armor family; iron armor; helmet; separate armor piece; t2; t1; finished item</x:v>
      </x:c>
      <x:c r="AF115" s="4" t="inlineStr">
        <x:is>
          <x:t xml:space="preserve">One independently listed armor piece. Family membership is a design grouping, never another inventory item or a set bonus.</x:t>
        </x:is>
      </x:c>
      <x:c r="AG115" s="4" t="inlineStr">
        <x:is>
          <x:t xml:space="preserve">Proposed T2 finished piece using T1 inputs; material grade, fabrication and protection are unresolved.</x:t>
        </x:is>
      </x:c>
      <x:c r="AH115" s="4" t="inlineStr">
        <x:is>
          <x:t xml:space="preserve">T1</x:t>
        </x:is>
      </x:c>
      <x:c r="AI115" s="4" t="inlineStr">
        <x:is>
          <x:t xml:space="preserve">Finished item</x:t>
        </x:is>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status/completeness",IF(C115="T0","Raw entry feed; no production route","No production route listed"))</x:f>
        <x:v>Route listed; review status/completeness</x:v>
      </x:c>
      <x:c r="AN115" s="14">
        <x:f>IF(C115="T0",0,IF(C115="T1",1,IF(C115="T2",2,IF(C115="T3",3,IF(C115="T4",4,IF(C115="Unassigned",98,99))))))</x:f>
        <x:v>2</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inlineStr">
        <x:is>
          <x:t xml:space="preserve">proposal.gear.leg_armor</x:t>
        </x:is>
      </x:c>
      <x:c r="B116" s="9" t="inlineStr">
        <x:is>
          <x:t xml:space="preserve">Iron leg guards</x:t>
        </x:is>
      </x:c>
      <x:c r="C116" s="4" t="inlineStr">
        <x:is>
          <x:t xml:space="preserve">T2</x:t>
        </x:is>
      </x:c>
      <x:c r="D116" s="9" t="inlineStr">
        <x:is>
          <x:t xml:space="preserve">Armor</x:t>
        </x:is>
      </x:c>
      <x:c r="E116" s="9" t="inlineStr">
        <x:is>
          <x:t xml:space="preserve">Iron armor / legs</x:t>
        </x:is>
      </x:c>
      <x:c r="F116" s="9" t="inlineStr">
        <x:is>
          <x:t xml:space="preserve">New proposal</x:t>
        </x:is>
      </x:c>
      <x:c r="G116" s="9" t="inlineStr">
        <x:is>
          <x:t xml:space="preserve">Iron armor family: individually listed leg guards. Paired thigh, knee and shin guards; boots remain a separate item. Broad worked-iron plates with plain rolled edges and exposed metal fasteners. Construction and protection are proposals; the five family pieces remain separate items.</x:t>
        </x:is>
      </x:c>
      <x:c r="H116" s="9" t="inlineStr">
        <x:is>
          <x:t xml:space="preserve">Unassigned; no new slot approved</x:t>
        </x:is>
      </x:c>
      <x:c r="I116" s="9" t="inlineStr">
        <x:is>
          <x:t xml:space="preserve">Booter-worn armor concept; fitting, packing and spare-cargo rules unresolved.</x:t>
        </x:is>
      </x:c>
      <x:c r="J116" s="13" t="inlineStr">
        <x:is>
          <x:t xml:space="preserve"/>
        </x:is>
      </x:c>
      <x:c r="K116" s="15" t="inlineStr">
        <x:is>
          <x:t xml:space="preserve"/>
        </x:is>
      </x:c>
      <x:c r="L116" s="9" t="inlineStr">
        <x:is>
          <x:t xml:space="preserve">Proposed contemporary fabrication or specialist trade; construction recipe unresolved.</x:t>
        </x:is>
      </x:c>
      <x:c r="M116" s="9" t="inlineStr">
        <x:is>
          <x:t xml:space="preserve">Separate fitted piece using selected qualified stock; no whole-set recipe, quantities, yield or production time authored.</x:t>
        </x:is>
      </x:c>
      <x:c r="N116" s="9" t="inlineStr">
        <x:is>
          <x:t xml:space="preserve">Not implemented</x:t>
        </x:is>
      </x:c>
      <x:c r="O116" s="9" t="inlineStr">
        <x:is>
          <x:t xml:space="preserve">Fit, coverage, articulation, mass, durability and protection remain proposals. No wood, ordinary cloth, free-water quenching, set bonuses or new equipment slots.</x:t>
        </x:is>
      </x:c>
      <x:c r="P116" s="17" t="inlineStr">
        <x:is>
          <x:t xml:space="preserve"/>
        </x:is>
      </x:c>
      <x:c r="Q116" s="17"/>
      <x:c r="R116" s="17"/>
      <x:c r="S116" s="17"/>
      <x:c r="T116" s="17"/>
      <x:c r="U116" s="9" t="inlineStr">
        <x:is>
          <x:t xml:space="preserve">Paired thigh, knee and shin guards; boots remain a separate item. Visual direction: Broad worked-iron plates with plain rolled edges and exposed metal fasteners. Joining, fit, wearability and performance require design.</x:t>
        </x:is>
      </x:c>
      <x:c r="V116" s="11" t="inlineStr">
        <x:is>
          <x:t xml:space="preserve">iron armor set; iron armor family; iron armor; legs; separate armor piece</x:t>
        </x:is>
      </x:c>
      <x:c r="W116"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6" s="4" t="inlineStr">
        <x:is>
          <x:t xml:space="preserve">Armor</x:t>
        </x:is>
      </x:c>
      <x:c r="Y116" s="4" t="inlineStr">
        <x:is>
          <x:t xml:space="preserve">Finished item</x:t>
        </x:is>
      </x:c>
      <x:c r="Z116" s="4" t="inlineStr">
        <x:is>
          <x:t xml:space="preserve">Manufactured / unresolved</x:t>
        </x:is>
      </x:c>
      <x:c r="AA116" s="4" t="inlineStr">
        <x:is>
          <x:t xml:space="preserve">Protection</x:t>
        </x:is>
      </x:c>
      <x:c r="AB116" s="4" t="inlineStr">
        <x:is>
          <x:t xml:space="preserve">Metal</x:t>
        </x:is>
      </x:c>
      <x:c r="AC116" s="4" t="inlineStr">
        <x:is>
          <x:t xml:space="preserve">Assembly</x:t>
        </x:is>
      </x:c>
      <x:c r="AD116" s="4" t="inlineStr">
        <x:is>
          <x:t xml:space="preserve">Proposal</x:t>
        </x:is>
      </x:c>
      <x:c r="AE116" s="4" t="str">
        <x:f>LOWER(A116&amp;"; "&amp;B116&amp;"; "&amp;D116&amp;"; "&amp;E116&amp;"; "&amp;X116&amp;"; "&amp;Y116&amp;"; "&amp;Z116&amp;"; "&amp;AA116&amp;"; "&amp;AB116&amp;"; "&amp;AC116&amp;"; "&amp;AD116&amp;"; "&amp;V116&amp;"; "&amp;C116&amp;"; "&amp;AH116&amp;"; "&amp;AI116)</x:f>
        <x:v>proposal.gear.leg_armor; iron leg guards; armor; iron armor / legs; armor; finished item; manufactured / unresolved; protection; metal; assembly; proposal; iron armor set; iron armor family; iron armor; legs; separate armor piece; t2; t1; finished item</x:v>
      </x:c>
      <x:c r="AF116" s="4" t="inlineStr">
        <x:is>
          <x:t xml:space="preserve">One independently listed armor piece. Family membership is a design grouping, never another inventory item or a set bonus.</x:t>
        </x:is>
      </x:c>
      <x:c r="AG116" s="4" t="inlineStr">
        <x:is>
          <x:t xml:space="preserve">Proposed T2 finished piece using T1 inputs; material grade, fabrication and protection are unresolved.</x:t>
        </x:is>
      </x:c>
      <x:c r="AH116" s="4" t="inlineStr">
        <x:is>
          <x:t xml:space="preserve">T1</x:t>
        </x:is>
      </x:c>
      <x:c r="AI116" s="4" t="inlineStr">
        <x:is>
          <x:t xml:space="preserve">Finished item</x:t>
        </x:is>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status/completeness",IF(C116="T0","Raw entry feed; no production route","No production route listed"))</x:f>
        <x:v>Route listed; review status/completeness</x:v>
      </x:c>
      <x:c r="AN116" s="14">
        <x:f>IF(C116="T0",0,IF(C116="T1",1,IF(C116="T2",2,IF(C116="T3",3,IF(C116="T4",4,IF(C116="Unassigned",98,99))))))</x:f>
        <x:v>2</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t="str">
        <x:v>proposal.gear.boots</x:v>
      </x:c>
      <x:c r="B117" s="9" t="str">
        <x:v>Boots</x:v>
      </x:c>
      <x:c r="C117" s="4" t="str">
        <x:v>Not applicable</x:v>
      </x:c>
      <x:c r="D117" s="9" t="inlineStr">
        <x:is>
          <x:t xml:space="preserve">Clothing</x:t>
        </x:is>
      </x:c>
      <x:c r="E117" s="9" t="str">
        <x:v>Feet</x:v>
      </x:c>
      <x:c r="F117" s="9" t="str">
        <x:v>User direction; not implemented</x:v>
      </x:c>
      <x:c r="G117" s="9" t="str">
        <x:v>Footwear for traversal and exposure</x:v>
      </x:c>
      <x:c r="H117" s="9" t="str">
        <x:v>Unassigned; loadout extension TBD</x:v>
      </x:c>
      <x:c r="I117" s="9" t="str">
        <x:v>Booter-worn/held concept; permitted spares in Legger cargo TBD</x:v>
      </x:c>
      <x:c r="J117" s="13"/>
      <x:c r="K117" s="15"/>
      <x:c r="L117" s="9" t="str">
        <x:v>Fabrication, trade or salvage candidate; no recipe authored</x:v>
      </x:c>
      <x:c r="M117" s="9" t="str">
        <x:v>Proposed materials: Metal/shell structure; sole and flexible insert materials TBD</x:v>
      </x:c>
      <x:c r="N117" s="9" t="str">
        <x:v>Not implemented</x:v>
      </x:c>
      <x:c r="O117" s="9" t="str">
        <x:v>Grip, sound, grounding and insulation are separate proposals; no leather, rubber or cloth assumed</x:v>
      </x:c>
      <x:c r="P117" s="17"/>
      <x:c r="Q117" s="17"/>
      <x:c r="R117" s="17"/>
      <x:c r="S117" s="17"/>
      <x:c r="T117" s="17"/>
      <x:c r="U117" s="9" t="str">
        <x:v>Crude: Rigid foot shell with basic closure and replaceable sole pieces. Serviceable: Fitted boot with articulated ankle and serviceable tread. Elaborate: Carefully fitted armored boot with replaceable contact surfaces</x:v>
      </x:c>
      <x:c r="V117" s="11" t="str">
        <x:v>traversal</x:v>
      </x:c>
      <x:c r="W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7" s="4" t="str">
        <x:v>Wearable</x:v>
      </x:c>
      <x:c r="Y117" s="4" t="str">
        <x:v>Finished item</x:v>
      </x:c>
      <x:c r="Z117" s="4" t="str">
        <x:v>Manufactured / unresolved</x:v>
      </x:c>
      <x:c r="AA117" s="4" t="str">
        <x:v>Protection</x:v>
      </x:c>
      <x:c r="AB117" s="4" t="str">
        <x:v>Mixed / unresolved</x:v>
      </x:c>
      <x:c r="AC117" s="4" t="str">
        <x:v>Garment</x:v>
      </x:c>
      <x:c r="AD117" s="4" t="str">
        <x:v>Author direction</x:v>
      </x:c>
      <x:c r="AE117" s="4" t="str">
        <x:f>LOWER(A117&amp;"; "&amp;B117&amp;"; "&amp;D117&amp;"; "&amp;E117&amp;"; "&amp;X117&amp;"; "&amp;Y117&amp;"; "&amp;Z117&amp;"; "&amp;AA117&amp;"; "&amp;AB117&amp;"; "&amp;AC117&amp;"; "&amp;AD117&amp;"; "&amp;V117&amp;"; "&amp;C117&amp;"; "&amp;AH117&amp;"; "&amp;AI117)</x:f>
        <x:v>proposal.gear.boots; boots; clothing; feet; wearable; finished item; manufactured / unresolved; protection; mixed / unresolved; garment; author direction; traversal; not applicable; t3; finished item</x:v>
      </x:c>
      <x:c r="AF117" s="4" t="inlineStr">
        <x:is>
          <x:t xml:space="preserve">From current item description. Proposed uses retain their existing approval status. October 15 equipment split: Armor. Complete protective wear, shields and guards. Classification does not assign protection effects.</x:t>
        </x:is>
      </x:c>
      <x:c r="AG117" s="4" t="str">
        <x:v>Finished endpoint; material tier is not applicable. Input tiers belong to the chosen recipe.</x:v>
      </x:c>
      <x:c r="AH117" s="4" t="str">
        <x:v>T3</x:v>
      </x:c>
      <x:c r="AI117" s="4" t="str">
        <x:v>Finished item</x:v>
      </x:c>
      <x:c r="AJ117" s="4" t="n">
        <x:f>COUNTIFS('Material routes'!$D$6:$D$2205,A117,'Material routes'!$C$6:$C$2205,"Output")</x:f>
        <x:v>1</x:v>
      </x:c>
      <x:c r="AK117" s="4" t="n">
        <x:f>SUM(COUNTIFS('Material routes'!$D$6:$D$2205,A117,'Material routes'!$C$6:$C$2205,"Ingredient candidate"),COUNTIFS('Material routes'!$D$6:$D$2205,A117,'Material routes'!$C$6:$C$2205,"Consumed input"),COUNTIFS('Material routes'!$D$6:$D$2205,A117,'Material routes'!$C$6:$C$2205,"Contained input"),COUNTIFS('Material routes'!$D$6:$D$2205,A117,'Material routes'!$C$6:$C$2205,"Transform input"))</x:f>
        <x:v>0</x:v>
      </x:c>
      <x:c r="AL117" s="4" t="n">
        <x:f>COUNTIFS('Material routes'!$D$6:$D$2205,A117,'Material routes'!$C$6:$C$2205,"Tool candidate")</x:f>
        <x:v>0</x:v>
      </x:c>
      <x:c r="AM117" s="4" t="str">
        <x:f>IF(AJ117&gt;0,"Route listed; review status/completeness",IF(C117="T0","Raw entry feed; no production route","No production route listed"))</x:f>
        <x:v>Route listed; review status/completeness</x:v>
      </x:c>
      <x:c r="AN117" s="14" t="n">
        <x:f>IF(C117="T0",0,IF(C117="T1",1,IF(C117="T2",2,IF(C117="T3",3,IF(C117="T4",4,IF(C117="Unassigned",98,99))))))</x:f>
        <x:v>99</x:v>
      </x:c>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t="str">
        <x:v>proposal.gear.gloves</x:v>
      </x:c>
      <x:c r="B118" s="9" t="str">
        <x:v>Gloves</x:v>
      </x:c>
      <x:c r="C118" s="4" t="str">
        <x:v>Not applicable</x:v>
      </x:c>
      <x:c r="D118" s="9" t="inlineStr">
        <x:is>
          <x:t xml:space="preserve">Clothing</x:t>
        </x:is>
      </x:c>
      <x:c r="E118" s="9" t="str">
        <x:v>Hands</x:v>
      </x:c>
      <x:c r="F118" s="9" t="str">
        <x:v>User direction; not implemented</x:v>
      </x:c>
      <x:c r="G118" s="9" t="str">
        <x:v>Hand protection while handling tools and gear</x:v>
      </x:c>
      <x:c r="H118" s="9" t="str">
        <x:v>Unassigned; loadout extension TBD</x:v>
      </x:c>
      <x:c r="I118" s="9" t="str">
        <x:v>Booter-worn/held concept; permitted spares in Legger cargo TBD</x:v>
      </x:c>
      <x:c r="J118" s="13"/>
      <x:c r="K118" s="15"/>
      <x:c r="L118" s="9" t="str">
        <x:v>Fabrication, trade or salvage candidate; no recipe authored</x:v>
      </x:c>
      <x:c r="M118" s="9" t="str">
        <x:v>Proposed materials: Metal/shell guards; flexible insert material TBD</x:v>
      </x:c>
      <x:c r="N118" s="9" t="str">
        <x:v>Not implemented</x:v>
      </x:c>
      <x:c r="O118" s="9" t="str">
        <x:v>Dexterity, grip and chemical/electrical compatibility need design; no universal protective effect</x:v>
      </x:c>
      <x:c r="P118" s="17"/>
      <x:c r="Q118" s="17"/>
      <x:c r="R118" s="17"/>
      <x:c r="S118" s="17"/>
      <x:c r="T118" s="17"/>
      <x:c r="U118" s="9" t="str">
        <x:v>Crude: Palm/knuckle guards on a sparse carrier. Serviceable: Fitted hand protection with usable finger movement. Elaborate: Articulated plated glove with replaceable fingertips</x:v>
      </x:c>
      <x:c r="V118" s="11"/>
      <x:c r="W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8" s="4" t="str">
        <x:v>Wearable</x:v>
      </x:c>
      <x:c r="Y118" s="4" t="str">
        <x:v>Finished item</x:v>
      </x:c>
      <x:c r="Z118" s="4" t="str">
        <x:v>Manufactured / unresolved</x:v>
      </x:c>
      <x:c r="AA118" s="4" t="str">
        <x:v>Protection</x:v>
      </x:c>
      <x:c r="AB118" s="4" t="str">
        <x:v>Mixed / unresolved</x:v>
      </x:c>
      <x:c r="AC118" s="4" t="str">
        <x:v>Garment</x:v>
      </x:c>
      <x:c r="AD118" s="4" t="str">
        <x:v>Author direction</x:v>
      </x:c>
      <x:c r="AE118" s="4" t="str">
        <x:f>LOWER(A118&amp;"; "&amp;B118&amp;"; "&amp;D118&amp;"; "&amp;E118&amp;"; "&amp;X118&amp;"; "&amp;Y118&amp;"; "&amp;Z118&amp;"; "&amp;AA118&amp;"; "&amp;AB118&amp;"; "&amp;AC118&amp;"; "&amp;AD118&amp;"; "&amp;V118&amp;"; "&amp;C118&amp;"; "&amp;AH118&amp;"; "&amp;AI118)</x:f>
        <x:v>proposal.gear.gloves; gloves; clothing; hands; wearable; finished item; manufactured / unresolved; protection; mixed / unresolved; garment; author direction; ; not applicable; t1; finished item</x:v>
      </x:c>
      <x:c r="AF118" s="4" t="inlineStr">
        <x:is>
          <x:t xml:space="preserve">From current item description. Proposed uses retain their existing approval status. October 15 equipment split: Armor. Complete protective wear, shields and guards. Classification does not assign protection effects.</x:t>
        </x:is>
      </x:c>
      <x:c r="AG118" s="4" t="str">
        <x:v>Finished endpoint; material tier is not applicable. Input tiers belong to the chosen recipe.</x:v>
      </x:c>
      <x:c r="AH118" s="4" t="str">
        <x:v>T1</x:v>
      </x:c>
      <x:c r="AI118" s="4" t="str">
        <x:v>Finished item</x:v>
      </x:c>
      <x:c r="AJ118" s="4" t="n">
        <x:f>COUNTIFS('Material routes'!$D$6:$D$2205,A118,'Material routes'!$C$6:$C$2205,"Output")</x:f>
        <x:v>1</x:v>
      </x:c>
      <x:c r="AK118" s="4" t="n">
        <x:f>SUM(COUNTIFS('Material routes'!$D$6:$D$2205,A118,'Material routes'!$C$6:$C$2205,"Ingredient candidate"),COUNTIFS('Material routes'!$D$6:$D$2205,A118,'Material routes'!$C$6:$C$2205,"Consumed input"),COUNTIFS('Material routes'!$D$6:$D$2205,A118,'Material routes'!$C$6:$C$2205,"Contained input"),COUNTIFS('Material routes'!$D$6:$D$2205,A118,'Material routes'!$C$6:$C$2205,"Transform input"))</x:f>
        <x:v>0</x:v>
      </x:c>
      <x:c r="AL118" s="4" t="n">
        <x:f>COUNTIFS('Material routes'!$D$6:$D$2205,A118,'Material routes'!$C$6:$C$2205,"Tool candidate")</x:f>
        <x:v>0</x:v>
      </x:c>
      <x:c r="AM118" s="4" t="str">
        <x:f>IF(AJ118&gt;0,"Route listed; review status/completeness",IF(C118="T0","Raw entry feed; no production route","No production route listed"))</x:f>
        <x:v>Route listed; review status/completeness</x:v>
      </x:c>
      <x:c r="AN118" s="14" t="n">
        <x:f>IF(C118="T0",0,IF(C118="T1",1,IF(C118="T2",2,IF(C118="T3",3,IF(C118="T4",4,IF(C118="Unassigned",98,99))))))</x:f>
        <x:v>99</x:v>
      </x:c>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inlineStr">
        <x:is>
          <x:t xml:space="preserve">Accessories</x:t>
        </x:is>
      </x:c>
      <x:c r="E119" s="9" t="str">
        <x:v>Back-mounted carrier</x:v>
      </x:c>
      <x:c r="F119" s="9" t="str">
        <x:v>User direction; not implemented</x:v>
      </x:c>
      <x:c r="G119" s="9" t="str">
        <x:v>Booter-carried supplies/tool carrier candidate</x:v>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accessories; back-mounted carrier; carrier; finished item; manufactured / unresolved; cargo organization; mixed / unresolved; assembly; author direction; ; not applicable;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str">
        <x:v>Finished endpoint; material tier is not applicable. Input tiers belong to the chosen recipe.</x:v>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status/completeness",IF(C119="T0","Raw entry feed; no production route","No production route listed"))</x:f>
        <x:v>Route listed; review status/completeness</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inlineStr">
        <x:is>
          <x:t xml:space="preserve">Attachments</x:t>
        </x:is>
      </x:c>
      <x:c r="E120" s="9" t="str">
        <x:v>Modular protection</x:v>
      </x:c>
      <x:c r="F120" s="9" t="str">
        <x:v>User direction; not implemented</x:v>
      </x:c>
      <x:c r="G120" s="9" t="str">
        <x:v>Purpose-specific protection modules</x:v>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attachments; modular protection; armor; finished item; manufactured / unresolved; protection; metal; assembly; author direction; ; not applicable;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20" s="4" t="str">
        <x:v>Finished endpoint; material tier is not applicable. Input tiers belong to the chosen recipe.</x:v>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status/completeness",IF(C120="T0","Raw entry feed; no production route","No production route listed"))</x:f>
        <x:v>Route listed; review status/completeness</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x:c r="B121" s="9"/>
      <x:c r="C121" s="4"/>
      <x:c r="D121" s="9"/>
      <x:c r="E121" s="9"/>
      <x:c r="F121" s="9"/>
      <x:c r="G121" s="9"/>
      <x:c r="H121" s="9"/>
      <x:c r="I121" s="9"/>
      <x:c r="J121" s="13"/>
      <x:c r="M121" s="9"/>
      <x:c r="N121" s="9"/>
      <x:c r="O121" s="9"/>
      <x:c r="P121" s="17"/>
      <x:c r="V121" s="11"/>
      <x:c r="X121" s="4"/>
      <x:c r="Y121" s="4"/>
      <x:c r="Z121" s="4"/>
      <x:c r="AA121" s="4"/>
      <x:c r="AB121" s="4"/>
      <x:c r="AC121" s="4"/>
      <x:c r="AD121" s="4"/>
      <x:c r="AE121" s="4"/>
      <x:c r="AF121" s="4"/>
      <x:c r="AG121" s="4"/>
      <x:c r="AH121" s="4"/>
      <x:c r="AI121" s="4"/>
      <x:c r="AJ121" s="4"/>
      <x:c r="AK121" s="4"/>
      <x:c r="AL121" s="4"/>
      <x:c r="AM121" s="4"/>
      <x:c r="AN121" s="14"/>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str">
        <x:v>First named candidate for specialized, purpose-specific weapon brainstorming.</x:v>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t2; finished item</x:v>
      </x:c>
      <x:c r="AF122" s="4" t="str">
        <x:v>From current item description. Proposed uses retain their existing approval status.</x:v>
      </x:c>
      <x:c r="AG122" s="4" t="str">
        <x:v>Finished endpoint; material tier is not applicable. Input tiers belong to the chosen recipe.</x:v>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status/completeness",IF(C122="T0","Raw entry feed; no production route","No production route listed"))</x:f>
        <x:v>Route listed; review status/completeness</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str">
        <x:v>Ancient material comparable to carbon-fiber composites.</x:v>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str">
        <x:v>Ancient material comparable to advanced nanocarbon substances.</x:v>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str">
        <x:v>Ancient manufactured material comparable to plasteel.</x:v>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str">
        <x:v>Not applicable</x:v>
      </x:c>
      <x:c r="D126" s="9" t="inlineStr">
        <x:is>
          <x:t xml:space="preserve">Accessories</x:t>
        </x:is>
      </x:c>
      <x:c r="E126" s="9" t="str">
        <x:v>Specialist eyewear</x:v>
      </x:c>
      <x:c r="F126" s="9" t="str">
        <x:v>User direction; not implemented</x:v>
      </x:c>
      <x:c r="G126" s="9" t="str">
        <x:v>Rare specialized eyewear; precise purpose and optical effect to define.</x:v>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accessories; specialist eyewear; wearable; finished item; manufactured / unresolved; vision; mixed / unresolved; assembly; author direction; ; not applicable;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str">
        <x:v>Finished endpoint; material tier is not applicable. Input tiers belong to the chosen recipe.</x:v>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t="n">
        <x:f>IF(C126="T0",0,IF(C126="T1",1,IF(C126="T2",2,IF(C126="T3",3,IF(C126="T4",4,IF(C126="Unassigned",98,99))))))</x:f>
        <x:v>99</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str">
        <x:v>Not applicable</x:v>
      </x:c>
      <x:c r="D127" s="9" t="inlineStr">
        <x:is>
          <x:t xml:space="preserve">Accessories</x:t>
        </x:is>
      </x:c>
      <x:c r="E127" s="9" t="str">
        <x:v>Eyewear</x:v>
      </x:c>
      <x:c r="F127" s="9" t="str">
        <x:v>User direction; not implemented</x:v>
      </x:c>
      <x:c r="G127" s="9" t="str">
        <x:v>Rare eyeglasses; lens function, frame and fitting need design.</x:v>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accessories; eyewear; wearable; finished item; manufactured / unresolved; vision; mixed / unresolved; assembly; author direction; ; not applicable;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str">
        <x:v>Finished endpoint; material tier is not applicable. Input tiers belong to the chosen recipe.</x:v>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t="n">
        <x:f>IF(C127="T0",0,IF(C127="T1",1,IF(C127="T2",2,IF(C127="T3",3,IF(C127="T4",4,IF(C127="Unassigned",98,99))))))</x:f>
        <x:v>99</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t="str">
        <x:v>proposal.fashion.hat</x:v>
      </x:c>
      <x:c r="B128" s="9" t="str">
        <x:v>Hat</x:v>
      </x:c>
      <x:c r="C128" s="4" t="str">
        <x:v>Not applicable</x:v>
      </x:c>
      <x:c r="D128" s="9" t="inlineStr">
        <x:is>
          <x:t xml:space="preserve">Clothing</x:t>
        </x:is>
      </x:c>
      <x:c r="E128" s="9" t="str">
        <x:v>Headwear</x:v>
      </x:c>
      <x:c r="F128" s="9" t="str">
        <x:v>User direction; not implemented</x:v>
      </x:c>
      <x:c r="G128" s="9" t="str">
        <x:v>Rare headwear; fashion variants belong to the very rare expensive fashion economy.</x:v>
      </x:c>
      <x:c r="H128" s="9" t="str">
        <x:v>Unassigned; fit/layering TBD</x:v>
      </x:c>
      <x:c r="I128" s="9" t="str">
        <x:v>Booter-worn concept; spare/transfer policy TBD</x:v>
      </x:c>
      <x:c r="J128" s="13"/>
      <x:c r="K128" s="15"/>
      <x:c r="L128" s="9" t="str">
        <x:v>Specialist crafting/trade candidate; exact acquisition TBD</x:v>
      </x:c>
      <x:c r="M128" s="9" t="str">
        <x:v>Material family: Husk-fiber/fur/hide options proposed; exact construction TBD</x:v>
      </x:c>
      <x:c r="N128" s="9" t="str">
        <x:v>Not implemented</x:v>
      </x:c>
      <x:c r="O128" s="9" t="str">
        <x:v>Hat versus helmet, cloak clearance, shade and decorative function unresolved</x:v>
      </x:c>
      <x:c r="P128" s="46" t="str">
        <x:v>Rare</x:v>
      </x:c>
      <x:c r="Q128" s="17"/>
      <x:c r="R128" s="17"/>
      <x:c r="S128" s="17"/>
      <x:c r="T128" s="17"/>
      <x:c r="U128" s="9" t="str">
        <x:v>Rare by author direction; fashion versions very rare and expensive. Crafting inputs intended high-value trade goods; no numeric price/time/yield assigned.</x:v>
      </x:c>
      <x:c r="V128" s="11" t="str">
        <x:v>fashion</x:v>
      </x:c>
      <x:c r="W128" s="9" t="str">
        <x:v>Direct author direction, October 14, 2026; Docs/WORLD_BASIS.md#material-culture. Clothing exists without cloth; fashion is very rare/expensive and qualifying crafting inputs have high sale-value intent.</x:v>
      </x:c>
      <x:c r="X128" s="4" t="str">
        <x:v>Wearable</x:v>
      </x:c>
      <x:c r="Y128" s="4" t="str">
        <x:v>Finished item</x:v>
      </x:c>
      <x:c r="Z128" s="4" t="str">
        <x:v>Manufactured / unresolved</x:v>
      </x:c>
      <x:c r="AA128" s="4" t="str">
        <x:v>Clothing</x:v>
      </x:c>
      <x:c r="AB128" s="4" t="str">
        <x:v>Mixed / unresolved</x:v>
      </x:c>
      <x:c r="AC128" s="4" t="str">
        <x:v>Garment</x:v>
      </x:c>
      <x:c r="AD128" s="4" t="str">
        <x:v>Author direction</x:v>
      </x:c>
      <x:c r="AE128" s="4" t="str">
        <x:f>LOWER(A128&amp;"; "&amp;B128&amp;"; "&amp;D128&amp;"; "&amp;E128&amp;"; "&amp;X128&amp;"; "&amp;Y128&amp;"; "&amp;Z128&amp;"; "&amp;AA128&amp;"; "&amp;AB128&amp;"; "&amp;AC128&amp;"; "&amp;AD128&amp;"; "&amp;V128&amp;"; "&amp;C128&amp;"; "&amp;AH128&amp;"; "&amp;AI128)</x:f>
        <x:v>proposal.fashion.hat; hat; clothing; headwear; wearable; finished item; manufactured / unresolved; clothing; mixed / unresolved; garment; author direction; fashion; not applicable; t2; finished item</x:v>
      </x:c>
      <x:c r="AF128"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8" s="4" t="str">
        <x:v>Finished endpoint; material tier is not applicable. Input tiers belong to the chosen recipe.</x:v>
      </x:c>
      <x:c r="AH128" s="4" t="str">
        <x:v>T2</x:v>
      </x:c>
      <x:c r="AI128" s="4" t="str">
        <x:v>Finished item</x:v>
      </x:c>
      <x:c r="AJ128" s="4" t="n">
        <x:f>COUNTIFS('Material routes'!$D$6:$D$2205,A128,'Material routes'!$C$6:$C$2205,"Output")</x:f>
        <x:v>1</x:v>
      </x:c>
      <x:c r="AK128" s="4" t="n">
        <x:f>SUM(COUNTIFS('Material routes'!$D$6:$D$2205,A128,'Material routes'!$C$6:$C$2205,"Ingredient candidate"),COUNTIFS('Material routes'!$D$6:$D$2205,A128,'Material routes'!$C$6:$C$2205,"Consumed input"),COUNTIFS('Material routes'!$D$6:$D$2205,A128,'Material routes'!$C$6:$C$2205,"Contained input"),COUNTIFS('Material routes'!$D$6:$D$2205,A128,'Material routes'!$C$6:$C$2205,"Transform input"))</x:f>
        <x:v>0</x:v>
      </x:c>
      <x:c r="AL128" s="4" t="n">
        <x:f>COUNTIFS('Material routes'!$D$6:$D$2205,A128,'Material routes'!$C$6:$C$2205,"Tool candidate")</x:f>
        <x:v>0</x:v>
      </x:c>
      <x:c r="AM128" s="4" t="str">
        <x:f>IF(AJ128&gt;0,"Route listed; review status/completeness",IF(C128="T0","Raw entry feed; no production route","No production route listed"))</x:f>
        <x:v>Route listed; review status/completeness</x:v>
      </x:c>
      <x:c r="AN128" s="14" t="n">
        <x:f>IF(C128="T0",0,IF(C128="T1",1,IF(C128="T2",2,IF(C128="T3",3,IF(C128="T4",4,IF(C128="Unassigned",98,99))))))</x:f>
        <x:v>99</x:v>
      </x:c>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str">
        <x:v>Elaborate husk-fiber wear</x:v>
      </x:c>
      <x:c r="C129" s="4" t="str">
        <x:v>Not applicable</x:v>
      </x:c>
      <x:c r="D129" s="9" t="inlineStr">
        <x:is>
          <x:t xml:space="preserve">Clothing</x:t>
        </x:is>
      </x:c>
      <x:c r="E129" s="9" t="str">
        <x:v>Fashion garment</x:v>
      </x:c>
      <x:c r="F129" s="9" t="str">
        <x:v>User direction; not implemented</x:v>
      </x:c>
      <x:c r="G129" s="9" t="str">
        <x:v>Very rare expensive fashion clothing using husk fibers.</x:v>
      </x:c>
      <x:c r="H129" s="9" t="str">
        <x:v>Unassigned; fit/layering TBD</x:v>
      </x:c>
      <x:c r="I129" s="9" t="str">
        <x:v>Booter-worn concept; spare/transfer policy TBD</x:v>
      </x:c>
      <x:c r="J129" s="13"/>
      <x:c r="K129" s="15"/>
      <x:c r="L129" s="9" t="str">
        <x:v>Specialist crafting/trade candidate; exact acquisition TBD</x:v>
      </x:c>
      <x:c r="M129" s="9" t="str">
        <x:v>Material family: Husk-fiber material; no cloth</x:v>
      </x:c>
      <x:c r="N129" s="9" t="str">
        <x:v>Not implemented</x:v>
      </x:c>
      <x:c r="O129" s="9" t="str">
        <x:v>Luxury workmanship and large material/time demand; does not classify all everyday clothing as rare. Hide/fur processing still has extremely low yield.</x:v>
      </x:c>
      <x:c r="P129" s="46" t="str">
        <x:v>Very rare</x:v>
      </x:c>
      <x:c r="Q129" s="17"/>
      <x:c r="R129" s="17"/>
      <x:c r="S129" s="17"/>
      <x:c r="T129" s="17"/>
      <x:c r="U129" s="9" t="str">
        <x:v>Elaborate fashion variant. Ordinary simple wraps and metal-based wear with minimal fur are a separate everyday baseline.</x:v>
      </x:c>
      <x:c r="V129" s="11"/>
      <x:c r="W129" s="9" t="str">
        <x:v>Direct author clarification, October 14, 2026; Docs/WORLD_BASIS.md#material-culture. Ordinary wear: simple wraps, metal chainmail and practical metal-based pieces with minimal fur. Elaborate fashion remains rare/expensive; no cloth.</x:v>
      </x:c>
      <x:c r="X129" s="4" t="str">
        <x:v>Wearable</x:v>
      </x:c>
      <x:c r="Y129" s="4" t="str">
        <x:v>Finished item</x:v>
      </x:c>
      <x:c r="Z129" s="4" t="str">
        <x:v>Manufactured / unresolved</x:v>
      </x:c>
      <x:c r="AA129" s="4" t="str">
        <x:v>Fashion</x:v>
      </x:c>
      <x:c r="AB129" s="4" t="str">
        <x:v>Husk fiber</x:v>
      </x:c>
      <x:c r="AC129" s="4" t="str">
        <x:v>Garment</x:v>
      </x:c>
      <x:c r="AD129" s="4" t="str">
        <x:v>Author direction</x:v>
      </x:c>
      <x:c r="AE129" s="4" t="str">
        <x:f>LOWER(A129&amp;"; "&amp;B129&amp;"; "&amp;D129&amp;"; "&amp;E129&amp;"; "&amp;X129&amp;"; "&amp;Y129&amp;"; "&amp;Z129&amp;"; "&amp;AA129&amp;"; "&amp;AB129&amp;"; "&amp;AC129&amp;"; "&amp;AD129&amp;"; "&amp;V129&amp;"; "&amp;C129&amp;"; "&amp;AH129&amp;"; "&amp;AI129)</x:f>
        <x:v>proposal.fashion.husk_garment; elaborate husk-fiber wear; clothing; fashion garment; wearable; finished item; manufactured / unresolved; fashion; husk fiber; garment; author direction; ; not applicable; t3; finished item</x:v>
      </x:c>
      <x:c r="AF12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9" s="4" t="str">
        <x:v>Finished endpoint; material tier is not applicable. Input tiers belong to the chosen recipe.</x:v>
      </x:c>
      <x:c r="AH129" s="4" t="str">
        <x:v>T3</x:v>
      </x:c>
      <x:c r="AI129" s="4" t="str">
        <x:v>Finished item</x:v>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status/completeness",IF(C129="T0","Raw entry feed; no production route","No production route listed"))</x:f>
        <x:v>Route listed; review status/completeness</x:v>
      </x:c>
      <x:c r="AN129" s="14" t="n">
        <x:f>IF(C129="T0",0,IF(C129="T1",1,IF(C129="T2",2,IF(C129="T3",3,IF(C129="T4",4,IF(C129="Unassigned",98,99))))))</x:f>
        <x:v>99</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inlineStr">
        <x:is>
          <x:t xml:space="preserve">Clothing</x:t>
        </x:is>
      </x:c>
      <x:c r="E130" s="9" t="str">
        <x:v>Fashion garment</x:v>
      </x:c>
      <x:c r="F130" s="9" t="str">
        <x:v>User direction; not implemented</x:v>
      </x:c>
      <x:c r="G130" s="9" t="str">
        <x:v>Very rare expensive fashion clothing using animal fur.</x:v>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clothing; fashion garment; wearable; finished item; manufactured / unresolved; fashion; fur; garment; author direction; ; not applicable;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str">
        <x:v>Finished endpoint; material tier is not applicable. Input tiers belong to the chosen recipe.</x:v>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status/completeness",IF(C130="T0","Raw entry feed; no production route","No production route listed"))</x:f>
        <x:v>Route listed; review status/completeness</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inlineStr">
        <x:is>
          <x:t xml:space="preserve">Clothing</x:t>
        </x:is>
      </x:c>
      <x:c r="E131" s="9" t="str">
        <x:v>Fashion garment</x:v>
      </x:c>
      <x:c r="F131" s="9" t="str">
        <x:v>User direction; not implemented</x:v>
      </x:c>
      <x:c r="G131" s="9" t="str">
        <x:v>Very rare expensive fashion clothing using processed hides.</x:v>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clothing; fashion garment; wearable; finished item; manufactured / unresolved; fashion; hide; garment; author direction; ; not applicable;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str">
        <x:v>Finished endpoint; material tier is not applicable. Input tiers belong to the chosen recipe.</x:v>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status/completeness",IF(C131="T0","Raw entry feed; no production route","No production route listed"))</x:f>
        <x:v>Route listed; review status/completeness</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t="str">
        <x:v>proposal.gem.corundum</x:v>
      </x:c>
      <x:c r="B137" s="9" t="str">
        <x:v>Ruby / sapphire corundum</x:v>
      </x:c>
      <x:c r="C137" s="4" t="str">
        <x:v>T0</x:v>
      </x:c>
      <x:c r="D137" s="9" t="str">
        <x:v>Mineral resources</x:v>
      </x:c>
      <x:c r="E137" s="9" t="str">
        <x:v>Gemstone concept</x:v>
      </x:c>
      <x:c r="F137" s="9" t="str">
        <x:v>New proposal</x:v>
      </x:c>
      <x:c r="G137" s="9" t="str">
        <x:v>Proposed appearance: Red ruby and blue or other sapphire palette. Potential use: Fine settings and high-craft decorative work</x:v>
      </x:c>
      <x:c r="H137" s="9" t="str">
        <x:v>None</x:v>
      </x:c>
      <x:c r="I137" s="9" t="str">
        <x:v>Gathered raw gemstone: Legger / local storage</x:v>
      </x:c>
      <x:c r="J137" s="13"/>
      <x:c r="K137" s="15"/>
      <x:c r="L137" s="9" t="str">
        <x:v>Authored ancient mineral-bearing strata candidate; no deposit placement approved</x:v>
      </x:c>
      <x:c r="M137" s="9" t="str">
        <x:v>Sorting, cutting, polishing and setting are future craft concepts</x:v>
      </x:c>
      <x:c r="N137" s="9" t="str">
        <x:v>Not implemented</x:v>
      </x:c>
      <x:c r="O137" s="9" t="str">
        <x:v>One family for now; ruby/sapphire variants can split if useful. No armor or tool effect assigned.</x:v>
      </x:c>
      <x:c r="P137" s="17"/>
      <x:c r="Q137" s="17"/>
      <x:c r="R137" s="17"/>
      <x:c r="S137" s="17"/>
      <x:c r="T137" s="17"/>
      <x:c r="U137" s="9" t="str">
        <x:v>Gemstones exist by author direction. This mineral choice, palette, grade, cut and use are proposals. Fashion-suitable inputs intended valuable; no universal rarity or numeric price assigned.</x:v>
      </x:c>
      <x:c r="V137" s="11"/>
      <x:c r="W137" s="9" t="str">
        <x:v>Author direction October 14, 2026 establishes gemstones generally. Proposed real-mineral inspiration: https://my.gia.edu/gems-gemology/winter-2022-colored-stones-unearthed; no claim of Death Valley occurrence or game canon for this species.</x:v>
      </x:c>
      <x:c r="X137" s="4" t="str">
        <x:v>Gem material</x:v>
      </x:c>
      <x:c r="Y137" s="4" t="str">
        <x:v>Unresolved</x:v>
      </x:c>
      <x:c r="Z137" s="4" t="str">
        <x:v>Geological</x:v>
      </x:c>
      <x:c r="AA137" s="4" t="str">
        <x:v>Decoration</x:v>
      </x:c>
      <x:c r="AB137" s="4" t="str">
        <x:v>Gemstone</x:v>
      </x:c>
      <x:c r="AC137" s="4" t="str">
        <x:v>Unresolved</x:v>
      </x:c>
      <x:c r="AD137" s="4" t="str">
        <x:v>Proposal</x:v>
      </x:c>
      <x:c r="AE137" s="4" t="str">
        <x:f>LOWER(A137&amp;"; "&amp;B137&amp;"; "&amp;D137&amp;"; "&amp;E137&amp;"; "&amp;X137&amp;"; "&amp;Y137&amp;"; "&amp;Z137&amp;"; "&amp;AA137&amp;"; "&amp;AB137&amp;"; "&amp;AC137&amp;"; "&amp;AD137&amp;"; "&amp;V137&amp;"; "&amp;C137&amp;"; "&amp;AH137&amp;"; "&amp;AI137)</x:f>
        <x:v>proposal.gem.corundum; ruby / sapphire corundum; mineral resources; gemstone concept; gem material; unresolved; geological; decoration; gemstone; unresolved; proposal; ; t0; not applicable; material</x:v>
      </x:c>
      <x:c r="AF137" s="4" t="str">
        <x:v>From current item description. Proposed uses retain their existing approval status. Lore category review: Resources -&gt; Mineral resources. Classification only; original item status and tier retained.</x:v>
      </x:c>
      <x:c r="AG137" s="4" t="str">
        <x:v>Provisional raw-stone input interpretation; existing cut state remains unresolved.</x:v>
      </x:c>
      <x:c r="AH137" s="4" t="str">
        <x:v>Not applicable</x:v>
      </x:c>
      <x:c r="AI137" s="4" t="str">
        <x:v>Material</x:v>
      </x:c>
      <x:c r="AJ137" s="4" t="n">
        <x:f>COUNTIFS('Material routes'!$D$6:$D$2205,A137,'Material routes'!$C$6:$C$2205,"Output")</x:f>
        <x:v>0</x:v>
      </x:c>
      <x:c r="AK137" s="4" t="n">
        <x:f>SUM(COUNTIFS('Material routes'!$D$6:$D$2205,A137,'Material routes'!$C$6:$C$2205,"Ingredient candidate"),COUNTIFS('Material routes'!$D$6:$D$2205,A137,'Material routes'!$C$6:$C$2205,"Consumed input"),COUNTIFS('Material routes'!$D$6:$D$2205,A137,'Material routes'!$C$6:$C$2205,"Contained input"),COUNTIFS('Material routes'!$D$6:$D$2205,A137,'Material routes'!$C$6:$C$2205,"Transform input"))</x:f>
        <x:v>0</x:v>
      </x:c>
      <x:c r="AL137" s="4" t="n">
        <x:f>COUNTIFS('Material routes'!$D$6:$D$2205,A137,'Material routes'!$C$6:$C$2205,"Tool candidate")</x:f>
        <x:v>0</x:v>
      </x:c>
      <x:c r="AM137" s="4" t="str">
        <x:f>IF(AJ137&gt;0,"Route listed; review status/completeness",IF(C137="T0","Raw entry feed; no production route","No production route listed"))</x:f>
        <x:v>Raw entry feed; no production route</x:v>
      </x:c>
      <x:c r="AN137" s="14" t="n">
        <x:f>IF(C137="T0",0,IF(C137="T1",1,IF(C137="T2",2,IF(C137="T3",3,IF(C137="T4",4,IF(C137="Unassigned",98,99))))))</x:f>
        <x:v>0</x:v>
      </x:c>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str">
        <x:v>Simple everyday wraps</x:v>
      </x:c>
      <x:c r="C140" s="4" t="str">
        <x:v>Not applicable</x:v>
      </x:c>
      <x:c r="D140" s="9" t="inlineStr">
        <x:is>
          <x:t xml:space="preserve">Clothing</x:t>
        </x:is>
      </x:c>
      <x:c r="E140" s="9" t="str">
        <x:v>Everyday clothing</x:v>
      </x:c>
      <x:c r="F140" s="9" t="str">
        <x:v>User direction; not implemented</x:v>
      </x:c>
      <x:c r="G140" s="9" t="str">
        <x:v>Regular simple wrap-style clothing under the no-cloth material rule.</x:v>
      </x:c>
      <x:c r="H140" s="9" t="str">
        <x:v>Unassigned; layering/fastening TBD</x:v>
      </x:c>
      <x:c r="I140" s="9" t="str">
        <x:v>Booter-worn concept; supply/spare policy TBD</x:v>
      </x:c>
      <x:c r="J140" s="13"/>
      <x:c r="K140" s="15"/>
      <x:c r="L140" s="9" t="str">
        <x:v>Ordinary fabrication/trade candidate; no recipe authored</x:v>
      </x:c>
      <x:c r="M140" s="9" t="str">
        <x:v>Construction and material combination TBD; minimal fur with metal-based fastenings/pieces possible</x:v>
      </x:c>
      <x:c r="N140" s="9" t="str">
        <x:v>Not implemented</x:v>
      </x:c>
      <x:c r="O140" s="9" t="str">
        <x:v>No cloth. Wrap material, attachment and coverage remain open; minimal fur is not an abundant processed-fur supply.</x:v>
      </x:c>
      <x:c r="P140" s="17"/>
      <x:c r="Q140" s="17"/>
      <x:c r="R140" s="17"/>
      <x:c r="S140" s="17"/>
      <x:c r="T140" s="17"/>
      <x:c r="U140" s="9" t="str">
        <x:v>Everyday baseline by author direction. No fixed rarity, price, garment pattern or material ratio assigned.</x:v>
      </x:c>
      <x:c r="V140" s="11"/>
      <x:c r="W140" s="9" t="str">
        <x:v>Direct author clarification, October 14, 2026; Docs/WORLD_BASIS.md#material-culture. Ordinary wear: simple wraps, metal chainmail and practical metal-based pieces with minimal fur. Elaborate fashion remains rare/expensive; no cloth.</x:v>
      </x:c>
      <x:c r="X140" s="4" t="str">
        <x:v>Wearable</x:v>
      </x:c>
      <x:c r="Y140" s="4" t="str">
        <x:v>Finished item</x:v>
      </x:c>
      <x:c r="Z140" s="4" t="str">
        <x:v>Manufactured / unresolved</x:v>
      </x:c>
      <x:c r="AA140" s="4" t="str">
        <x:v>Clothing</x:v>
      </x:c>
      <x:c r="AB140" s="4" t="str">
        <x:v>Mixed / unresolved</x:v>
      </x:c>
      <x:c r="AC140" s="4" t="str">
        <x:v>Garment</x:v>
      </x:c>
      <x:c r="AD140" s="4" t="str">
        <x:v>Author direction</x:v>
      </x:c>
      <x:c r="AE140" s="4" t="str">
        <x:f>LOWER(A140&amp;"; "&amp;B140&amp;"; "&amp;D140&amp;"; "&amp;E140&amp;"; "&amp;X140&amp;"; "&amp;Y140&amp;"; "&amp;Z140&amp;"; "&amp;AA140&amp;"; "&amp;AB140&amp;"; "&amp;AC140&amp;"; "&amp;AD140&amp;"; "&amp;V140&amp;"; "&amp;C140&amp;"; "&amp;AH140&amp;"; "&amp;AI140)</x:f>
        <x:v>proposal.gear.simple_wraps; simple everyday wraps; clothing; everyday clothing; wearable; finished item; manufactured / unresolved; clothing; mixed / unresolved; garment; author direction; ; not applicable; t3; finished item</x:v>
      </x:c>
      <x:c r="AF14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0" s="4" t="str">
        <x:v>Finished endpoint; material tier is not applicable. Input tiers belong to the chosen recipe.</x:v>
      </x:c>
      <x:c r="AH140" s="4" t="str">
        <x:v>T3</x:v>
      </x:c>
      <x:c r="AI140" s="4" t="str">
        <x:v>Finished item</x:v>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status/completeness",IF(C140="T0","Raw entry feed; no production route","No production route listed"))</x:f>
        <x:v>Route listed; review status/completeness</x:v>
      </x:c>
      <x:c r="AN140" s="14" t="n">
        <x:f>IF(C140="T0",0,IF(C140="T1",1,IF(C140="T2",2,IF(C140="T3",3,IF(C140="T4",4,IF(C140="Unassigned",98,99))))))</x:f>
        <x:v>99</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str">
        <x:v>T1</x:v>
      </x:c>
      <x:c r="D142" s="9" t="inlineStr">
        <x:is>
          <x:t xml:space="preserve">Camp items</x:t>
        </x:is>
      </x:c>
      <x:c r="E142" s="9" t="inlineStr">
        <x:is>
          <x:t xml:space="preserve">Shelter &amp; rest</x:t>
        </x:is>
      </x:c>
      <x:c r="F142" s="9" t="str">
        <x:v>New proposal</x:v>
      </x:c>
      <x:c r="G142" s="9" t="str">
        <x:v>Prepared inner-wing material for an assembled vertical sun shade.</x:v>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t="inlineStr">
        <x:is>
          <x:t xml:space="preserve">Wing material; camp goods; Shelter &amp; rest</x:t>
        </x:is>
      </x:c>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camp items; shelter &amp; rest; crafting component; processed intermediate; fauna; sun shading; wing membrane; panel; proposal; wing material; camp goods; shelter &amp; rest; t1; not applicable; component</x:v>
      </x:c>
      <x:c r="AF142" s="4" t="inlineStr">
        <x:is>
          <x:t xml:space="preserve">From current item description. Proposed uses retain their existing approval status. Author camp organization: Camp items / Shelter &amp; rest; previous category/subtype: Crafting components / Wing material.</x:t>
        </x:is>
      </x:c>
      <x:c r="AG142" s="4" t="str">
        <x:v>Proposed game manufacturing tier from the candidate routes. Integrated operations may contain many work steps.</x:v>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t="n">
        <x:f>IF(C142="T0",0,IF(C142="T1",1,IF(C142="T2",2,IF(C142="T3",3,IF(C142="T4",4,IF(C142="Unassigned",98,99))))))</x:f>
        <x:v>1</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str">
        <x:v>Unfinished body for specialist assembly</x:v>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str">
        <x:v>Replaceable fitted sealing part</x:v>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str">
        <x:v>Precision contact surface supporting a seal</x:v>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str">
        <x:v>Prepared compound for compatible joints</x:v>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str">
        <x:v>Replacement contained conduit for a personal canister</x:v>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str">
        <x:v>Connect a line to a matching canister/interface</x:v>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str">
        <x:v>Personal delivery interface candidate</x:v>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str">
        <x:v>Inspect a compatible interior without opening it</x:v>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str">
        <x:v>Attach one canister to a fitted carrier</x:v>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inlineStr">
        <x:is>
          <x:t xml:space="preserve">Attachments</x:t>
        </x:is>
      </x:c>
      <x:c r="E152" s="9" t="str">
        <x:v>Canister economy concept</x:v>
      </x:c>
      <x:c r="F152" s="9" t="str">
        <x:v>New proposal</x:v>
      </x:c>
      <x:c r="G152" s="9" t="str">
        <x:v>Wear a canister in a selected carry arrangement</x:v>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attachments; canister economy concept; carrier; finished item; manufactured / unresolved; equipment mounting; mixed / unresolved; assembly; proposal; ; not applicable;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str">
        <x:v>Finished endpoint; material tier is not applicable. Input tiers belong to the chosen recipe.</x:v>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status/completeness",IF(C152="T0","Raw entry feed; no production route","No production route listed"))</x:f>
        <x:v>Route listed; review status/completeness</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str">
        <x:v>Not applicable</x:v>
      </x:c>
      <x:c r="D153" s="9" t="inlineStr">
        <x:is>
          <x:t xml:space="preserve">Tools</x:t>
        </x:is>
      </x:c>
      <x:c r="E153" s="9" t="str">
        <x:v>Canister economy concept</x:v>
      </x:c>
      <x:c r="F153" s="9" t="str">
        <x:v>New proposal</x:v>
      </x:c>
      <x:c r="G153" s="9" t="str">
        <x:v>Specialist workshop inspection aid</x:v>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tools; canister economy concept; tool; finished item; manufactured / unresolved; inspection; mixed / unresolved; assembly; proposal; ; not applicable;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53" s="4" t="str">
        <x:v>Finished endpoint; material tier is not applicable. Input tiers belong to the chosen recipe.</x:v>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t="n">
        <x:f>IF(C153="T0",0,IF(C153="T1",1,IF(C153="T2",2,IF(C153="T3",3,IF(C153="T4",4,IF(C153="Unassigned",98,99))))))</x:f>
        <x:v>99</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str">
        <x:v>Not applicable</x:v>
      </x:c>
      <x:c r="D154" s="9" t="str">
        <x:v>Field supplies</x:v>
      </x:c>
      <x:c r="E154" s="9" t="str">
        <x:v>Canister economy concept</x:v>
      </x:c>
      <x:c r="F154" s="9" t="str">
        <x:v>New proposal</x:v>
      </x:c>
      <x:c r="G154" s="9" t="str">
        <x:v>Carry a selected set of compatible spare seals/fittings</x:v>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field supplies; canister economy concept; service kit; finished item; manufactured / unresolved; equipment repair; mixed / unresolved; assembly; proposal; sealing; not applicable; unassigned; finished item</x:v>
      </x:c>
      <x:c r="AF154" s="4" t="str">
        <x:v>From current item description. Proposed uses retain their existing approval status.</x:v>
      </x:c>
      <x:c r="AG154" s="4" t="str">
        <x:v>Finished endpoint; material tier is not applicable. Input tiers belong to the chosen recipe.</x:v>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t="n">
        <x:f>IF(C154="T0",0,IF(C154="T1",1,IF(C154="T2",2,IF(C154="T3",3,IF(C154="T4",4,IF(C154="Unassigned",98,99))))))</x:f>
        <x:v>99</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str">
        <x:v>Visible craft provenance or personal decoration</x:v>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str">
        <x:v>Nonstructural custom finish candidate</x:v>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str">
        <x:v>Outer impact/dust guard candidate</x:v>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str">
        <x:v>Not applicable</x:v>
      </x:c>
      <x:c r="D158" s="9" t="str">
        <x:v>Cultural objects</x:v>
      </x:c>
      <x:c r="E158" s="9" t="str">
        <x:v>Religious</x:v>
      </x:c>
      <x:c r="F158" s="9" t="str">
        <x:v>New proposal</x:v>
      </x:c>
      <x:c r="G158" s="9" t="str">
        <x:v>Small devotional image carried or displayed</x:v>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cultural objects; religious; cultural object; finished item; manufactured / unresolved; devotion; metal or shell; solid piece; proposal; ; not applicable; t2; finished item</x:v>
      </x:c>
      <x:c r="AF158" s="4" t="str">
        <x:v>From current item description. Proposed uses retain their existing approval status.</x:v>
      </x:c>
      <x:c r="AG158" s="4" t="str">
        <x:v>Finished endpoint; material tier is not applicable. Input tiers belong to the chosen recipe.</x:v>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t="n">
        <x:f>IF(C158="T0",0,IF(C158="T1",1,IF(C158="T2",2,IF(C158="T3",3,IF(C158="T4",4,IF(C158="Unassigned",98,99))))))</x:f>
        <x:v>99</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str">
        <x:v>Not applicable</x:v>
      </x:c>
      <x:c r="D159" s="9" t="str">
        <x:v>Cultural objects</x:v>
      </x:c>
      <x:c r="E159" s="9" t="str">
        <x:v>Religious</x:v>
      </x:c>
      <x:c r="F159" s="9" t="str">
        <x:v>New proposal</x:v>
      </x:c>
      <x:c r="G159" s="9" t="str">
        <x:v>Small fixed place for household remembrance and devotion</x:v>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cultural objects; religious; cultural object; finished item; manufactured / unresolved; devotion; metal or shell; panel; proposal; ; not applicable; t2; finished item</x:v>
      </x:c>
      <x:c r="AF159" s="4" t="str">
        <x:v>From current item description. Proposed uses retain their existing approval status.</x:v>
      </x:c>
      <x:c r="AG159" s="4" t="str">
        <x:v>Finished endpoint; material tier is not applicable. Input tiers belong to the chosen recipe.</x:v>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t="n">
        <x:f>IF(C159="T0",0,IF(C159="T1",1,IF(C159="T2",2,IF(C159="T3",3,IF(C159="T4",4,IF(C159="Unassigned",98,99))))))</x:f>
        <x:v>99</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str">
        <x:v>Not applicable</x:v>
      </x:c>
      <x:c r="D160" s="9" t="str">
        <x:v>Cultural objects</x:v>
      </x:c>
      <x:c r="E160" s="9" t="str">
        <x:v>Religious</x:v>
      </x:c>
      <x:c r="F160" s="9" t="str">
        <x:v>New proposal</x:v>
      </x:c>
      <x:c r="G160" s="9" t="str">
        <x:v>Ceremonial display of a deliberately contained sacred sample</x:v>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cultural objects; religious; container; finished item; manufactured / unresolved; ceremony; glass and metal; assembly; proposal; liquid and bulk containment; not applicable; t2; finished item</x:v>
      </x:c>
      <x:c r="AF160" s="4" t="str">
        <x:v>From current item description. Proposed uses retain their existing approval status.</x:v>
      </x:c>
      <x:c r="AG160" s="4" t="str">
        <x:v>Finished endpoint; material tier is not applicable. Input tiers belong to the chosen recipe.</x:v>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t="n">
        <x:f>IF(C160="T0",0,IF(C160="T1",1,IF(C160="T2",2,IF(C160="T3",3,IF(C160="T4",4,IF(C160="Unassigned",98,99))))))</x:f>
        <x:v>99</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str">
        <x:v>Not applicable</x:v>
      </x:c>
      <x:c r="D161" s="9" t="str">
        <x:v>Cultural objects</x:v>
      </x:c>
      <x:c r="E161" s="9" t="str">
        <x:v>Religious</x:v>
      </x:c>
      <x:c r="F161" s="9" t="str">
        <x:v>New proposal</x:v>
      </x:c>
      <x:c r="G161" s="9" t="str">
        <x:v>Protect and display a claimed ancestral relic</x:v>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cultural objects; religious; container; finished item; manufactured / unresolved; devotion; metal or shell; assembly; proposal; keepsake storage; not applicable; t3; finished item</x:v>
      </x:c>
      <x:c r="AF161" s="4" t="str">
        <x:v>From current item description. Proposed uses retain their existing approval status.</x:v>
      </x:c>
      <x:c r="AG161" s="4" t="str">
        <x:v>Finished endpoint; material tier is not applicable. Input tiers belong to the chosen recipe.</x:v>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t="n">
        <x:f>IF(C161="T0",0,IF(C161="T1",1,IF(C161="T2",2,IF(C161="T3",3,IF(C161="T4",4,IF(C161="Unassigned",98,99))))))</x:f>
        <x:v>99</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t="str">
        <x:v>proposal.culture.prayer_leaf</x:v>
      </x:c>
      <x:c r="B162" s="9" t="str">
        <x:v>Husk-paper prayer leaf</x:v>
      </x:c>
      <x:c r="C162" s="4" t="str">
        <x:v>Not applicable</x:v>
      </x:c>
      <x:c r="D162" s="9" t="str">
        <x:v>Cultural objects</x:v>
      </x:c>
      <x:c r="E162" s="9" t="str">
        <x:v>Religious</x:v>
      </x:c>
      <x:c r="F162" s="9" t="str">
        <x:v>New proposal</x:v>
      </x:c>
      <x:c r="G162" s="9" t="str">
        <x:v>Portable prayers or devotional images</x:v>
      </x:c>
      <x:c r="H162" s="9" t="str">
        <x:v>Unassigned</x:v>
      </x:c>
      <x:c r="I162" s="9" t="str">
        <x:v>Personal kit / local storage eligibility TBD</x:v>
      </x:c>
      <x:c r="J162" s="13"/>
      <x:c r="K162" s="15"/>
      <x:c r="L162" s="9" t="str">
        <x:v>Craft, trade, gift or institutional custody; exact source TBD</x:v>
      </x:c>
      <x:c r="M162" s="9" t="str">
        <x:v>Material candidate: Scraped husk-fiber paper and mineral marking medium</x:v>
      </x:c>
      <x:c r="N162" s="9" t="str">
        <x:v>Not implemented</x:v>
      </x:c>
      <x:c r="O162" s="9" t="str">
        <x:v>No ordinary pulp paper or cloth; text and faith acceptance TBD</x:v>
      </x:c>
      <x:c r="P162" s="17"/>
      <x:c r="Q162" s="17"/>
      <x:c r="R162" s="17"/>
      <x:c r="S162" s="17"/>
      <x:c r="T162" s="17"/>
      <x:c r="U162" s="9" t="str">
        <x:v>Paper processing and copying consume scarce skilled work. Faith, political authority, ritual practice and prices remain proposals.</x:v>
      </x:c>
      <x:c r="V162" s="11" t="str">
        <x:v>writing and records</x:v>
      </x:c>
      <x:c r="W162" s="9" t="str">
        <x:v>New game proposal inspired by proposal-stage lore: https://github.com/sleepyseamonster/Arc-Dust/blob/f6f98515c005dc3c73cccd9cbc031691745740c6/02-Arc-Dust-Worldbuilding/world/economy/canister/religious-traditions.md</x:v>
      </x:c>
      <x:c r="X162" s="4" t="str">
        <x:v>Document</x:v>
      </x:c>
      <x:c r="Y162" s="4" t="str">
        <x:v>Finished item</x:v>
      </x:c>
      <x:c r="Z162" s="4" t="str">
        <x:v>Manufactured / unresolved</x:v>
      </x:c>
      <x:c r="AA162" s="4" t="str">
        <x:v>Devotion</x:v>
      </x:c>
      <x:c r="AB162" s="4" t="str">
        <x:v>Husk fiber</x:v>
      </x:c>
      <x:c r="AC162" s="4" t="str">
        <x:v>Sheet</x:v>
      </x:c>
      <x:c r="AD162" s="4" t="str">
        <x:v>Proposal</x:v>
      </x:c>
      <x:c r="AE162" s="4" t="str">
        <x:f>LOWER(A162&amp;"; "&amp;B162&amp;"; "&amp;D162&amp;"; "&amp;E162&amp;"; "&amp;X162&amp;"; "&amp;Y162&amp;"; "&amp;Z162&amp;"; "&amp;AA162&amp;"; "&amp;AB162&amp;"; "&amp;AC162&amp;"; "&amp;AD162&amp;"; "&amp;V162&amp;"; "&amp;C162&amp;"; "&amp;AH162&amp;"; "&amp;AI162)</x:f>
        <x:v>proposal.culture.prayer_leaf; husk-paper prayer leaf; cultural objects; religious; document; finished item; manufactured / unresolved; devotion; husk fiber; sheet; proposal; writing and records; not applicable; t2; finished item</x:v>
      </x:c>
      <x:c r="AF162" s="4" t="str">
        <x:v>From current item description. Proposed uses retain their existing approval status.</x:v>
      </x:c>
      <x:c r="AG162" s="4" t="str">
        <x:v>Finished endpoint; material tier is not applicable. Input tiers belong to the chosen recipe.</x:v>
      </x:c>
      <x:c r="AH162" s="4" t="str">
        <x:v>T2</x:v>
      </x:c>
      <x:c r="AI162" s="4" t="str">
        <x:v>Finished item</x:v>
      </x:c>
      <x:c r="AJ162" s="4" t="n">
        <x:f>COUNTIFS('Material routes'!$D$6:$D$2205,A162,'Material routes'!$C$6:$C$2205,"Output")</x:f>
        <x:v>1</x:v>
      </x:c>
      <x:c r="AK162" s="4" t="n">
        <x:f>SUM(COUNTIFS('Material routes'!$D$6:$D$2205,A162,'Material routes'!$C$6:$C$2205,"Ingredient candidate"),COUNTIFS('Material routes'!$D$6:$D$2205,A162,'Material routes'!$C$6:$C$2205,"Consumed input"),COUNTIFS('Material routes'!$D$6:$D$2205,A162,'Material routes'!$C$6:$C$2205,"Contained input"),COUNTIFS('Material routes'!$D$6:$D$2205,A162,'Material routes'!$C$6:$C$2205,"Transform input"))</x:f>
        <x:v>0</x:v>
      </x:c>
      <x:c r="AL162" s="4" t="n">
        <x:f>COUNTIFS('Material routes'!$D$6:$D$2205,A162,'Material routes'!$C$6:$C$2205,"Tool candidate")</x:f>
        <x:v>0</x:v>
      </x:c>
      <x:c r="AM162" s="4" t="str">
        <x:f>IF(AJ162&gt;0,"Route listed; review status/completeness",IF(C162="T0","Raw entry feed; no production route","No production route listed"))</x:f>
        <x:v>Route listed; review status/completeness</x:v>
      </x:c>
      <x:c r="AN162" s="14" t="n">
        <x:f>IF(C162="T0",0,IF(C162="T1",1,IF(C162="T2",2,IF(C162="T3",3,IF(C162="T4",4,IF(C162="Unassigned",98,99))))))</x:f>
        <x:v>99</x:v>
      </x:c>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str">
        <x:v>Not applicable</x:v>
      </x:c>
      <x:c r="D163" s="9" t="str">
        <x:v>Cultural objects</x:v>
      </x:c>
      <x:c r="E163" s="9" t="str">
        <x:v>Religious</x:v>
      </x:c>
      <x:c r="F163" s="9" t="str">
        <x:v>New proposal</x:v>
      </x:c>
      <x:c r="G163" s="9" t="str">
        <x:v>Small dedicated offering left at a shrine</x:v>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cultural objects; religious; cultural object; finished item; manufactured / unresolved; devotion; shell / chitin; solid piece; proposal; ; not applicable; t2; finished item</x:v>
      </x:c>
      <x:c r="AF163" s="4" t="str">
        <x:v>From current item description. Proposed uses retain their existing approval status.</x:v>
      </x:c>
      <x:c r="AG163" s="4" t="str">
        <x:v>Finished endpoint; material tier is not applicable. Input tiers belong to the chosen recipe.</x:v>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t="n">
        <x:f>IF(C163="T0",0,IF(C163="T1",1,IF(C163="T2",2,IF(C163="T3",3,IF(C163="T4",4,IF(C163="Unassigned",98,99))))))</x:f>
        <x:v>99</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str">
        <x:v>Not applicable</x:v>
      </x:c>
      <x:c r="D164" s="9" t="str">
        <x:v>Cultural objects</x:v>
      </x:c>
      <x:c r="E164" s="9" t="str">
        <x:v>Political / civic</x:v>
      </x:c>
      <x:c r="F164" s="9" t="str">
        <x:v>New proposal</x:v>
      </x:c>
      <x:c r="G164" s="9" t="str">
        <x:v>Visible sign of a delegated public role</x:v>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cultural objects; political / civic; cultural object; finished item; manufactured / unresolved; civic identification; metal or shell; solid piece; proposal; ; not applicable; t2; finished item</x:v>
      </x:c>
      <x:c r="AF164" s="4" t="str">
        <x:v>From current item description. Proposed uses retain their existing approval status.</x:v>
      </x:c>
      <x:c r="AG164" s="4" t="str">
        <x:v>Finished endpoint; material tier is not applicable. Input tiers belong to the chosen recipe.</x:v>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t="n">
        <x:f>IF(C164="T0",0,IF(C164="T1",1,IF(C164="T2",2,IF(C164="T3",3,IF(C164="T4",4,IF(C164="Unassigned",98,99))))))</x:f>
        <x:v>99</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str">
        <x:v>Not applicable</x:v>
      </x:c>
      <x:c r="D165" s="9" t="str">
        <x:v>Cultural objects</x:v>
      </x:c>
      <x:c r="E165" s="9" t="str">
        <x:v>Political / civic</x:v>
      </x:c>
      <x:c r="F165" s="9" t="str">
        <x:v>New proposal</x:v>
      </x:c>
      <x:c r="G165" s="9" t="str">
        <x:v>Mark a record or notice with an office symbol</x:v>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t3; finished item</x:v>
      </x:c>
      <x:c r="AF165" s="4" t="str">
        <x:v>From current item description. Proposed uses retain their existing approval status.</x:v>
      </x:c>
      <x:c r="AG165" s="4" t="str">
        <x:v>Finished endpoint; material tier is not applicable. Input tiers belong to the chosen recipe.</x:v>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t="n">
        <x:f>IF(C165="T0",0,IF(C165="T1",1,IF(C165="T2",2,IF(C165="T3",3,IF(C165="T4",4,IF(C165="Unassigned",98,99))))))</x:f>
        <x:v>99</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t="str">
        <x:v>proposal.culture.register</x:v>
      </x:c>
      <x:c r="B166" s="9" t="str">
        <x:v>Civic register folio</x:v>
      </x:c>
      <x:c r="C166" s="4" t="str">
        <x:v>Not applicable</x:v>
      </x:c>
      <x:c r="D166" s="9" t="str">
        <x:v>Cultural objects</x:v>
      </x:c>
      <x:c r="E166" s="9" t="str">
        <x:v>Political / civic</x:v>
      </x:c>
      <x:c r="F166" s="9" t="str">
        <x:v>New proposal</x:v>
      </x:c>
      <x:c r="G166" s="9" t="str">
        <x:v>Record voluntary contributions, membership and commendations</x:v>
      </x:c>
      <x:c r="H166" s="9" t="str">
        <x:v>Unassigned</x:v>
      </x:c>
      <x:c r="I166" s="9" t="str">
        <x:v>Personal kit / local storage eligibility TBD</x:v>
      </x:c>
      <x:c r="J166" s="13"/>
      <x:c r="K166" s="15"/>
      <x:c r="L166" s="9" t="str">
        <x:v>Craft, trade, gift or institutional custody; exact source TBD</x:v>
      </x:c>
      <x:c r="M166" s="9" t="str">
        <x:v>Material candidate: Husk-paper leaves between shell covers</x:v>
      </x:c>
      <x:c r="N166" s="9" t="str">
        <x:v>Not implemented</x:v>
      </x:c>
      <x:c r="O166" s="9" t="str">
        <x:v>Source civic register inspiration; no legal survival obligation or permission gate</x:v>
      </x:c>
      <x:c r="P166" s="17"/>
      <x:c r="Q166" s="17"/>
      <x:c r="R166" s="17"/>
      <x:c r="S166" s="17"/>
      <x:c r="T166" s="17"/>
      <x:c r="U166" s="9" t="str">
        <x:v>Labor-intensive communal record; not assumed universal personal kit. Faith, political authority, ritual practice and prices remain proposals.</x:v>
      </x:c>
      <x:c r="V166" s="11" t="str">
        <x:v>civic recognition</x:v>
      </x:c>
      <x:c r="W166" s="9" t="str">
        <x:v>New game proposal inspired by proposal-stage lore: https://github.com/sleepyseamonster/Arc-Dust/blob/f6f98515c005dc3c73cccd9cbc031691745740c6/02-Arc-Dust-Worldbuilding/world/economy/civic-contract.md</x:v>
      </x:c>
      <x:c r="X166" s="4" t="str">
        <x:v>Document</x:v>
      </x:c>
      <x:c r="Y166" s="4" t="str">
        <x:v>Finished item</x:v>
      </x:c>
      <x:c r="Z166" s="4" t="str">
        <x:v>Manufactured / unresolved</x:v>
      </x:c>
      <x:c r="AA166" s="4" t="str">
        <x:v>Writing and records</x:v>
      </x:c>
      <x:c r="AB166" s="4" t="str">
        <x:v>Husk fiber and shell</x:v>
      </x:c>
      <x:c r="AC166" s="4" t="str">
        <x:v>Folio</x:v>
      </x:c>
      <x:c r="AD166" s="4" t="str">
        <x:v>Proposal</x:v>
      </x:c>
      <x:c r="AE166" s="4" t="str">
        <x:f>LOWER(A166&amp;"; "&amp;B166&amp;"; "&amp;D166&amp;"; "&amp;E166&amp;"; "&amp;X166&amp;"; "&amp;Y166&amp;"; "&amp;Z166&amp;"; "&amp;AA166&amp;"; "&amp;AB166&amp;"; "&amp;AC166&amp;"; "&amp;AD166&amp;"; "&amp;V166&amp;"; "&amp;C166&amp;"; "&amp;AH166&amp;"; "&amp;AI166)</x:f>
        <x:v>proposal.culture.register; civic register folio; cultural objects; political / civic; document; finished item; manufactured / unresolved; writing and records; husk fiber and shell; folio; proposal; civic recognition; not applicable; t2; finished item</x:v>
      </x:c>
      <x:c r="AF166" s="4" t="str">
        <x:v>From current item description. Proposed uses retain their existing approval status.</x:v>
      </x:c>
      <x:c r="AG166" s="4" t="str">
        <x:v>Finished endpoint; material tier is not applicable. Input tiers belong to the chosen recipe.</x:v>
      </x:c>
      <x:c r="AH166" s="4" t="str">
        <x:v>T2</x:v>
      </x:c>
      <x:c r="AI166" s="4" t="str">
        <x:v>Finished item</x:v>
      </x:c>
      <x:c r="AJ166" s="4" t="n">
        <x:f>COUNTIFS('Material routes'!$D$6:$D$2205,A166,'Material routes'!$C$6:$C$2205,"Output")</x:f>
        <x:v>1</x:v>
      </x:c>
      <x:c r="AK166" s="4" t="n">
        <x:f>SUM(COUNTIFS('Material routes'!$D$6:$D$2205,A166,'Material routes'!$C$6:$C$2205,"Ingredient candidate"),COUNTIFS('Material routes'!$D$6:$D$2205,A166,'Material routes'!$C$6:$C$2205,"Consumed input"),COUNTIFS('Material routes'!$D$6:$D$2205,A166,'Material routes'!$C$6:$C$2205,"Contained input"),COUNTIFS('Material routes'!$D$6:$D$2205,A166,'Material routes'!$C$6:$C$2205,"Transform input"))</x:f>
        <x:v>0</x:v>
      </x:c>
      <x:c r="AL166" s="4" t="n">
        <x:f>COUNTIFS('Material routes'!$D$6:$D$2205,A166,'Material routes'!$C$6:$C$2205,"Tool candidate")</x:f>
        <x:v>0</x:v>
      </x:c>
      <x:c r="AM166" s="4" t="str">
        <x:f>IF(AJ166&gt;0,"Route listed; review status/completeness",IF(C166="T0","Raw entry feed; no production route","No production route listed"))</x:f>
        <x:v>Route listed; review status/completeness</x:v>
      </x:c>
      <x:c r="AN166" s="14" t="n">
        <x:f>IF(C166="T0",0,IF(C166="T1",1,IF(C166="T2",2,IF(C166="T3",3,IF(C166="T4",4,IF(C166="Unassigned",98,99))))))</x:f>
        <x:v>99</x:v>
      </x:c>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str">
        <x:v>Not applicable</x:v>
      </x:c>
      <x:c r="D167" s="9" t="str">
        <x:v>Cultural objects</x:v>
      </x:c>
      <x:c r="E167" s="9" t="str">
        <x:v>Political / civic</x:v>
      </x:c>
      <x:c r="F167" s="9" t="str">
        <x:v>New proposal</x:v>
      </x:c>
      <x:c r="G167" s="9" t="str">
        <x:v>Display civic announcements, rules or meeting notices</x:v>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cultural objects; political / civic; document; finished item; manufactured / unresolved; public communication; metal or shell; panel; proposal; ; not applicable; t3; finished item</x:v>
      </x:c>
      <x:c r="AF167" s="4" t="str">
        <x:v>From current item description. Proposed uses retain their existing approval status.</x:v>
      </x:c>
      <x:c r="AG167" s="4" t="str">
        <x:v>Finished endpoint; material tier is not applicable. Input tiers belong to the chosen recipe.</x:v>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t="n">
        <x:f>IF(C167="T0",0,IF(C167="T1",1,IF(C167="T2",2,IF(C167="T3",3,IF(C167="T4",4,IF(C167="Unassigned",98,99))))))</x:f>
        <x:v>99</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t="str">
        <x:v>proposal.culture.petition</x:v>
      </x:c>
      <x:c r="B168" s="9" t="str">
        <x:v>Petition leaf</x:v>
      </x:c>
      <x:c r="C168" s="4" t="str">
        <x:v>Not applicable</x:v>
      </x:c>
      <x:c r="D168" s="9" t="str">
        <x:v>Cultural objects</x:v>
      </x:c>
      <x:c r="E168" s="9" t="str">
        <x:v>Political / civic</x:v>
      </x:c>
      <x:c r="F168" s="9" t="str">
        <x:v>New proposal</x:v>
      </x:c>
      <x:c r="G168" s="9" t="str">
        <x:v>Carry a written request or collective statement</x:v>
      </x:c>
      <x:c r="H168" s="9" t="str">
        <x:v>Unassigned</x:v>
      </x:c>
      <x:c r="I168" s="9" t="str">
        <x:v>Personal kit / local storage eligibility TBD</x:v>
      </x:c>
      <x:c r="J168" s="13"/>
      <x:c r="K168" s="15"/>
      <x:c r="L168" s="9" t="str">
        <x:v>Craft, trade, gift or institutional custody; exact source TBD</x:v>
      </x:c>
      <x:c r="M168" s="9" t="str">
        <x:v>Material candidate: Husk-fiber paper and mineral marks</x:v>
      </x:c>
      <x:c r="N168" s="9" t="str">
        <x:v>Not implemented</x:v>
      </x:c>
      <x:c r="O168" s="9" t="str">
        <x:v>Political disagreement need not imply repression or a named faction</x:v>
      </x:c>
      <x:c r="P168" s="17"/>
      <x:c r="Q168" s="17"/>
      <x:c r="R168" s="17"/>
      <x:c r="S168" s="17"/>
      <x:c r="T168" s="17"/>
      <x:c r="U168" s="9" t="str">
        <x:v>Paper cost and copying effort; no numeric price. Faith, political authority, ritual practice and prices remain proposals.</x:v>
      </x:c>
      <x:c r="V168" s="11"/>
      <x:c r="W168" s="9" t="str">
        <x:v>New game proposal inspired by proposal-stage lore: https://github.com/sleepyseamonster/Arc-Dust/blob/f6f98515c005dc3c73cccd9cbc031691745740c6/02-Arc-Dust-Worldbuilding/world/economy/civic-contract.md</x:v>
      </x:c>
      <x:c r="X168" s="4" t="str">
        <x:v>Document</x:v>
      </x:c>
      <x:c r="Y168" s="4" t="str">
        <x:v>Finished item</x:v>
      </x:c>
      <x:c r="Z168" s="4" t="str">
        <x:v>Manufactured / unresolved</x:v>
      </x:c>
      <x:c r="AA168" s="4" t="str">
        <x:v>Public communication</x:v>
      </x:c>
      <x:c r="AB168" s="4" t="str">
        <x:v>Husk fiber</x:v>
      </x:c>
      <x:c r="AC168" s="4" t="str">
        <x:v>Sheet</x:v>
      </x:c>
      <x:c r="AD168" s="4" t="str">
        <x:v>Proposal</x:v>
      </x:c>
      <x:c r="AE168" s="4" t="str">
        <x:f>LOWER(A168&amp;"; "&amp;B168&amp;"; "&amp;D168&amp;"; "&amp;E168&amp;"; "&amp;X168&amp;"; "&amp;Y168&amp;"; "&amp;Z168&amp;"; "&amp;AA168&amp;"; "&amp;AB168&amp;"; "&amp;AC168&amp;"; "&amp;AD168&amp;"; "&amp;V168&amp;"; "&amp;C168&amp;"; "&amp;AH168&amp;"; "&amp;AI168)</x:f>
        <x:v>proposal.culture.petition; petition leaf; cultural objects; political / civic; document; finished item; manufactured / unresolved; public communication; husk fiber; sheet; proposal; ; not applicable; t2; finished item</x:v>
      </x:c>
      <x:c r="AF168" s="4" t="str">
        <x:v>From current item description. Proposed uses retain their existing approval status.</x:v>
      </x:c>
      <x:c r="AG168" s="4" t="str">
        <x:v>Finished endpoint; material tier is not applicable. Input tiers belong to the chosen recipe.</x:v>
      </x:c>
      <x:c r="AH168" s="4" t="str">
        <x:v>T2</x:v>
      </x:c>
      <x:c r="AI168" s="4" t="str">
        <x:v>Finished item</x:v>
      </x:c>
      <x:c r="AJ168" s="4" t="n">
        <x:f>COUNTIFS('Material routes'!$D$6:$D$2205,A168,'Material routes'!$C$6:$C$2205,"Output")</x:f>
        <x:v>1</x:v>
      </x:c>
      <x:c r="AK168" s="4" t="n">
        <x:f>SUM(COUNTIFS('Material routes'!$D$6:$D$2205,A168,'Material routes'!$C$6:$C$2205,"Ingredient candidate"),COUNTIFS('Material routes'!$D$6:$D$2205,A168,'Material routes'!$C$6:$C$2205,"Consumed input"),COUNTIFS('Material routes'!$D$6:$D$2205,A168,'Material routes'!$C$6:$C$2205,"Contained input"),COUNTIFS('Material routes'!$D$6:$D$2205,A168,'Material routes'!$C$6:$C$2205,"Transform input"))</x:f>
        <x:v>0</x:v>
      </x:c>
      <x:c r="AL168" s="4" t="n">
        <x:f>COUNTIFS('Material routes'!$D$6:$D$2205,A168,'Material routes'!$C$6:$C$2205,"Tool candidate")</x:f>
        <x:v>0</x:v>
      </x:c>
      <x:c r="AM168" s="4" t="str">
        <x:f>IF(AJ168&gt;0,"Route listed; review status/completeness",IF(C168="T0","Raw entry feed; no production route","No production route listed"))</x:f>
        <x:v>Route listed; review status/completeness</x:v>
      </x:c>
      <x:c r="AN168" s="14" t="n">
        <x:f>IF(C168="T0",0,IF(C168="T1",1,IF(C168="T2",2,IF(C168="T3",3,IF(C168="T4",4,IF(C168="Unassigned",98,99))))))</x:f>
        <x:v>99</x:v>
      </x:c>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t="str">
        <x:v>proposal.culture.commendation</x:v>
      </x:c>
      <x:c r="B169" s="9" t="str">
        <x:v>Community service medallion</x:v>
      </x:c>
      <x:c r="C169" s="4" t="str">
        <x:v>Not applicable</x:v>
      </x:c>
      <x:c r="D169" s="9" t="str">
        <x:v>Cultural objects</x:v>
      </x:c>
      <x:c r="E169" s="9" t="str">
        <x:v>Political / civic</x:v>
      </x:c>
      <x:c r="F169" s="9" t="str">
        <x:v>New proposal</x:v>
      </x:c>
      <x:c r="G169" s="9" t="str">
        <x:v>Public recognition of voluntary service</x:v>
      </x:c>
      <x:c r="H169" s="9" t="str">
        <x:v>Unassigned</x:v>
      </x:c>
      <x:c r="I169" s="9" t="str">
        <x:v>Personal kit / local storage eligibility TBD</x:v>
      </x:c>
      <x:c r="J169" s="13"/>
      <x:c r="K169" s="15"/>
      <x:c r="L169" s="9" t="str">
        <x:v>Craft, trade, gift or institutional custody; exact source TBD</x:v>
      </x:c>
      <x:c r="M169" s="9" t="str">
        <x:v>Material candidate: Stamped metal; optional fine inlay</x:v>
      </x:c>
      <x:c r="N169" s="9" t="str">
        <x:v>Not implemented</x:v>
      </x:c>
      <x:c r="O169" s="9" t="str">
        <x:v>Not a maker plate; award eligibility and issuing body undefined</x:v>
      </x:c>
      <x:c r="P169" s="17"/>
      <x:c r="Q169" s="17"/>
      <x:c r="R169" s="17"/>
      <x:c r="S169" s="17"/>
      <x:c r="T169" s="17"/>
      <x:c r="U169" s="9" t="str">
        <x:v>Basic award to elaborate exceptional commission. Faith, political authority, ritual practice and prices remain proposals.</x:v>
      </x:c>
      <x:c r="V169" s="11"/>
      <x:c r="W169" s="9" t="str">
        <x:v>New game proposal inspired by proposal-stage lore: https://github.com/sleepyseamonster/Arc-Dust/blob/f6f98515c005dc3c73cccd9cbc031691745740c6/02-Arc-Dust-Worldbuilding/world/economy/civic-contract.md</x:v>
      </x:c>
      <x:c r="X169" s="4" t="str">
        <x:v>Cultural object</x:v>
      </x:c>
      <x:c r="Y169" s="4" t="str">
        <x:v>Finished item</x:v>
      </x:c>
      <x:c r="Z169" s="4" t="str">
        <x:v>Manufactured / unresolved</x:v>
      </x:c>
      <x:c r="AA169" s="4" t="str">
        <x:v>Civic recognition</x:v>
      </x:c>
      <x:c r="AB169" s="4" t="str">
        <x:v>Metal</x:v>
      </x:c>
      <x:c r="AC169" s="4" t="str">
        <x:v>Solid piece</x:v>
      </x:c>
      <x:c r="AD169" s="4" t="str">
        <x:v>Proposal</x:v>
      </x:c>
      <x:c r="AE169" s="4" t="str">
        <x:f>LOWER(A169&amp;"; "&amp;B169&amp;"; "&amp;D169&amp;"; "&amp;E169&amp;"; "&amp;X169&amp;"; "&amp;Y169&amp;"; "&amp;Z169&amp;"; "&amp;AA169&amp;"; "&amp;AB169&amp;"; "&amp;AC169&amp;"; "&amp;AD169&amp;"; "&amp;V169&amp;"; "&amp;C169&amp;"; "&amp;AH169&amp;"; "&amp;AI169)</x:f>
        <x:v>proposal.culture.commendation; community service medallion; cultural objects; political / civic; cultural object; finished item; manufactured / unresolved; civic recognition; metal; solid piece; proposal; ; not applicable; t2; finished item</x:v>
      </x:c>
      <x:c r="AF169" s="4" t="str">
        <x:v>From current item description. Proposed uses retain their existing approval status.</x:v>
      </x:c>
      <x:c r="AG169" s="4" t="str">
        <x:v>Finished endpoint; material tier is not applicable. Input tiers belong to the chosen recipe.</x:v>
      </x:c>
      <x:c r="AH169" s="4" t="str">
        <x:v>T2</x:v>
      </x:c>
      <x:c r="AI169" s="4" t="str">
        <x:v>Finished item</x:v>
      </x:c>
      <x:c r="AJ169" s="4" t="n">
        <x:f>COUNTIFS('Material routes'!$D$6:$D$2205,A169,'Material routes'!$C$6:$C$2205,"Output")</x:f>
        <x:v>1</x:v>
      </x:c>
      <x:c r="AK169" s="4" t="n">
        <x:f>SUM(COUNTIFS('Material routes'!$D$6:$D$2205,A169,'Material routes'!$C$6:$C$2205,"Ingredient candidate"),COUNTIFS('Material routes'!$D$6:$D$2205,A169,'Material routes'!$C$6:$C$2205,"Consumed input"),COUNTIFS('Material routes'!$D$6:$D$2205,A169,'Material routes'!$C$6:$C$2205,"Contained input"),COUNTIFS('Material routes'!$D$6:$D$2205,A169,'Material routes'!$C$6:$C$2205,"Transform input"))</x:f>
        <x:v>0</x:v>
      </x:c>
      <x:c r="AL169" s="4" t="n">
        <x:f>COUNTIFS('Material routes'!$D$6:$D$2205,A169,'Material routes'!$C$6:$C$2205,"Tool candidate")</x:f>
        <x:v>0</x:v>
      </x:c>
      <x:c r="AM169" s="4" t="str">
        <x:f>IF(AJ169&gt;0,"Route listed; review status/completeness",IF(C169="T0","Raw entry feed; no production route","No production route listed"))</x:f>
        <x:v>Route listed; review status/completeness</x:v>
      </x:c>
      <x:c r="AN169" s="14" t="n">
        <x:f>IF(C169="T0",0,IF(C169="T1",1,IF(C169="T2",2,IF(C169="T3",3,IF(C169="T4",4,IF(C169="Unassigned",98,99))))))</x:f>
        <x:v>99</x:v>
      </x:c>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str">
        <x:v>Not applicable</x:v>
      </x:c>
      <x:c r="D170" s="9" t="str">
        <x:v>Cultural objects</x:v>
      </x:c>
      <x:c r="E170" s="9" t="str">
        <x:v>Ritual</x:v>
      </x:c>
      <x:c r="F170" s="9" t="str">
        <x:v>New proposal</x:v>
      </x:c>
      <x:c r="G170" s="9" t="str">
        <x:v>Apply a sacred-site mark to a suitable record surface</x:v>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cultural objects; ritual; tool; finished item; manufactured / unresolved; ceremony; metal; solid part; proposal; provenance; not applicable; t2; finished item</x:v>
      </x:c>
      <x:c r="AF170" s="4" t="str">
        <x:v>From current item description. Proposed uses retain their existing approval status.</x:v>
      </x:c>
      <x:c r="AG170" s="4" t="str">
        <x:v>Finished endpoint; material tier is not applicable. Input tiers belong to the chosen recipe.</x:v>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t="n">
        <x:f>IF(C170="T0",0,IF(C170="T1",1,IF(C170="T2",2,IF(C170="T3",3,IF(C170="T4",4,IF(C170="Unassigned",98,99))))))</x:f>
        <x:v>99</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str">
        <x:v>Not applicable</x:v>
      </x:c>
      <x:c r="D171" s="9" t="str">
        <x:v>Cultural objects</x:v>
      </x:c>
      <x:c r="E171" s="9" t="str">
        <x:v>Ritual</x:v>
      </x:c>
      <x:c r="F171" s="9" t="str">
        <x:v>New proposal</x:v>
      </x:c>
      <x:c r="G171" s="9" t="str">
        <x:v>Remember a deceased person or missing traveler</x:v>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cultural objects; ritual; cultural object; finished item; manufactured / unresolved; remembrance; metal or shell; panel; proposal; ; not applicable; t2; finished item</x:v>
      </x:c>
      <x:c r="AF171" s="4" t="str">
        <x:v>From current item description. Proposed uses retain their existing approval status.</x:v>
      </x:c>
      <x:c r="AG171" s="4" t="str">
        <x:v>Finished endpoint; material tier is not applicable. Input tiers belong to the chosen recipe.</x:v>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t="n">
        <x:f>IF(C171="T0",0,IF(C171="T1",1,IF(C171="T2",2,IF(C171="T3",3,IF(C171="T4",4,IF(C171="Unassigned",98,99))))))</x:f>
        <x:v>99</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str">
        <x:v>Not applicable</x:v>
      </x:c>
      <x:c r="D172" s="9" t="str">
        <x:v>Cultural objects</x:v>
      </x:c>
      <x:c r="E172" s="9" t="str">
        <x:v>Ritual</x:v>
      </x:c>
      <x:c r="F172" s="9" t="str">
        <x:v>New proposal</x:v>
      </x:c>
      <x:c r="G172" s="9" t="str">
        <x:v>Exchange a visible token at a vow or commitment</x:v>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cultural objects; ritual; cultural object; finished item; manufactured / unresolved; ceremony; metal; solid piece; proposal; ; not applicable; t2; finished item</x:v>
      </x:c>
      <x:c r="AF172" s="4" t="str">
        <x:v>From current item description. Proposed uses retain their existing approval status.</x:v>
      </x:c>
      <x:c r="AG172" s="4" t="str">
        <x:v>Finished endpoint; material tier is not applicable. Input tiers belong to the chosen recipe.</x:v>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t="n">
        <x:f>IF(C172="T0",0,IF(C172="T1",1,IF(C172="T2",2,IF(C172="T3",3,IF(C172="T4",4,IF(C172="Unassigned",98,99))))))</x:f>
        <x:v>99</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str">
        <x:v>Not applicable</x:v>
      </x:c>
      <x:c r="D173" s="9" t="str">
        <x:v>Cultural objects</x:v>
      </x:c>
      <x:c r="E173" s="9" t="str">
        <x:v>Ritual</x:v>
      </x:c>
      <x:c r="F173" s="9" t="str">
        <x:v>New proposal</x:v>
      </x:c>
      <x:c r="G173" s="9" t="str">
        <x:v>Record coming of age, apprenticeship or return</x:v>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cultural objects; ritual; cultural object; finished item; manufactured / unresolved; remembrance; metal or shell; solid piece; proposal; ceremony; not applicable; t2; finished item</x:v>
      </x:c>
      <x:c r="AF173" s="4" t="str">
        <x:v>From current item description. Proposed uses retain their existing approval status.</x:v>
      </x:c>
      <x:c r="AG173" s="4" t="str">
        <x:v>Finished endpoint; material tier is not applicable. Input tiers belong to the chosen recipe.</x:v>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t="n">
        <x:f>IF(C173="T0",0,IF(C173="T1",1,IF(C173="T2",2,IF(C173="T3",3,IF(C173="T4",4,IF(C173="Unassigned",98,99))))))</x:f>
        <x:v>99</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str">
        <x:v>Not applicable</x:v>
      </x:c>
      <x:c r="D174" s="9" t="str">
        <x:v>Cultural objects</x:v>
      </x:c>
      <x:c r="E174" s="9" t="str">
        <x:v>Ritual</x:v>
      </x:c>
      <x:c r="F174" s="9" t="str">
        <x:v>New proposal</x:v>
      </x:c>
      <x:c r="G174" s="9" t="str">
        <x:v>Provide a dry percussive sound for gatherings</x:v>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cultural objects; ritual; musical instrument; finished item; manufactured / unresolved; ceremony; shell and mineral; assembly; proposal; music; not applicable; t1; finished item</x:v>
      </x:c>
      <x:c r="AF174" s="4" t="str">
        <x:v>From current item description. Proposed uses retain their existing approval status.</x:v>
      </x:c>
      <x:c r="AG174" s="4" t="str">
        <x:v>Finished endpoint; material tier is not applicable. Input tiers belong to the chosen recipe.</x:v>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t="n">
        <x:f>IF(C174="T0",0,IF(C174="T1",1,IF(C174="T2",2,IF(C174="T3",3,IF(C174="T4",4,IF(C174="Unassigned",98,99))))))</x:f>
        <x:v>99</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str">
        <x:v>Not applicable</x:v>
      </x:c>
      <x:c r="D175" s="9" t="str">
        <x:v>Cultural objects</x:v>
      </x:c>
      <x:c r="E175" s="9" t="str">
        <x:v>Ritual</x:v>
      </x:c>
      <x:c r="F175" s="9" t="str">
        <x:v>New proposal</x:v>
      </x:c>
      <x:c r="G175" s="9" t="str">
        <x:v>Present and retain a life-event gift</x:v>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cultural objects; ritual; container; finished item; manufactured / unresolved; ceremony; metal or shell; assembly; proposal; keepsake storage; not applicable; t3; finished item</x:v>
      </x:c>
      <x:c r="AF175" s="4" t="str">
        <x:v>From current item description. Proposed uses retain their existing approval status.</x:v>
      </x:c>
      <x:c r="AG175" s="4" t="str">
        <x:v>Finished endpoint; material tier is not applicable. Input tiers belong to the chosen recipe.</x:v>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t="n">
        <x:f>IF(C175="T0",0,IF(C175="T1",1,IF(C175="T2",2,IF(C175="T3",3,IF(C175="T4",4,IF(C175="Unassigned",98,99))))))</x:f>
        <x:v>99</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str">
        <x:v>Not applicable</x:v>
      </x:c>
      <x:c r="D176" s="9" t="inlineStr">
        <x:is>
          <x:t xml:space="preserve">Camp items</x:t>
        </x:is>
      </x:c>
      <x:c r="E176" s="9" t="inlineStr">
        <x:is>
          <x:t xml:space="preserve">Food service &amp; storage</x:t>
        </x:is>
      </x:c>
      <x:c r="F176" s="9" t="str">
        <x:v>New proposal</x:v>
      </x:c>
      <x:c r="G176" s="9" t="str">
        <x:v>Hold an algae meal or sorted small goods</x:v>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t="inlineStr">
        <x:is>
          <x:t xml:space="preserve">Everyday household; camp goods; Food service &amp; storage</x:t>
        </x:is>
      </x:c>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camp items; food service &amp; storage; household utensil; finished item; manufactured / unresolved; food service; metal or shell; solid piece; proposal; everyday household; camp goods; food service &amp; storage; not applicable; t1; finished item</x:v>
      </x:c>
      <x:c r="AF176" s="4" t="inlineStr">
        <x:is>
          <x:t xml:space="preserve">From current item description. Proposed uses retain their existing approval status. Author camp organization: Camp items / Food service &amp; storage; previous category/subtype: Everyday objects / Everyday household.</x:t>
        </x:is>
      </x:c>
      <x:c r="AG176" s="4" t="str">
        <x:v>Finished endpoint; material tier is not applicable. Input tiers belong to the chosen recipe.</x:v>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t="n">
        <x:f>IF(C176="T0",0,IF(C176="T1",1,IF(C176="T2",2,IF(C176="T3",3,IF(C176="T4",4,IF(C176="Unassigned",98,99))))))</x:f>
        <x:v>99</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str">
        <x:v>Not applicable</x:v>
      </x:c>
      <x:c r="D177" s="9" t="inlineStr">
        <x:is>
          <x:t xml:space="preserve">Camp items</x:t>
        </x:is>
      </x:c>
      <x:c r="E177" s="9" t="inlineStr">
        <x:is>
          <x:t xml:space="preserve">Food service &amp; storage</x:t>
        </x:is>
      </x:c>
      <x:c r="F177" s="9" t="str">
        <x:v>New proposal</x:v>
      </x:c>
      <x:c r="G177" s="9" t="str">
        <x:v>Eat or scrape a contained algae portion</x:v>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t="inlineStr">
        <x:is>
          <x:t xml:space="preserve">Everyday household; camp goods; Food service &amp; storage</x:t>
        </x:is>
      </x:c>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camp items; food service &amp; storage; household utensil; finished item; manufactured / unresolved; food service; metal or shell; solid piece; proposal; everyday household; camp goods; food service &amp; storage; not applicable; t1; finished item</x:v>
      </x:c>
      <x:c r="AF177" s="4" t="inlineStr">
        <x:is>
          <x:t xml:space="preserve">From current item description. Proposed uses retain their existing approval status. Author camp organization: Camp items / Food service &amp; storage; previous category/subtype: Everyday objects / Everyday household.</x:t>
        </x:is>
      </x:c>
      <x:c r="AG177" s="4" t="str">
        <x:v>Finished endpoint; material tier is not applicable. Input tiers belong to the chosen recipe.</x:v>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t="n">
        <x:f>IF(C177="T0",0,IF(C177="T1",1,IF(C177="T2",2,IF(C177="T3",3,IF(C177="T4",4,IF(C177="Unassigned",98,99))))))</x:f>
        <x:v>99</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str">
        <x:v>Not applicable</x:v>
      </x:c>
      <x:c r="D178" s="9" t="inlineStr">
        <x:is>
          <x:t xml:space="preserve">Camp items</x:t>
        </x:is>
      </x:c>
      <x:c r="E178" s="9" t="inlineStr">
        <x:is>
          <x:t xml:space="preserve">Cleaning &amp; personal care</x:t>
        </x:is>
      </x:c>
      <x:c r="F178" s="9" t="str">
        <x:v>New proposal</x:v>
      </x:c>
      <x:c r="G178" s="9" t="str">
        <x:v>Sweep dust from possessions and living areas</x:v>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t="inlineStr">
        <x:is>
          <x:t xml:space="preserve">Everyday household; camp goods; Cleaning &amp; personal care</x:t>
        </x:is>
      </x:c>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camp items; cleaning &amp; personal care; tool; finished item; manufactured / unresolved; cleaning; faunal fiber and shell; assembly; proposal; everyday household; camp goods; cleaning &amp; personal care; not applicable; t3; finished item</x:v>
      </x:c>
      <x:c r="AF178" s="4" t="inlineStr">
        <x:is>
          <x:t xml:space="preserve">From current item description. Proposed uses retain their existing approval status. Author camp organization: Camp items / Cleaning &amp; personal care; previous category/subtype: Everyday objects / Everyday household.</x:t>
        </x:is>
      </x:c>
      <x:c r="AG178" s="4" t="str">
        <x:v>Finished endpoint; material tier is not applicable. Input tiers belong to the chosen recipe.</x:v>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t="n">
        <x:f>IF(C178="T0",0,IF(C178="T1",1,IF(C178="T2",2,IF(C178="T3",3,IF(C178="T4",4,IF(C178="Unassigned",98,99))))))</x:f>
        <x:v>99</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str">
        <x:v>Not applicable</x:v>
      </x:c>
      <x:c r="D179" s="9" t="inlineStr">
        <x:is>
          <x:t xml:space="preserve">Camp items</x:t>
        </x:is>
      </x:c>
      <x:c r="E179" s="9" t="inlineStr">
        <x:is>
          <x:t xml:space="preserve">Cleaning &amp; personal care</x:t>
        </x:is>
      </x:c>
      <x:c r="F179" s="9" t="str">
        <x:v>New proposal</x:v>
      </x:c>
      <x:c r="G179" s="9" t="str">
        <x:v>Personal grooming</x:v>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t="inlineStr">
        <x:is>
          <x:t xml:space="preserve">Everyday household; camp goods; Cleaning &amp; personal care</x:t>
        </x:is>
      </x:c>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camp items; cleaning &amp; personal care; household utensil; finished item; manufactured / unresolved; grooming; metal or shell; solid piece; proposal; everyday household; camp goods; cleaning &amp; personal care; not applicable; t1; finished item</x:v>
      </x:c>
      <x:c r="AF179" s="4" t="inlineStr">
        <x:is>
          <x:t xml:space="preserve">From current item description. Proposed uses retain their existing approval status. Author camp organization: Camp items / Cleaning &amp; personal care; previous category/subtype: Everyday objects / Everyday household.</x:t>
        </x:is>
      </x:c>
      <x:c r="AG179" s="4" t="str">
        <x:v>Finished endpoint; material tier is not applicable. Input tiers belong to the chosen recipe.</x:v>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t="n">
        <x:f>IF(C179="T0",0,IF(C179="T1",1,IF(C179="T2",2,IF(C179="T3",3,IF(C179="T4",4,IF(C179="Unassigned",98,99))))))</x:f>
        <x:v>99</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str">
        <x:v>Not applicable</x:v>
      </x:c>
      <x:c r="D180" s="9" t="inlineStr">
        <x:is>
          <x:t xml:space="preserve">Camp items</x:t>
        </x:is>
      </x:c>
      <x:c r="E180" s="9" t="inlineStr">
        <x:is>
          <x:t xml:space="preserve">Camp records</x:t>
        </x:is>
      </x:c>
      <x:c r="F180" s="9" t="str">
        <x:v>New proposal</x:v>
      </x:c>
      <x:c r="G180" s="9" t="str">
        <x:v>Practice marks, keep counts or leave short messages</x:v>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t="inlineStr">
        <x:is>
          <x:t xml:space="preserve">Everyday household; camp goods; Camp records</x:t>
        </x:is>
      </x:c>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camp items; camp records; document; finished item; manufactured / unresolved; writing and records; mineral or shell; solid piece; proposal; everyday household; camp goods; camp records; not applicable; t0; finished item</x:v>
      </x:c>
      <x:c r="AF180" s="4" t="inlineStr">
        <x:is>
          <x:t xml:space="preserve">From current item description. Proposed uses retain their existing approval status. Author camp organization: Camp items / Camp records; previous category/subtype: Everyday objects / Everyday household.</x:t>
        </x:is>
      </x:c>
      <x:c r="AG180" s="4" t="str">
        <x:v>Finished endpoint; material tier is not applicable. Input tiers belong to the chosen recipe.</x:v>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t="n">
        <x:f>IF(C180="T0",0,IF(C180="T1",1,IF(C180="T2",2,IF(C180="T3",3,IF(C180="T4",4,IF(C180="Unassigned",98,99))))))</x:f>
        <x:v>99</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str">
        <x:v>Not applicable</x:v>
      </x:c>
      <x:c r="D181" s="9" t="inlineStr">
        <x:is>
          <x:t xml:space="preserve">Camp items</x:t>
        </x:is>
      </x:c>
      <x:c r="E181" s="9" t="inlineStr">
        <x:is>
          <x:t xml:space="preserve">Camp records</x:t>
        </x:is>
      </x:c>
      <x:c r="F181" s="9" t="str">
        <x:v>New proposal</x:v>
      </x:c>
      <x:c r="G181" s="9" t="str">
        <x:v>Incise compatible tablets, labels or simple designs</x:v>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t="inlineStr">
        <x:is>
          <x:t xml:space="preserve">Everyday household; camp goods; Camp records</x:t>
        </x:is>
      </x:c>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camp items; camp records; tool; finished item; manufactured / unresolved; writing and records; metal and shell; solid part; proposal; everyday household; camp goods; camp records; not applicable; t2; finished item</x:v>
      </x:c>
      <x:c r="AF181" s="4" t="inlineStr">
        <x:is>
          <x:t xml:space="preserve">From current item description. Proposed uses retain their existing approval status. Author camp organization: Camp items / Camp records; previous category/subtype: Everyday objects / Everyday household.</x:t>
        </x:is>
      </x:c>
      <x:c r="AG181" s="4" t="str">
        <x:v>Finished endpoint; material tier is not applicable. Input tiers belong to the chosen recipe.</x:v>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t="n">
        <x:f>IF(C181="T0",0,IF(C181="T1",1,IF(C181="T2",2,IF(C181="T3",3,IF(C181="T4",4,IF(C181="Unassigned",98,99))))))</x:f>
        <x:v>99</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str">
        <x:v>Crushed fired ceramic grit</x:v>
      </x:c>
      <x:c r="C182" s="4" t="str">
        <x:v>T1</x:v>
      </x:c>
      <x:c r="D182" s="9" t="str">
        <x:v>Manufactured stock</x:v>
      </x:c>
      <x:c r="E182" s="9" t="str">
        <x:v>Ceramic feedstock</x:v>
      </x:c>
      <x:c r="F182" s="9" t="str">
        <x:v>New proposal</x:v>
      </x:c>
      <x:c r="G182" s="9" t="str">
        <x:v>Selected broken fired ceramic, sorted and crushed for candidate body mixes.</x:v>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str">
        <x:v>fabrication; ceramic; pottery</x:v>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crushed fired ceramic grit; manufactured stock; ceramic feedstock; processed material; processed intermediate; geological; glass and ceramics; ceramic feed mixture; particles; proposal; fabrication; ceramic; pottery;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str">
        <x:v>Prepared ceramic body feed</x:v>
      </x:c>
      <x:c r="C183" s="4" t="str">
        <x:v>T1</x:v>
      </x:c>
      <x:c r="D183" s="9" t="str">
        <x:v>Manufactured stock</x:v>
      </x:c>
      <x:c r="E183" s="9" t="str">
        <x:v>Ceramic feedstock</x:v>
      </x:c>
      <x:c r="F183" s="9" t="str">
        <x:v>New proposal</x:v>
      </x:c>
      <x:c r="G183" s="9" t="str">
        <x:v>Selected mineral feed blended for a chosen ceramic product.</x:v>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str">
        <x:v>fabrication; ceramic; pottery</x:v>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prepared ceramic body feed; manufactured stock; ceramic feedstock; processed material; processed intermediate; geological; glass and ceramics; ceramic feed mixture; particles; proposal; fabrication; ceramic; pottery;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str">
        <x:v>Prepared glaze feed</x:v>
      </x:c>
      <x:c r="C184" s="4" t="str">
        <x:v>T1</x:v>
      </x:c>
      <x:c r="D184" s="9" t="str">
        <x:v>Manufactured stock</x:v>
      </x:c>
      <x:c r="E184" s="9" t="str">
        <x:v>Ceramic feedstock</x:v>
      </x:c>
      <x:c r="F184" s="9" t="str">
        <x:v>New proposal</x:v>
      </x:c>
      <x:c r="G184" s="9" t="str">
        <x:v>Selected mineral finishing feed for compatible ceramic surfaces.</x:v>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str">
        <x:v>surface finishing; ceramic; pottery</x:v>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glaze feed; manufactured stock; ceramic feedstock; processed material; processed intermediate; geological; glass and ceramics; ceramic feed mixture; particles; proposal; surface finishing; ceramic; pottery;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str">
        <x:v>A shaped intermediate awaiting its designed firing process.</x:v>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str">
        <x:v>Not applicable</x:v>
      </x:c>
      <x:c r="D186" s="9" t="inlineStr">
        <x:is>
          <x:t xml:space="preserve">Camp items</x:t>
        </x:is>
      </x:c>
      <x:c r="E186" s="9" t="inlineStr">
        <x:is>
          <x:t xml:space="preserve">Food service &amp; storage</x:t>
        </x:is>
      </x:c>
      <x:c r="F186" s="9" t="str">
        <x:v>New proposal</x:v>
      </x:c>
      <x:c r="G186" s="9" t="str">
        <x:v>Simple ceramic bowl for contained algae portions.</x:v>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inlineStr">
        <x:is>
          <x:t xml:space="preserve">pottery; Ceramic household; camp goods; Food service &amp; storage</x:t>
        </x:is>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camp items; food service &amp; storage; household utensil; finished item; manufactured / unresolved; food service; ceramic; solid part; proposal; pottery; ceramic household; camp goods; food service &amp; storage; not applicable; t1; finished item</x:v>
      </x:c>
      <x:c r="AF186"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6" s="4" t="str">
        <x:v>Finished endpoint; material tier is not applicable. Input tiers belong to the chosen recipe.</x:v>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t="n">
        <x:f>IF(C186="T0",0,IF(C186="T1",1,IF(C186="T2",2,IF(C186="T3",3,IF(C186="T4",4,IF(C186="Unassigned",98,99))))))</x:f>
        <x:v>99</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str">
        <x:v>Not applicable</x:v>
      </x:c>
      <x:c r="D187" s="9" t="inlineStr">
        <x:is>
          <x:t xml:space="preserve">Camp items</x:t>
        </x:is>
      </x:c>
      <x:c r="E187" s="9" t="inlineStr">
        <x:is>
          <x:t xml:space="preserve">Food service &amp; storage</x:t>
        </x:is>
      </x:c>
      <x:c r="F187" s="9" t="str">
        <x:v>New proposal</x:v>
      </x:c>
      <x:c r="G187" s="9" t="str">
        <x:v>Small cup for a contained food portion or other assigned household use.</x:v>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inlineStr">
        <x:is>
          <x:t xml:space="preserve">pottery; Ceramic household; camp goods; Food service &amp; storage</x:t>
        </x:is>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camp items; food service &amp; storage; household utensil; finished item; manufactured / unresolved; food service; ceramic; solid part; proposal; pottery; ceramic household; camp goods; food service &amp; storage; not applicable; t1; finished item</x:v>
      </x:c>
      <x:c r="AF187"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7" s="4" t="str">
        <x:v>Finished endpoint; material tier is not applicable. Input tiers belong to the chosen recipe.</x:v>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t="n">
        <x:f>IF(C187="T0",0,IF(C187="T1",1,IF(C187="T2",2,IF(C187="T3",3,IF(C187="T4",4,IF(C187="Unassigned",98,99))))))</x:f>
        <x:v>99</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str">
        <x:v>Not applicable</x:v>
      </x:c>
      <x:c r="D188" s="9" t="inlineStr">
        <x:is>
          <x:t xml:space="preserve">Camp items</x:t>
        </x:is>
      </x:c>
      <x:c r="E188" s="9" t="inlineStr">
        <x:is>
          <x:t xml:space="preserve">Food service &amp; storage</x:t>
        </x:is>
      </x:c>
      <x:c r="F188" s="9" t="str">
        <x:v>New proposal</x:v>
      </x:c>
      <x:c r="G188" s="9" t="str">
        <x:v>Shallow plate for serving or separating food portions.</x:v>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inlineStr">
        <x:is>
          <x:t xml:space="preserve">pottery; Ceramic household; camp goods; Food service &amp; storage</x:t>
        </x:is>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camp items; food service &amp; storage; household utensil; finished item; manufactured / unresolved; food service; ceramic; solid part; proposal; pottery; ceramic household; camp goods; food service &amp; storage; not applicable; t1; finished item</x:v>
      </x:c>
      <x:c r="AF188"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8" s="4" t="str">
        <x:v>Finished endpoint; material tier is not applicable. Input tiers belong to the chosen recipe.</x:v>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t="n">
        <x:f>IF(C188="T0",0,IF(C188="T1",1,IF(C188="T2",2,IF(C188="T3",3,IF(C188="T4",4,IF(C188="Unassigned",98,99))))))</x:f>
        <x:v>99</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str">
        <x:v>Not applicable</x:v>
      </x:c>
      <x:c r="D189" s="9" t="inlineStr">
        <x:is>
          <x:t xml:space="preserve">Camp items</x:t>
        </x:is>
      </x:c>
      <x:c r="E189" s="9" t="inlineStr">
        <x:is>
          <x:t xml:space="preserve">Food service &amp; storage</x:t>
        </x:is>
      </x:c>
      <x:c r="F189" s="9" t="str">
        <x:v>New proposal</x:v>
      </x:c>
      <x:c r="G189" s="9" t="str">
        <x:v>Lidded vessel for selected dry household goods.</x:v>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inlineStr">
        <x:is>
          <x:t xml:space="preserve">liquid and bulk containment; pottery; Ceramic storage; camp goods; Food service &amp; storage</x:t>
        </x:is>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camp items; food service &amp; storage; container; finished item; manufactured / unresolved; cargo organization; ceramic; solid part; proposal; liquid and bulk containment; pottery; ceramic storage; camp goods; food service &amp; storage; not applicable; t3; finished item</x:v>
      </x:c>
      <x:c r="AF189" s="4" t="inlineStr">
        <x:is>
          <x:t xml:space="preserve">Specific item proposed from author ceramics direction; functional and material limits remain unresolved. Author camp organization: Camp items / Food service &amp; storage; previous category/subtype: Containers / Ceramic storage.</x:t>
        </x:is>
      </x:c>
      <x:c r="AG189" s="4" t="str">
        <x:v>Finished endpoint; material tier is not applicable. Input tiers belong to the chosen recipe.</x:v>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t="n">
        <x:f>IF(C189="T0",0,IF(C189="T1",1,IF(C189="T2",2,IF(C189="T3",3,IF(C189="T4",4,IF(C189="Unassigned",98,99))))))</x:f>
        <x:v>99</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str">
        <x:v>Not applicable</x:v>
      </x:c>
      <x:c r="D190" s="9" t="inlineStr">
        <x:is>
          <x:t xml:space="preserve">Salvage</x:t>
        </x:is>
      </x:c>
      <x:c r="E190" s="9" t="str">
        <x:v>Ceramic workshop</x:v>
      </x:c>
      <x:c r="F190" s="9" t="str">
        <x:v>New proposal</x:v>
      </x:c>
      <x:c r="G190" s="9" t="str">
        <x:v>Specialist vessel candidate for a selected high-temperature material process.</x:v>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salvage; ceramic workshop; tool; finished item; manufactured / unresolved; metal refining; ceramic; solid part; proposal; glass and ceramics; pottery; not applicable;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str">
        <x:v>Finished endpoint; material tier is not applicable. Input tiers belong to the chosen recipe.</x:v>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t="n">
        <x:f>IF(C190="T0",0,IF(C190="T1",1,IF(C190="T2",2,IF(C190="T3",3,IF(C190="T4",4,IF(C190="Unassigned",98,99))))))</x:f>
        <x:v>99</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str">
        <x:v>Not applicable</x:v>
      </x:c>
      <x:c r="D191" s="9" t="inlineStr">
        <x:is>
          <x:t xml:space="preserve">Salvage</x:t>
        </x:is>
      </x:c>
      <x:c r="E191" s="9" t="str">
        <x:v>Ceramic workshop</x:v>
      </x:c>
      <x:c r="F191" s="9" t="str">
        <x:v>New proposal</x:v>
      </x:c>
      <x:c r="G191" s="9" t="str">
        <x:v>A shaped mold for a specifically chosen casting process.</x:v>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salvage; ceramic workshop; tool; finished item; manufactured / unresolved; fabrication; ceramic; solid part; proposal; metal refining; pottery; not applicable;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str">
        <x:v>Finished endpoint; material tier is not applicable. Input tiers belong to the chosen recipe.</x:v>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t="n">
        <x:f>IF(C191="T0",0,IF(C191="T1",1,IF(C191="T2",2,IF(C191="T3",3,IF(C191="T4",4,IF(C191="Unassigned",98,99))))))</x:f>
        <x:v>99</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str">
        <x:v>Not applicable</x:v>
      </x:c>
      <x:c r="D192" s="9" t="inlineStr">
        <x:is>
          <x:t xml:space="preserve">Salvage</x:t>
        </x:is>
      </x:c>
      <x:c r="E192" s="9" t="str">
        <x:v>Ceramic workshop</x:v>
      </x:c>
      <x:c r="F192" s="9" t="str">
        <x:v>New proposal</x:v>
      </x:c>
      <x:c r="G192" s="9" t="str">
        <x:v>Bowl-shaped workshop tool for controlled grinding of selected feed.</x:v>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salvage; ceramic workshop; tool; finished item; manufactured / unresolved; chemical processing; ceramic; solid part; proposal; glass and ceramics; pottery; not applicable;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str">
        <x:v>Finished endpoint; material tier is not applicable. Input tiers belong to the chosen recipe.</x:v>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t="n">
        <x:f>IF(C192="T0",0,IF(C192="T1",1,IF(C192="T2",2,IF(C192="T3",3,IF(C192="T4",4,IF(C192="Unassigned",98,99))))))</x:f>
        <x:v>99</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str">
        <x:v>Not applicable</x:v>
      </x:c>
      <x:c r="D193" s="9" t="inlineStr">
        <x:is>
          <x:t xml:space="preserve">Salvage</x:t>
        </x:is>
      </x:c>
      <x:c r="E193" s="9" t="str">
        <x:v>Ceramic workshop</x:v>
      </x:c>
      <x:c r="F193" s="9" t="str">
        <x:v>New proposal</x:v>
      </x:c>
      <x:c r="G193" s="9" t="str">
        <x:v>Grinding tool used with a compatible mortar.</x:v>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salvage; ceramic workshop; tool; finished item; manufactured / unresolved; chemical processing; ceramic; solid part; proposal; glass and ceramics; pottery; not applicable;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str">
        <x:v>Finished endpoint; material tier is not applicable. Input tiers belong to the chosen recipe.</x:v>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t="n">
        <x:f>IF(C193="T0",0,IF(C193="T1",1,IF(C193="T2",2,IF(C193="T3",3,IF(C193="T4",4,IF(C193="Unassigned",98,99))))))</x:f>
        <x:v>99</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str">
        <x:v>Not applicable</x:v>
      </x:c>
      <x:c r="D194" s="9" t="inlineStr">
        <x:is>
          <x:t xml:space="preserve">Salvage</x:t>
        </x:is>
      </x:c>
      <x:c r="E194" s="9" t="str">
        <x:v>Ceramic workshop</x:v>
      </x:c>
      <x:c r="F194" s="9" t="str">
        <x:v>New proposal</x:v>
      </x:c>
      <x:c r="G194" s="9" t="str">
        <x:v>Support selected small parts in a proposed firing setup.</x:v>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salvage; ceramic workshop; tool; finished item; manufactured / unresolved; glass and ceramics; ceramic; panel; proposal; pottery; not applicable;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str">
        <x:v>Finished endpoint; material tier is not applicable. Input tiers belong to the chosen recipe.</x:v>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t="n">
        <x:f>IF(C194="T0",0,IF(C194="T1",1,IF(C194="T2",2,IF(C194="T3",3,IF(C194="T4",4,IF(C194="Unassigned",98,99))))))</x:f>
        <x:v>99</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str">
        <x:v>Specialist lining brick for a compatible furnace or kiln.</x:v>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str">
        <x:v>Replaceable shaped hot-face panel for a proposed stationary kiln.</x:v>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str">
        <x:v>Small fitted bead candidate for separating selected conductor sections.</x:v>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str">
        <x:v>Hard standoff separating compatible conductive parts.</x:v>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str">
        <x:v>Fitted ceramic/conductor assembly routing an electrical connection through a housing.</x:v>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str">
        <x:v>Hard closure shaped for its matching vessel.</x:v>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str">
        <x:v>Removable cover matched to an open-topped ceramic vessel.</x:v>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str">
        <x:v>Replaceable outlet candidate for compatible contained material.</x:v>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str">
        <x:v>Rigid channel candidate for an assigned industrial transfer route.</x:v>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str">
        <x:v>Not applicable</x:v>
      </x:c>
      <x:c r="D204" s="9" t="str">
        <x:v>Cultural objects</x:v>
      </x:c>
      <x:c r="E204" s="9" t="str">
        <x:v>Ceramic ceremonial</x:v>
      </x:c>
      <x:c r="F204" s="9" t="str">
        <x:v>New proposal</x:v>
      </x:c>
      <x:c r="G204" s="9" t="str">
        <x:v>Small ceramic offering or devotional image.</x:v>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cultural objects; ceramic ceremonial; cultural object; finished item; manufactured / unresolved; devotion; ceramic; panel; proposal; decoration; pottery; not applicable; t1; finished item</x:v>
      </x:c>
      <x:c r="AF204" s="4" t="str">
        <x:v>Specific item proposed from author ceramics direction; functional and material limits remain unresolved.</x:v>
      </x:c>
      <x:c r="AG204" s="4" t="str">
        <x:v>Finished endpoint; material tier is not applicable. Input tiers belong to the chosen recipe.</x:v>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t="n">
        <x:f>IF(C204="T0",0,IF(C204="T1",1,IF(C204="T2",2,IF(C204="T3",3,IF(C204="T4",4,IF(C204="Unassigned",98,99))))))</x:f>
        <x:v>99</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str">
        <x:v>Not applicable</x:v>
      </x:c>
      <x:c r="D205" s="9" t="str">
        <x:v>Cultural objects</x:v>
      </x:c>
      <x:c r="E205" s="9" t="str">
        <x:v>Ceramic ceremonial</x:v>
      </x:c>
      <x:c r="F205" s="9" t="str">
        <x:v>New proposal</x:v>
      </x:c>
      <x:c r="G205" s="9" t="str">
        <x:v>Sculpted keepsake of a person, creature or significant event.</x:v>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cultural objects; ceramic ceremonial; cultural object; finished item; manufactured / unresolved; remembrance; ceramic; solid piece; proposal; decoration; pottery; not applicable; t1; finished item</x:v>
      </x:c>
      <x:c r="AF205" s="4" t="str">
        <x:v>Specific item proposed from author ceramics direction; functional and material limits remain unresolved.</x:v>
      </x:c>
      <x:c r="AG205" s="4" t="str">
        <x:v>Finished endpoint; material tier is not applicable. Input tiers belong to the chosen recipe.</x:v>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t="n">
        <x:f>IF(C205="T0",0,IF(C205="T1",1,IF(C205="T2",2,IF(C205="T3",3,IF(C205="T4",4,IF(C205="Unassigned",98,99))))))</x:f>
        <x:v>99</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str">
        <x:v>Not applicable</x:v>
      </x:c>
      <x:c r="D206" s="9" t="str">
        <x:v>Cultural objects</x:v>
      </x:c>
      <x:c r="E206" s="9" t="str">
        <x:v>Ceramic ceremonial</x:v>
      </x:c>
      <x:c r="F206" s="9" t="str">
        <x:v>New proposal</x:v>
      </x:c>
      <x:c r="G206" s="9" t="str">
        <x:v>Dedicated presentation bowl with selected finish or engraving.</x:v>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cultural objects; ceramic ceremonial; cultural object; finished item; manufactured / unresolved; ceremony; ceramic; solid part; proposal; decoration; pottery; not applicable; t1; finished item</x:v>
      </x:c>
      <x:c r="AF206" s="4" t="str">
        <x:v>Specific item proposed from author ceramics direction; functional and material limits remain unresolved.</x:v>
      </x:c>
      <x:c r="AG206" s="4" t="str">
        <x:v>Finished endpoint; material tier is not applicable. Input tiers belong to the chosen recipe.</x:v>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t="n">
        <x:f>IF(C206="T0",0,IF(C206="T1",1,IF(C206="T2",2,IF(C206="T3",3,IF(C206="T4",4,IF(C206="Unassigned",98,99))))))</x:f>
        <x:v>99</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inlineStr">
        <x:is>
          <x:t xml:space="preserve">Attachments</x:t>
        </x:is>
      </x:c>
      <x:c r="E207" s="9" t="str">
        <x:v>Ceramic protection</x:v>
      </x:c>
      <x:c r="F207" s="9" t="str">
        <x:v>New proposal</x:v>
      </x:c>
      <x:c r="G207" s="9" t="str">
        <x:v>Candidate fitted insert in the existing specialized-armor-plate family.</x:v>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attachments; ceramic protection; armor; finished item; manufactured / unresolved; protection; ceramic; panel; proposal; pottery; not applicable;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x:t>
        </x:is>
      </x:c>
      <x:c r="AG207" s="4" t="str">
        <x:v>Finished endpoint; material tier is not applicable. Input tiers belong to the chosen recipe.</x:v>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status/completeness",IF(C207="T0","Raw entry feed; no production route","No production route listed"))</x:f>
        <x:v>Route listed; review status/completeness</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str">
        <x:v>Shaped toggle for a compatible wrap or fitted carrier.</x:v>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inlineStr">
        <x:is>
          <x:t xml:space="preserve">Workshop upgrades</x:t>
        </x:is>
      </x:c>
      <x:c r="E209" s="9" t="str">
        <x:v>Ceramic workshop</x:v>
      </x:c>
      <x:c r="F209" s="9" t="str">
        <x:v>New proposal</x:v>
      </x:c>
      <x:c r="G209" s="9" t="str">
        <x:v>Replaceable shaped abrasive for a chosen workshop tool.</x:v>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not applicable;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str">
        <x:v>Finished endpoint; material tier is not applicable. Input tiers belong to the chosen recipe.</x:v>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status/completeness",IF(C209="T0","Raw entry feed; no production route","No production route listed"))</x:f>
        <x:v>Route listed; review status/completeness</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source lacks material denominations</x:v>
      </x:c>
      <x:c r="F210" s="9" t="str">
        <x:v>Source proposal; not implemented</x:v>
      </x:c>
      <x:c r="G210" s="9" t="str">
        <x:v>Imperial currency for exchange. Source everyday name: Commons; commercial shorthand: marks.</x:v>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str">
        <x:v>Stone family that releases oxygen, as requested by author.</x:v>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str">
        <x:v>Stone family that emits light, as requested by author.</x:v>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str">
        <x:v>Flint resource requested by author; candidate sparking and worked-edge uses.</x:v>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str">
        <x:v>Not applicable</x:v>
      </x:c>
      <x:c r="D214" s="9" t="inlineStr">
        <x:is>
          <x:t xml:space="preserve">Camp items</x:t>
        </x:is>
      </x:c>
      <x:c r="E214" s="9" t="inlineStr">
        <x:is>
          <x:t xml:space="preserve">Cooking &amp; ignition</x:t>
        </x:is>
      </x:c>
      <x:c r="F214" s="9" t="str">
        <x:v>New proposal</x:v>
      </x:c>
      <x:c r="G214" s="9" t="str">
        <x:v>Worked striking implement candidate used with compatible flint.</x:v>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t="inlineStr">
        <x:is>
          <x:t xml:space="preserve">Ignition tool; camp goods; Cooking &amp; ignition</x:t>
        </x:is>
      </x:c>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camp items; cooking &amp; ignition; tool; finished item; manufactured / unresolved; ignition; metal or shell; assembly; proposal; ignition tool; camp goods; cooking &amp; ignition; not applicable;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Ignition tool.</x:t>
        </x:is>
      </x:c>
      <x:c r="AG214" s="4" t="str">
        <x:v>Finished endpoint; material tier is not applicable. Input tiers belong to the chosen recipe.</x:v>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t="n">
        <x:f>IF(C214="T0",0,IF(C214="T1",1,IF(C214="T2",2,IF(C214="T3",3,IF(C214="T4",4,IF(C214="Unassigned",98,99))))))</x:f>
        <x:v>99</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str">
        <x:v>Chitin-char</x:v>
      </x:c>
      <x:c r="C215" s="4" t="str">
        <x:v>T1</x:v>
      </x:c>
      <x:c r="D215" s="9" t="str">
        <x:v>Manufactured stock</x:v>
      </x:c>
      <x:c r="E215" s="9" t="str">
        <x:v>Fire fuel</x:v>
      </x:c>
      <x:c r="F215" s="9" t="str">
        <x:v>Source proposal; not implemented</x:v>
      </x:c>
      <x:c r="G215" s="9" t="str">
        <x:v>Carbonized chitin material described in the chitin source record.</x:v>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chitin-char; manufactured stock; fire fuel; processed material; processed intermediate; fauna; fuel; carbonaceous material; solid piece; source proposal; ;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str">
        <x:v>Not applicable</x:v>
      </x:c>
      <x:c r="D216" s="9" t="inlineStr">
        <x:is>
          <x:t xml:space="preserve">Camp items</x:t>
        </x:is>
      </x:c>
      <x:c r="E216" s="9" t="inlineStr">
        <x:is>
          <x:t xml:space="preserve">Cooking &amp; ignition</x:t>
        </x:is>
      </x:c>
      <x:c r="F216" s="9" t="str">
        <x:v>New proposal</x:v>
      </x:c>
      <x:c r="G216" s="9" t="str">
        <x:v>Purpose-made ceramic vessel candidate for heating a contained food portion.</x:v>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t="inlineStr">
        <x:is>
          <x:t xml:space="preserve">Cooking vessel; camp goods; Cooking &amp; ignition</x:t>
        </x:is>
      </x:c>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camp items; cooking &amp; ignition; tool; finished item; manufactured / unresolved; cooking; ceramic; solid part; proposal; cooking vessel; camp goods; cooking &amp; ignition; not applicable;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vessel.</x:t>
        </x:is>
      </x:c>
      <x:c r="AG216" s="4" t="str">
        <x:v>Finished endpoint; material tier is not applicable. Input tiers belong to the chosen recipe.</x:v>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t="n">
        <x:f>IF(C216="T0",0,IF(C216="T1",1,IF(C216="T2",2,IF(C216="T3",3,IF(C216="T4",4,IF(C216="Unassigned",98,99))))))</x:f>
        <x:v>99</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x:c r="B217" s="9"/>
      <x:c r="C217" s="4"/>
      <x:c r="D217" s="9"/>
      <x:c r="E217" s="9"/>
      <x:c r="F217" s="9"/>
      <x:c r="G217" s="9"/>
      <x:c r="H217" s="9"/>
      <x:c r="I217" s="9"/>
      <x:c r="J217" s="13"/>
      <x:c r="M217" s="9"/>
      <x:c r="N217" s="9"/>
      <x:c r="O217" s="9"/>
      <x:c r="P217" s="17"/>
      <x:c r="V217" s="11"/>
      <x:c r="X217" s="4"/>
      <x:c r="Y217" s="4"/>
      <x:c r="Z217" s="4"/>
      <x:c r="AA217" s="4"/>
      <x:c r="AB217" s="4"/>
      <x:c r="AC217" s="4"/>
      <x:c r="AD217" s="4"/>
      <x:c r="AE217" s="4"/>
      <x:c r="AF217" s="4"/>
      <x:c r="AG217" s="4"/>
      <x:c r="AH217" s="4"/>
      <x:c r="AI217" s="4"/>
      <x:c r="AJ217" s="4"/>
      <x:c r="AK217" s="4"/>
      <x:c r="AL217" s="4"/>
      <x:c r="AM217" s="4"/>
      <x:c r="AN217" s="14"/>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str">
        <x:v>Not applicable</x:v>
      </x:c>
      <x:c r="D218" s="9" t="inlineStr">
        <x:is>
          <x:t xml:space="preserve">Camp items</x:t>
        </x:is>
      </x:c>
      <x:c r="E218" s="9" t="inlineStr">
        <x:is>
          <x:t xml:space="preserve">Cooking &amp; ignition</x:t>
        </x:is>
      </x:c>
      <x:c r="F218" s="9" t="str">
        <x:v>New proposal</x:v>
      </x:c>
      <x:c r="G218" s="9" t="str">
        <x:v>Metal cooking pan with matched cover for controlled heating.</x:v>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t="inlineStr">
        <x:is>
          <x:t xml:space="preserve">Cooking vessel; camp goods; Cooking &amp; ignition</x:t>
        </x:is>
      </x:c>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camp items; cooking &amp; ignition; tool; finished item; manufactured / unresolved; cooking; metal; assembly; proposal; cooking vessel; camp goods; cooking &amp; ignition; not applicable;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vessel.</x:t>
        </x:is>
      </x:c>
      <x:c r="AG218" s="4" t="str">
        <x:v>Finished endpoint; material tier is not applicable. Input tiers belong to the chosen recipe.</x:v>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t="n">
        <x:f>IF(C218="T0",0,IF(C218="T1",1,IF(C218="T2",2,IF(C218="T3",3,IF(C218="T4",4,IF(C218="Unassigned",98,99))))))</x:f>
        <x:v>99</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str">
        <x:v>Not applicable</x:v>
      </x:c>
      <x:c r="D219" s="9" t="inlineStr">
        <x:is>
          <x:t xml:space="preserve">Camp items</x:t>
        </x:is>
      </x:c>
      <x:c r="E219" s="9" t="inlineStr">
        <x:is>
          <x:t xml:space="preserve">Cooking &amp; ignition</x:t>
        </x:is>
      </x:c>
      <x:c r="F219" s="9" t="str">
        <x:v>New proposal</x:v>
      </x:c>
      <x:c r="G219" s="9" t="str">
        <x:v>Open rack for a specifically supported food-heating method.</x:v>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t="inlineStr">
        <x:is>
          <x:t xml:space="preserve">Cooking tool; camp goods; Cooking &amp; ignition</x:t>
        </x:is>
      </x:c>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camp items; cooking &amp; ignition; tool; finished item; manufactured / unresolved; cooking; metal; assembly; proposal; cooking tool; camp goods; cooking &amp; ignition; not applicable;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x:t>
        </x:is>
      </x:c>
      <x:c r="AG219" s="4" t="str">
        <x:v>Finished endpoint; material tier is not applicable. Input tiers belong to the chosen recipe.</x:v>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t="n">
        <x:f>IF(C219="T0",0,IF(C219="T1",1,IF(C219="T2",2,IF(C219="T3",3,IF(C219="T4",4,IF(C219="Unassigned",98,99))))))</x:f>
        <x:v>99</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str">
        <x:v>Not applicable</x:v>
      </x:c>
      <x:c r="D220" s="9" t="inlineStr">
        <x:is>
          <x:t xml:space="preserve">Camp items</x:t>
        </x:is>
      </x:c>
      <x:c r="E220" s="9" t="inlineStr">
        <x:is>
          <x:t xml:space="preserve">Cooking &amp; ignition</x:t>
        </x:is>
      </x:c>
      <x:c r="F220" s="9" t="str">
        <x:v>New proposal</x:v>
      </x:c>
      <x:c r="G220" s="9" t="str">
        <x:v>Support a compatible vessel above a managed heat source.</x:v>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t="inlineStr">
        <x:is>
          <x:t xml:space="preserve">Cooking tool; camp goods; Cooking &amp; ignition</x:t>
        </x:is>
      </x:c>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camp items; cooking &amp; ignition; tool; finished item; manufactured / unresolved; cooking; metal; assembly; proposal; cooking tool; camp goods; cooking &amp; ignition; not applicable;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x:t>
        </x:is>
      </x:c>
      <x:c r="AG220" s="4" t="str">
        <x:v>Finished endpoint; material tier is not applicable. Input tiers belong to the chosen recipe.</x:v>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t="n">
        <x:f>IF(C220="T0",0,IF(C220="T1",1,IF(C220="T2",2,IF(C220="T3",3,IF(C220="T4",4,IF(C220="Unassigned",98,99))))))</x:f>
        <x:v>99</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str">
        <x:v>Not applicable</x:v>
      </x:c>
      <x:c r="D221" s="9" t="inlineStr">
        <x:is>
          <x:t xml:space="preserve">Camp items</x:t>
        </x:is>
      </x:c>
      <x:c r="E221" s="9" t="inlineStr">
        <x:is>
          <x:t xml:space="preserve">Cooking &amp; ignition</x:t>
        </x:is>
      </x:c>
      <x:c r="F221" s="9" t="str">
        <x:v>New proposal</x:v>
      </x:c>
      <x:c r="G221" s="9" t="str">
        <x:v>Handle compatible hot cooking items.</x:v>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t="inlineStr">
        <x:is>
          <x:t xml:space="preserve">Cooking tool; camp goods; Cooking &amp; ignition</x:t>
        </x:is>
      </x:c>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camp items; cooking &amp; ignition; tool; finished item; manufactured / unresolved; cooking; metal; assembly; proposal; cooking tool; camp goods; cooking &amp; ignition; not applicable;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tool.</x:t>
        </x:is>
      </x:c>
      <x:c r="AG221" s="4" t="str">
        <x:v>Finished endpoint; material tier is not applicable. Input tiers belong to the chosen recipe.</x:v>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t="n">
        <x:f>IF(C221="T0",0,IF(C221="T1",1,IF(C221="T2",2,IF(C221="T3",3,IF(C221="T4",4,IF(C221="Unassigned",98,99))))))</x:f>
        <x:v>99</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str">
        <x:v>Not applicable</x:v>
      </x:c>
      <x:c r="D222" s="9" t="inlineStr">
        <x:is>
          <x:t xml:space="preserve">Crafting stations</x:t>
        </x:is>
      </x:c>
      <x:c r="E222" s="9" t="inlineStr">
        <x:is>
          <x:t xml:space="preserve">Camp cooking station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crafting stations; camp cooking station; tool; finished item; manufactured / unresolved; cooking; mixed / unresolved; assembly; author direction; managed cooking firebox; camp kitchen; food preparation station; phagia cooking; not applicable; t3; finished item</x:v>
      </x:c>
      <x:c r="AF222" s="4" t="inlineStr">
        <x:is>
          <x:t xml:space="preserve">Author requested a full camp cooking station. Expanded existing firebox concept; stable item ID retained, without a duplicate heat station or implemented recipes.</x:t>
        </x:is>
      </x:c>
      <x:c r="AG222" s="4" t="str">
        <x:v>Finished endpoint; material tier is not applicable. Input tiers belong to the chosen recipe.</x:v>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t="n">
        <x:f>IF(C222="T0",0,IF(C222="T1",1,IF(C222="T2",2,IF(C222="T3",3,IF(C222="T4",4,IF(C222="Unassigned",98,99))))))</x:f>
        <x:v>99</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x:c r="B223" s="9"/>
      <x:c r="C223" s="4"/>
      <x:c r="D223" s="9"/>
      <x:c r="E223" s="9"/>
      <x:c r="F223" s="9"/>
      <x:c r="G223" s="9"/>
      <x:c r="H223" s="9"/>
      <x:c r="I223" s="9"/>
      <x:c r="J223" s="13"/>
      <x:c r="M223" s="9"/>
      <x:c r="N223" s="9"/>
      <x:c r="O223" s="9"/>
      <x:c r="P223" s="17"/>
      <x:c r="V223" s="11"/>
      <x:c r="W223" s="9"/>
      <x:c r="X223" s="4"/>
      <x:c r="Y223" s="4"/>
      <x:c r="Z223" s="4"/>
      <x:c r="AA223" s="4"/>
      <x:c r="AB223" s="4"/>
      <x:c r="AC223" s="4"/>
      <x:c r="AD223" s="4"/>
      <x:c r="AE223" s="4"/>
      <x:c r="AF223" s="4"/>
      <x:c r="AG223" s="4"/>
      <x:c r="AH223" s="4"/>
      <x:c r="AI223" s="4"/>
      <x:c r="AJ223" s="4"/>
      <x:c r="AK223" s="4"/>
      <x:c r="AL223" s="4"/>
      <x:c r="AM223" s="4"/>
      <x:c r="AN223" s="14"/>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x:c r="B224" s="9"/>
      <x:c r="C224" s="4"/>
      <x:c r="D224" s="9"/>
      <x:c r="E224" s="9"/>
      <x:c r="F224" s="9"/>
      <x:c r="G224" s="9"/>
      <x:c r="H224" s="9"/>
      <x:c r="I224" s="9"/>
      <x:c r="J224" s="13"/>
      <x:c r="M224" s="9"/>
      <x:c r="N224" s="9"/>
      <x:c r="O224" s="9"/>
      <x:c r="P224" s="17"/>
      <x:c r="V224" s="11"/>
      <x:c r="W224" s="9"/>
      <x:c r="X224" s="4"/>
      <x:c r="Y224" s="4"/>
      <x:c r="Z224" s="4"/>
      <x:c r="AA224" s="4"/>
      <x:c r="AB224" s="4"/>
      <x:c r="AC224" s="4"/>
      <x:c r="AD224" s="4"/>
      <x:c r="AE224" s="4"/>
      <x:c r="AF224" s="4"/>
      <x:c r="AG224" s="4"/>
      <x:c r="AH224" s="4"/>
      <x:c r="AI224" s="4"/>
      <x:c r="AJ224" s="4"/>
      <x:c r="AK224" s="4"/>
      <x:c r="AL224" s="4"/>
      <x:c r="AM224" s="4"/>
      <x:c r="AN224" s="14"/>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x:c r="B225" s="9"/>
      <x:c r="C225" s="4"/>
      <x:c r="D225" s="9"/>
      <x:c r="E225" s="9"/>
      <x:c r="F225" s="9"/>
      <x:c r="G225" s="9"/>
      <x:c r="H225" s="9"/>
      <x:c r="I225" s="9"/>
      <x:c r="J225" s="13"/>
      <x:c r="M225" s="9"/>
      <x:c r="N225" s="9"/>
      <x:c r="O225" s="9"/>
      <x:c r="P225" s="17"/>
      <x:c r="V225" s="11"/>
      <x:c r="W225" s="9"/>
      <x:c r="X225" s="4"/>
      <x:c r="Y225" s="4"/>
      <x:c r="Z225" s="4"/>
      <x:c r="AA225" s="4"/>
      <x:c r="AB225" s="4"/>
      <x:c r="AC225" s="4"/>
      <x:c r="AD225" s="4"/>
      <x:c r="AE225" s="4"/>
      <x:c r="AF225" s="4"/>
      <x:c r="AG225" s="4"/>
      <x:c r="AH225" s="4"/>
      <x:c r="AI225" s="4"/>
      <x:c r="AJ225" s="4"/>
      <x:c r="AK225" s="4"/>
      <x:c r="AL225" s="4"/>
      <x:c r="AM225" s="4"/>
      <x:c r="AN225" s="14"/>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str">
        <x:v>Not applicable</x:v>
      </x:c>
      <x:c r="D226" s="9" t="inlineStr">
        <x:is>
          <x:t xml:space="preserve">Accessories</x:t>
        </x:is>
      </x:c>
      <x:c r="E226" s="9" t="str">
        <x:v>Mineral light</x:v>
      </x:c>
      <x:c r="F226" s="9" t="str">
        <x:v>New proposal</x:v>
      </x:c>
      <x:c r="G226" s="9" t="str">
        <x:v>Carrier with a movable cover for a selected glowing stone.</x:v>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accessories; mineral light; tool; finished item; manufactured / unresolved; illumination; mixed / unresolved; assembly; proposal; ; not applicable;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str">
        <x:v>Finished endpoint; material tier is not applicable. Input tiers belong to the chosen recipe.</x:v>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t="n">
        <x:f>IF(C226="T0",0,IF(C226="T1",1,IF(C226="T2",2,IF(C226="T3",3,IF(C226="T4",4,IF(C226="Unassigned",98,99))))))</x:f>
        <x:v>99</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str">
        <x:v>Processing agents</x:v>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processing agents; lubricant intermediate; chemical material; processed intermediate; fauna; chemical processing; biological chemical; liquid; proposal; grease; lubricant; fauna chemistry; lubrication; t1; not applicable; material</x:v>
      </x:c>
      <x:c r="AF227" s="4" t="str">
        <x:v>Specific formulation is proposed; source oils and existing joint secretion are references, not validated recipes. Lore category review: Resources -&gt; Processing agents. Classification only; original item status and tier retained.</x:v>
      </x:c>
      <x:c r="AG227" s="4" t="str">
        <x:v>Proposed game manufacturing tier from the candidate routes. Integrated operations may contain many work steps.</x:v>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str">
        <x:v>Processing agents</x:v>
      </x:c>
      <x:c r="E228" s="9" t="str">
        <x:v>Lubricant intermediate</x:v>
      </x:c>
      <x:c r="F228" s="9" t="str">
        <x:v>New proposal</x:v>
      </x:c>
      <x:c r="G228" s="9" t="str">
        <x:v>Selected biological fraction proposed to give a compatible lubricant body and retention.</x:v>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processing agents; lubricant intermediate; chemical material; processed intermediate; fauna; chemical processing; biological chemical; unresolved; proposal; grease; lubricant; fauna chemistry; lubrication; t1; not applicable; material</x:v>
      </x:c>
      <x:c r="AF228" s="4" t="str">
        <x:v>Specific formulation is proposed; source oils and existing joint secretion are references, not validated recipes. Lore category review: Resources -&gt; Processing agents. Classification only; original item status and tier retained.</x:v>
      </x:c>
      <x:c r="AG228" s="4" t="str">
        <x:v>Proposed game manufacturing tier from the candidate routes. Integrated operations may contain many work steps.</x:v>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str">
        <x:v>Processing agents</x:v>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processing agents; finished lubricant; chemical material; finished item; fauna; lubrication; biological chemical; paste; proposal; grease; lubricant; fauna chemistry; equipment repair; t2; not applicable; material</x:v>
      </x:c>
      <x:c r="AF229" s="4" t="str">
        <x:v>Specific formulation is proposed; source oils and existing joint secretion are references, not validated recipes. Lore category review: Resources -&gt; Processing agents. Classification only; original item status and tier retained.</x:v>
      </x:c>
      <x:c r="AG229" s="4" t="str">
        <x:v>Proposed game manufacturing tier from the candidate routes. Integrated operations may contain many work steps.</x:v>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str">
        <x:v>Processing agents</x:v>
      </x:c>
      <x:c r="E230" s="9" t="str">
        <x:v>Finished lubricant</x:v>
      </x:c>
      <x:c r="F230" s="9" t="str">
        <x:v>New proposal</x:v>
      </x:c>
      <x:c r="G230" s="9" t="str">
        <x:v>Candidate thin-film finish for exposed tool slides and guides in dusty terrain.</x:v>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processing agents; finished lubricant; chemical material; finished item; fauna; lubrication; biological chemical; unresolved; proposal; grease; lubricant; fauna chemistry; dust exclusion; t2; not applicable; material</x:v>
      </x:c>
      <x:c r="AF230" s="4" t="str">
        <x:v>Specific formulation is proposed; source oils and existing joint secretion are references, not validated recipes. Lore category review: Resources -&gt; Processing agents. Classification only; original item status and tier retained.</x:v>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str">
        <x:v>Processing agents</x:v>
      </x:c>
      <x:c r="E231" s="9" t="str">
        <x:v>Finished lubricant</x:v>
      </x:c>
      <x:c r="F231" s="9" t="str">
        <x:v>New proposal</x:v>
      </x:c>
      <x:c r="G231" s="9" t="str">
        <x:v>Candidate small-dose conditioner for a specifically compatible canister seal material.</x:v>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processing agents; finished lubricant; chemical material; finished item; fauna; lubrication; biological chemical; paste; proposal; grease; lubricant; fauna chemistry; sealing; t2; not applicable; material</x:v>
      </x:c>
      <x:c r="AF231" s="4" t="str">
        <x:v>Specific formulation is proposed; source oils and existing joint secretion are references, not validated recipes. Lore category review: Resources -&gt; Processing agents. Classification only; original item status and tier retained.</x:v>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str">
        <x:v>Processing agents</x:v>
      </x:c>
      <x:c r="E232" s="9" t="str">
        <x:v>Finished lubricant</x:v>
      </x:c>
      <x:c r="F232" s="9" t="str">
        <x:v>New proposal</x:v>
      </x:c>
      <x:c r="G232" s="9" t="str">
        <x:v>Candidate lubricating blend using existing graded graphite flakes in a compatible faunal carrier.</x:v>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processing agents; finished lubricant; chemical material; finished item; fauna; lubrication; biological and mineral mixture; paste; proposal; grease; lubricant; fauna chemistry; equipment repair; t2; not applicable; material</x:v>
      </x:c>
      <x:c r="AF232" s="4" t="str">
        <x:v>Specific formulation is proposed; source oils and existing joint secretion are references, not validated recipes. Lore category review: Resources -&gt; Processing agents. Classification only; original item status and tier retained.</x:v>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str">
        <x:v>Processing agents</x:v>
      </x:c>
      <x:c r="E233" s="9" t="str">
        <x:v>Finished lubricant</x:v>
      </x:c>
      <x:c r="F233" s="9" t="str">
        <x:v>New proposal</x:v>
      </x:c>
      <x:c r="G233" s="9" t="str">
        <x:v>Candidate grease formulated for a selected insulating joint or equipment interface.</x:v>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processing agents; finished lubricant; chemical material; finished item; fauna; lubrication; biological chemical; paste; proposal; grease; lubricant; fauna chemistry; electrical insulation; t2; not applicable; material</x:v>
      </x:c>
      <x:c r="AF233" s="4" t="str">
        <x:v>Specific formulation is proposed; source oils and existing joint secretion are references, not validated recipes. Lore category review: Resources -&gt; Processing agents. Classification only; original item status and tier retained.</x:v>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str">
        <x:v>Processing agents</x:v>
      </x:c>
      <x:c r="E234" s="9" t="str">
        <x:v>Finished lubricant</x:v>
      </x:c>
      <x:c r="F234" s="9" t="str">
        <x:v>New proposal</x:v>
      </x:c>
      <x:c r="G234" s="9" t="str">
        <x:v>Highly selected liquid lubricant candidate for small mechanisms and specialist workshop work.</x:v>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processing agents; finished lubricant; chemical material; finished item; fauna; lubrication; biological chemical; liquid; proposal; grease; lubricant; fauna chemistry; equipment repair; t2; not applicable; material</x:v>
      </x:c>
      <x:c r="AF234" s="4" t="str">
        <x:v>Specific formulation is proposed; source oils and existing joint secretion are references, not validated recipes. Lore category review: Resources -&gt; Processing agents. Classification only; original item status and tier retained.</x:v>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str">
        <x:v>Not applicable</x:v>
      </x:c>
      <x:c r="D235" s="9" t="inlineStr">
        <x:is>
          <x:t xml:space="preserve">Tools</x:t>
        </x:is>
      </x:c>
      <x:c r="E235" s="9" t="str">
        <x:v>Wind machine</x:v>
      </x:c>
      <x:c r="F235" s="9" t="str">
        <x:v>User direction; not implemented</x:v>
      </x:c>
      <x:c r="G235" s="9" t="str">
        <x:v>Wind turbine assembled from fallen/salvaged parts, as requested by author.</x:v>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tools; wind machine; machine; finished item; recovered machinery; wind power; mixed / unresolved; assembly; author direction; machinery drive; wind; sail; not applicable;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5" s="4" t="str">
        <x:v>Finished endpoint; material tier is not applicable. Input tiers belong to the chosen recipe.</x:v>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t="n">
        <x:f>IF(C235="T0",0,IF(C235="T1",1,IF(C235="T2",2,IF(C235="T3",3,IF(C235="T4",4,IF(C235="Unassigned",98,99))))))</x:f>
        <x:v>99</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str">
        <x:v>T1</x:v>
      </x:c>
      <x:c r="D236" s="9" t="inlineStr">
        <x:is>
          <x:t xml:space="preserve">Tools</x:t>
        </x:is>
      </x:c>
      <x:c r="E236" s="9" t="str">
        <x:v>Wind sail material</x:v>
      </x:c>
      <x:c r="F236" s="9" t="str">
        <x:v>User direction; not implemented</x:v>
      </x:c>
      <x:c r="G236" s="9" t="str">
        <x:v>Prepared delicate insectoid-wing membrane intended for a sail.</x:v>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tools; wind sail material; crafting component; processed intermediate; manufactured / unresolved; wind propulsion; wing membrane; panel; author direction; wind; sail; t1; not applicable; component</x:v>
      </x:c>
      <x:c r="AF236"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36" s="4" t="str">
        <x:v>Proposed game manufacturing tier from the candidate routes. Integrated operations may contain many work steps.</x:v>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t="n">
        <x:f>IF(C236="T0",0,IF(C236="T1",1,IF(C236="T2",2,IF(C236="T3",3,IF(C236="T4",4,IF(C236="Unassigned",98,99))))))</x:f>
        <x:v>1</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inlineStr">
        <x:is>
          <x:t xml:space="preserve">Tools</x:t>
        </x:is>
      </x:c>
      <x:c r="E237" s="9" t="str">
        <x:v>Wind traversal gear</x:v>
      </x:c>
      <x:c r="F237" s="9" t="str">
        <x:v>User direction; not implemented</x:v>
      </x:c>
      <x:c r="G237" s="9" t="str">
        <x:v>Booter handheld sail that collapses for carrying and opens for wind-driven dirtboard travel.</x:v>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not applicable;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str">
        <x:v>Finished endpoint; material tier is not applicable. Input tiers belong to the chosen recipe.</x:v>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status/completeness",IF(C237="T0","Raw entry feed; no production route","No production route listed"))</x:f>
        <x:v>Route listed; review status/completeness</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not applicable;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str">
        <x:v>Finished endpoint; material tier is not applicable. Input tiers belong to the chosen recipe.</x:v>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status/completeness",IF(C238="T0","Raw entry feed; no production route","No production route listed"))</x:f>
        <x:v>Route listed; review status/completeness</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inlineStr">
        <x:is>
          <x:t xml:space="preserve">Tools</x:t>
        </x:is>
      </x:c>
      <x:c r="E239" s="9" t="str">
        <x:v>Wind sail component</x:v>
      </x:c>
      <x:c r="F239" s="9" t="str">
        <x:v>New proposal</x:v>
      </x:c>
      <x:c r="G239" s="9" t="str">
        <x:v>Proposed folding spars, joints and retainers supporting a wing sail.</x:v>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tools; wind sail component; crafting component; processed intermediate; manufactured / unresolved; equipment fabrication; metal; assembly; proposal; wind; sail; t4; not applicable; component</x:v>
      </x:c>
      <x:c r="AF239"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39" s="4" t="str">
        <x:v>October 15 proposed tier review: 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inlineStr">
        <x:is>
          <x:t xml:space="preserve">Tools</x:t>
        </x:is>
      </x:c>
      <x:c r="E240" s="9" t="str">
        <x:v>Wind sail component</x:v>
      </x:c>
      <x:c r="F240" s="9" t="str">
        <x:v>New proposal</x:v>
      </x:c>
      <x:c r="G240" s="9" t="str">
        <x:v>Proposed hand interface and control attachment for the collapsible sail.</x:v>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tools; wind sail component; crafting component; processed intermediate; manufactured / unresolved; equipment fabrication; mixed / unresolved; assembly; proposal; equipment mounting; wind; sail; t3; not applicable; component</x:v>
      </x:c>
      <x:c r="AF240"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0" s="4" t="str">
        <x:v>October 15 proposed tier review: Fit a metal grip with minimal selected prepared hide contact material. Candidate route only: quantities, yield, tools, fit, process conditions and service compatibility remain open. No wood, ordinary cloth or abundant hide supply; release geometry remains open.</x:v>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inlineStr">
        <x:is>
          <x:t xml:space="preserve">Tools</x:t>
        </x:is>
      </x:c>
      <x:c r="E241" s="9" t="str">
        <x:v>Dirtboard component</x:v>
      </x:c>
      <x:c r="F241" s="9" t="str">
        <x:v>New proposal</x:v>
      </x:c>
      <x:c r="G241" s="9" t="str">
        <x:v>Replaceable wheel-and-bearing unit candidate for the four-wheel dirtboard.</x:v>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tools; dirtboard component; crafting component; processed intermediate; manufactured / unresolved; equipment fabrication; mixed / unresolved; assembly; proposal; equipment repair; wind; sail; t4; not applicable; component</x:v>
      </x:c>
      <x:c r="AF241"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1" s="4" t="str">
        <x:v>October 15 proposed tier review: 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inlineStr">
        <x:is>
          <x:t xml:space="preserve">Salvage</x:t>
        </x:is>
      </x:c>
      <x:c r="E242" s="9" t="str">
        <x:v>Dirtboard component</x:v>
      </x:c>
      <x:c r="F242" s="9" t="str">
        <x:v>New proposal</x:v>
      </x:c>
      <x:c r="G242" s="9" t="str">
        <x:v>Proposed mount joining wheels to the board and supporting a chosen steering method.</x:v>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salvage; dirtboard component; crafting component; processed intermediate; manufactured / unresolved; equipment fabrication; metal; assembly; proposal; equipment repair; wind; sail; t4; not applicable; component</x:v>
      </x:c>
      <x:c r="AF242"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2" s="4" t="str">
        <x:v>October 15 proposed tier review: Fit axle, steering and retention interfaces from selected T3 stocks. Candidate route only: quantities, yield, tools, fit, process conditions and service compatibility remain open. Steering geometry, spring use, clearances and ground service remain open.</x:v>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str">
        <x:v>Not applicable</x:v>
      </x:c>
      <x:c r="D243" s="9" t="str">
        <x:v>Recovered mechanisms</x:v>
      </x:c>
      <x:c r="E243" s="9" t="str">
        <x:v>Wind machine component</x:v>
      </x:c>
      <x:c r="F243" s="9" t="str">
        <x:v>New proposal</x:v>
      </x:c>
      <x:c r="G243" s="9" t="str">
        <x:v>Recovered or reworked rotor components for a compatible wind turbine.</x:v>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recovered mechanisms; wind machine component; crafting component; processed intermediate; recovered machinery; equipment fabrication; mixed / unresolved; assembly; proposal; wind power; wind; sail; not applicable; not applicable; component</x:v>
      </x:c>
      <x:c r="AF243" s="4" t="str">
        <x:v>Author direction for equipment families; proposed components and unimplemented behavior remain explicitly separate. Lore category review: Crafting components -&gt; Recovered mechanisms. Classification only; original item status and tier retained.</x:v>
      </x:c>
      <x:c r="AG243"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t="n">
        <x:f>IF(C243="T0",0,IF(C243="T1",1,IF(C243="T2",2,IF(C243="T3",3,IF(C243="T4",4,IF(C243="Unassigned",98,99))))))</x:f>
        <x:v>99</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str">
        <x:v>Not applicable</x:v>
      </x:c>
      <x:c r="D244" s="9" t="str">
        <x:v>Recovered mechanisms</x:v>
      </x:c>
      <x:c r="E244" s="9" t="str">
        <x:v>Wind machine component</x:v>
      </x:c>
      <x:c r="F244" s="9" t="str">
        <x:v>New proposal</x:v>
      </x:c>
      <x:c r="G244" s="9" t="str">
        <x:v>Optional recovered electromechanical conversion unit for a future electrical-output turbine design.</x:v>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recovered mechanisms; wind machine component; crafting component; processed intermediate; recovered machinery; energy processing; mixed / unresolved; assembly; proposal; wind power; wind; sail; not applicable; not applicable; component</x:v>
      </x:c>
      <x:c r="AF244" s="4" t="str">
        <x:v>Author direction for equipment families; proposed components and unimplemented behavior remain explicitly separate. Lore category review: Crafting components -&gt; Recovered mechanisms. Classification only; original item status and tier retained.</x:v>
      </x:c>
      <x:c r="AG244"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t="n">
        <x:f>IF(C244="T0",0,IF(C244="T1",1,IF(C244="T2",2,IF(C244="T3",3,IF(C244="T4",4,IF(C244="Unassigned",98,99))))))</x:f>
        <x:v>99</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inlineStr">
        <x:is>
          <x:t xml:space="preserve">Legger attachments</x:t>
        </x:is>
      </x:c>
      <x:c r="E245" s="9" t="str">
        <x:v>Legger cargo rigging</x:v>
      </x:c>
      <x:c r="F245" s="9" t="str">
        <x:v>New proposal</x:v>
      </x:c>
      <x:c r="G245" s="9" t="str">
        <x:v>Flexible cradle carrying a physically supported load.</x:v>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not applicable;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str">
        <x:v>Finished endpoint; material tier is not applicable. Input tiers belong to the chosen recipe.</x:v>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status/completeness",IF(C245="T0","Raw entry feed; no production route","No production route listed"))</x:f>
        <x:v>Route listed; review status/completeness</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inlineStr">
        <x:is>
          <x:t xml:space="preserve">Legger attachments</x:t>
        </x:is>
      </x:c>
      <x:c r="E246" s="9" t="str">
        <x:v>Legger cargo rigging</x:v>
      </x:c>
      <x:c r="F246" s="9" t="str">
        <x:v>New proposal</x:v>
      </x:c>
      <x:c r="G246" s="9" t="str">
        <x:v>Fitted frame for an awkward piece of salvage or a compatible container.</x:v>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not applicable;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str">
        <x:v>Finished endpoint; material tier is not applicable. Input tiers belong to the chosen recipe.</x:v>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status/completeness",IF(C246="T0","Raw entry feed; no production route","No production route listed"))</x:f>
        <x:v>Route listed; review status/completeness</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str">
        <x:v>Attachment eyes and retainers for a chosen cargo rig.</x:v>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str">
        <x:v>Mechanical linkage candidate to distribute a supported cargo load.</x:v>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str">
        <x:v>Locally worked iron replacement for a selected damaged chassis member.</x:v>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str">
        <x:v>Brace joining selected chassis members.</x:v>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inlineStr">
        <x:is>
          <x:t xml:space="preserve">Legger armor</x:t>
        </x:is>
      </x:c>
      <x:c r="E251" s="9" t="str">
        <x:v>Legger chassis</x:v>
      </x:c>
      <x:c r="F251" s="9" t="str">
        <x:v>New proposal</x:v>
      </x:c>
      <x:c r="G251" s="9" t="str">
        <x:v>Lower chassis cover candidate for debris and contact exposure.</x:v>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legger armor; finished item; manufactured / unresolved; protection; metal; assembly; proposal; dust exclusion; legger; leger; companion replacement part; not applicable;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str">
        <x:v>Finished endpoint; material tier is not applicable. Input tiers belong to the chosen recipe.</x:v>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status/completeness",IF(C251="T0","Raw entry feed; no production route","No production route listed"))</x:f>
        <x:v>Route listed; review status/completeness</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str">
        <x:v>Standardized mounting surface candidate for selected Legger attachments.</x:v>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str">
        <x:v>Replaceable wear sleeve in a specifically matched joint.</x:v>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str">
        <x:v>Locally serviceable bearing assembly for a selected mechanical joint.</x:v>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str">
        <x:v>Wear plate at an existing foot-ground contact surface.</x:v>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str">
        <x:v>Mechanical link candidate within a compatible existing movement assembly.</x:v>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str">
        <x:v>Protective cover candidate around a moving joint.</x:v>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str">
        <x:v>Small fitted reservoir candidate for a selected joint lubricant.</x:v>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str">
        <x:v>Serviceable dust/lubricant retention unit for a specific joint.</x:v>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str">
        <x:v>Field supplies</x:v>
      </x:c>
      <x:c r="E260" s="9" t="str">
        <x:v>Legger service parts</x:v>
      </x:c>
      <x:c r="F260" s="9" t="str">
        <x:v>New proposal</x:v>
      </x:c>
      <x:c r="G260" s="9" t="str">
        <x:v>Selected matching pins, retainers and fasteners for a bounded repair job.</x:v>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field supplies; legger service parts; service kit; finished item; manufactured / unresolved; equipment repair; metal; assembly; proposal; legger; leger; companion replacement part; not applicable; t3; finished item</x:v>
      </x:c>
      <x:c r="AF260" s="4" t="str">
        <x:v>Specific parts and protective properties remain proposals; ancient-material scarcity is established author direction.</x:v>
      </x:c>
      <x:c r="AG260" s="4" t="str">
        <x:v>Finished endpoint; material tier is not applicable. Input tiers belong to the chosen recipe.</x:v>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inlineStr">
        <x:is>
          <x:t xml:space="preserve">Legger armor</x:t>
        </x:is>
      </x:c>
      <x:c r="E261" s="9" t="str">
        <x:v>Legger armor</x:v>
      </x:c>
      <x:c r="F261" s="9" t="str">
        <x:v>New proposal</x:v>
      </x:c>
      <x:c r="G261" s="9" t="str">
        <x:v>Worked shell panel candidate covering a selected exposed surface.</x:v>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legger armor; finished item; manufactured / unresolved; protection; shell / chitin; panel; proposal; legger; leger; companion replacement part; not applicable;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str">
        <x:v>Finished endpoint; material tier is not applicable. Input tiers belong to the chosen recipe.</x:v>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status/completeness",IF(C261="T0","Raw entry feed; no production route","No production route listed"))</x:f>
        <x:v>Route listed; review status/completeness</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inlineStr">
        <x:is>
          <x:t xml:space="preserve">Legger armor</x:t>
        </x:is>
      </x:c>
      <x:c r="E262" s="9" t="str">
        <x:v>Legger armor</x:v>
      </x:c>
      <x:c r="F262" s="9" t="str">
        <x:v>New proposal</x:v>
      </x:c>
      <x:c r="G262" s="9" t="str">
        <x:v>Worked iron panel candidate for a selected Legger mount.</x:v>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legger armor; finished item; manufactured / unresolved; protection; metal; panel; proposal; legger; leger; companion replacement part; not applicable;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str">
        <x:v>Finished endpoint; material tier is not applicable. Input tiers belong to the chosen recipe.</x:v>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status/completeness",IF(C262="T0","Raw entry feed; no production route","No production route listed"))</x:f>
        <x:v>Route listed; review status/completeness</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x:c r="B263" s="9"/>
      <x:c r="C263" s="4"/>
      <x:c r="D263" s="9"/>
      <x:c r="E263" s="9"/>
      <x:c r="F263" s="9"/>
      <x:c r="G263" s="9"/>
      <x:c r="H263" s="9"/>
      <x:c r="I263" s="9"/>
      <x:c r="J263" s="13"/>
      <x:c r="M263" s="9"/>
      <x:c r="N263" s="9"/>
      <x:c r="O263" s="9"/>
      <x:c r="P263" s="17"/>
      <x:c r="V263" s="11"/>
      <x:c r="W263" s="9"/>
      <x:c r="X263" s="4"/>
      <x:c r="Y263" s="4"/>
      <x:c r="Z263" s="4"/>
      <x:c r="AA263" s="4"/>
      <x:c r="AB263" s="4"/>
      <x:c r="AC263" s="4"/>
      <x:c r="AD263" s="4"/>
      <x:c r="AE263" s="4"/>
      <x:c r="AF263" s="4"/>
      <x:c r="AG263" s="4"/>
      <x:c r="AH263" s="4"/>
      <x:c r="AI263" s="4"/>
      <x:c r="AJ263" s="4"/>
      <x:c r="AK263" s="4"/>
      <x:c r="AL263" s="4"/>
      <x:c r="AM263" s="4"/>
      <x:c r="AN263" s="14"/>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inlineStr">
        <x:is>
          <x:t xml:space="preserve">Legger attachments</x:t>
        </x:is>
      </x:c>
      <x:c r="E264" s="9" t="str">
        <x:v>Legger armor</x:v>
      </x:c>
      <x:c r="F264" s="9" t="str">
        <x:v>New proposal</x:v>
      </x:c>
      <x:c r="G264" s="9" t="str">
        <x:v>Fitted ceramic backing candidate within a selected composite guard assembly.</x:v>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not applicable;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str">
        <x:v>Finished endpoint; material tier is not applicable. Input tiers belong to the chosen recipe.</x:v>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status/completeness",IF(C264="T0","Raw entry feed; no production route","No production route listed"))</x:f>
        <x:v>Route listed; review status/completeness</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str">
        <x:v>Recovered plasteel structural piece considered for a compatible chassis replacement.</x:v>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inlineStr">
        <x:is>
          <x:t xml:space="preserve">Legger armor</x:t>
        </x:is>
      </x:c>
      <x:c r="E266" s="9" t="str">
        <x:v>Legger ancient replacement</x:v>
      </x:c>
      <x:c r="F266" s="9" t="str">
        <x:v>New proposal</x:v>
      </x:c>
      <x:c r="G266" s="9" t="str">
        <x:v>Recovered nanotube/nanocarbon composite protective panel candidate.</x:v>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legger armor; finished item; ancient technology; protection; ancient composite; panel; proposal; legger; leger; companion replacement part; ancient salvage plasteel nanotube ballistic; not applicable;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str">
        <x:v>Finished endpoint; material tier is not applicable. Input tiers belong to the chosen recipe.</x:v>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str">
        <x:v>Recovered precision bearing module considered for an appropriate joint.</x:v>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inlineStr">
        <x:is>
          <x:t xml:space="preserve">Legger armor</x:t>
        </x:is>
      </x:c>
      <x:c r="E268" s="9" t="str">
        <x:v>Legger ancient replacement</x:v>
      </x:c>
      <x:c r="F268" s="9" t="str">
        <x:v>New proposal</x:v>
      </x:c>
      <x:c r="G268" s="9" t="str">
        <x:v>Working concept for plasteel/nanocarbon armor intended to resist or deflect projectiles.</x:v>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legger armor; finished item; ancient technology; protection; ancient composite; panel; proposal; legger; leger; companion replacement part; ancient salvage plasteel nanotube ballistic; not applicable;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str">
        <x:v>Finished endpoint; material tier is not applicable. Input tiers belong to the chosen recipe.</x:v>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inlineStr">
        <x:is>
          <x:t xml:space="preserve">Legger attachments</x:t>
        </x:is>
      </x:c>
      <x:c r="E269" s="9" t="str">
        <x:v>Legger cargo rigging</x:v>
      </x:c>
      <x:c r="F269" s="9" t="str">
        <x:v>New proposal</x:v>
      </x:c>
      <x:c r="G269" s="9" t="str">
        <x:v>Side-mounted support for a matched bounded cargo container.</x:v>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not applicable;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str">
        <x:v>Finished endpoint; material tier is not applicable. Input tiers belong to the chosen recipe.</x:v>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status/completeness",IF(C269="T0","Raw entry feed; no production route","No production route listed"))</x:f>
        <x:v>Route listed; review status/completeness</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inlineStr">
        <x:is>
          <x:t xml:space="preserve">Legger attachments</x:t>
        </x:is>
      </x:c>
      <x:c r="E270" s="9" t="str">
        <x:v>Legger cargo rigging</x:v>
      </x:c>
      <x:c r="F270" s="9" t="str">
        <x:v>New proposal</x:v>
      </x:c>
      <x:c r="G270" s="9" t="str">
        <x:v>Fitted rack holding existing separately sealed sample vessels.</x:v>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not applicable;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str">
        <x:v>Finished endpoint; material tier is not applicable. Input tiers belong to the chosen recipe.</x:v>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status/completeness",IF(C270="T0","Raw entry feed; no production route","No production route listed"))</x:f>
        <x:v>Route listed; review status/completeness</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inlineStr">
        <x:is>
          <x:t xml:space="preserve">Legger attachments</x:t>
        </x:is>
      </x:c>
      <x:c r="E271" s="9" t="str">
        <x:v>Legger cargo rigging</x:v>
      </x:c>
      <x:c r="F271" s="9" t="str">
        <x:v>New proposal</x:v>
      </x:c>
      <x:c r="G271" s="9" t="str">
        <x:v>Removable rigid bin for selected bulk mineral cargo.</x:v>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not applicable;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str">
        <x:v>Finished endpoint; material tier is not applicable. Input tiers belong to the chosen recipe.</x:v>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status/completeness",IF(C271="T0","Raw entry feed; no production route","No production route listed"))</x:f>
        <x:v>Route listed; review status/completeness</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str">
        <x:v>A matched clamp for carrying a long salvage member.</x:v>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x:c r="B273" s="9"/>
      <x:c r="C273" s="4"/>
      <x:c r="D273" s="9"/>
      <x:c r="E273" s="9"/>
      <x:c r="F273" s="9"/>
      <x:c r="G273" s="9"/>
      <x:c r="H273" s="9"/>
      <x:c r="I273" s="9"/>
      <x:c r="J273" s="13"/>
      <x:c r="M273" s="9"/>
      <x:c r="N273" s="9"/>
      <x:c r="O273" s="9"/>
      <x:c r="P273" s="17"/>
      <x:c r="V273" s="11"/>
      <x:c r="W273" s="9"/>
      <x:c r="X273" s="4"/>
      <x:c r="Y273" s="4"/>
      <x:c r="Z273" s="4"/>
      <x:c r="AA273" s="4"/>
      <x:c r="AB273" s="4"/>
      <x:c r="AC273" s="4"/>
      <x:c r="AD273" s="4"/>
      <x:c r="AE273" s="4"/>
      <x:c r="AF273" s="4"/>
      <x:c r="AG273" s="4"/>
      <x:c r="AH273" s="4"/>
      <x:c r="AI273" s="4"/>
      <x:c r="AJ273" s="4"/>
      <x:c r="AK273" s="4"/>
      <x:c r="AL273" s="4"/>
      <x:c r="AM273" s="4"/>
      <x:c r="AN273" s="14"/>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str">
        <x:v>Not applicable</x:v>
      </x:c>
      <x:c r="D274" s="9" t="inlineStr">
        <x:is>
          <x:t xml:space="preserve">Tools</x:t>
        </x:is>
      </x:c>
      <x:c r="E274" s="9" t="str">
        <x:v>Legger cargo rigging</x:v>
      </x:c>
      <x:c r="F274" s="9" t="str">
        <x:v>New proposal</x:v>
      </x:c>
      <x:c r="G274" s="9" t="str">
        <x:v>Proposed stowage bracket for Booter four-wheel dirtboard.</x:v>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tools; legger cargo rigging; carrier; finished item; manufactured / unresolved; cargo organization; metal; assembly; proposal; equipment mounting; legger; leger; companion replacement part; not applicable;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 Author correction: dedicated dirtboard and handheld-sail items belong in Tools, including their parts, service kit, carrying bracket and named lane snag bar. Category does not change item type, tier, recipe role or gameplay behavior.</x:t>
        </x:is>
      </x:c>
      <x:c r="AG274" s="4" t="str">
        <x:v>Finished endpoint; material tier is not applicable. Input tiers belong to the chosen recipe.</x:v>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t="n">
        <x:f>IF(C274="T0",0,IF(C274="T1",1,IF(C274="T2",2,IF(C274="T3",3,IF(C274="T4",4,IF(C274="Unassigned",98,99))))))</x:f>
        <x:v>99</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str">
        <x:v>Replaceable mounting face for a compatible hinged chassis assembly.</x:v>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str">
        <x:v>Removable chassis access cover for selected service points.</x:v>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str">
        <x:v>Shaped bridging piece for a particular damaged frame location.</x:v>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str">
        <x:v>Replaceable mount proposed to localize damage at an attachment.</x:v>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str">
        <x:v>Shaped reinforcement around a selected chassis opening.</x:v>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str">
        <x:v>Selected thin inserts for matching fitted structural faces.</x:v>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str">
        <x:v>Matched pivot pin within a selected Legger joint.</x:v>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str">
        <x:v>Wear-interface insert proposed for a selected axial contact.</x:v>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str">
        <x:v>Matched gears for a compatible drive assembly.</x:v>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str">
        <x:v>End connector joining a selected movement link to its mount.</x:v>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str">
        <x:v>Adjustment assembly candidate for a selected mechanical drive path.</x:v>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str">
        <x:v>Replaceable contact ring proposed to clear grit from a matched moving surface.</x:v>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str">
        <x:v>Not applicable</x:v>
      </x:c>
      <x:c r="D287" s="9" t="inlineStr">
        <x:is>
          <x:t xml:space="preserve">Tools</x:t>
        </x:is>
      </x:c>
      <x:c r="E287" s="9" t="str">
        <x:v>Legger service parts</x:v>
      </x:c>
      <x:c r="F287" s="9" t="str">
        <x:v>New proposal</x:v>
      </x:c>
      <x:c r="G287" s="9" t="str">
        <x:v>Hand-operated tool candidate for placing selected faunal grease at a service point.</x:v>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tools; legger service parts; tool; finished item; manufactured / unresolved; lubrication; metal; assembly; proposal; equipment repair; legger; leger; companion replacement part; not applicable;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7" s="4" t="str">
        <x:v>Finished endpoint; material tier is not applicable. Input tiers belong to the chosen recipe.</x:v>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t="n">
        <x:f>IF(C287="T0",0,IF(C287="T1",1,IF(C287="T2",2,IF(C287="T3",3,IF(C287="T4",4,IF(C287="Unassigned",98,99))))))</x:f>
        <x:v>99</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str">
        <x:v>Matched connection between a lubricant tool and a selected service port.</x:v>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str">
        <x:v>Not applicable</x:v>
      </x:c>
      <x:c r="D289" s="9" t="inlineStr">
        <x:is>
          <x:t xml:space="preserve">Salvage</x:t>
        </x:is>
      </x:c>
      <x:c r="E289" s="9" t="str">
        <x:v>Legger service parts</x:v>
      </x:c>
      <x:c r="F289" s="9" t="str">
        <x:v>New proposal</x:v>
      </x:c>
      <x:c r="G289" s="9" t="str">
        <x:v>Shaped tool for removing residue from an accessible service recess.</x:v>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salvage; legger service parts; tool; finished item; manufactured / unresolved; cleaning; metal; solid part; proposal; equipment repair; legger; leger; companion replacement part; not applicable;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str">
        <x:v>Finished endpoint; material tier is not applicable. Input tiers belong to the chosen recipe.</x:v>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t="n">
        <x:f>IF(C289="T0",0,IF(C289="T1",1,IF(C289="T2",2,IF(C289="T3",3,IF(C289="T4",4,IF(C289="Unassigned",98,99))))))</x:f>
        <x:v>99</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str">
        <x:v>Not applicable</x:v>
      </x:c>
      <x:c r="D290" s="9" t="inlineStr">
        <x:is>
          <x:t xml:space="preserve">Tools</x:t>
        </x:is>
      </x:c>
      <x:c r="E290" s="9" t="str">
        <x:v>Legger service parts</x:v>
      </x:c>
      <x:c r="F290" s="9" t="str">
        <x:v>New proposal</x:v>
      </x:c>
      <x:c r="G290" s="9" t="str">
        <x:v>Workshop tool candidate for removing a selected bearing assembly.</x:v>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tools; legger service parts; tool; finished item; manufactured / unresolved; equipment repair; metal; assembly; proposal; legger; leger; companion replacement part; not applicable;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90" s="4" t="str">
        <x:v>Finished endpoint; material tier is not applicable. Input tiers belong to the chosen recipe.</x:v>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t="n">
        <x:f>IF(C290="T0",0,IF(C290="T1",1,IF(C290="T2",2,IF(C290="T3",3,IF(C290="T4",4,IF(C290="Unassigned",98,99))))))</x:f>
        <x:v>99</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str">
        <x:v>Not applicable</x:v>
      </x:c>
      <x:c r="D291" s="9" t="inlineStr">
        <x:is>
          <x:t xml:space="preserve">Tools</x:t>
        </x:is>
      </x:c>
      <x:c r="E291" s="9" t="str">
        <x:v>Legger service parts</x:v>
      </x:c>
      <x:c r="F291" s="9" t="str">
        <x:v>New proposal</x:v>
      </x:c>
      <x:c r="G291" s="9" t="str">
        <x:v>Template or gauge for checking a defined fitted relationship.</x:v>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tools; legger service parts; tool; finished item; manufactured / unresolved; inspection; metal; solid part; proposal; equipment repair; legger; leger; companion replacement part; not applicable;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91" s="4" t="str">
        <x:v>Finished endpoint; material tier is not applicable. Input tiers belong to the chosen recipe.</x:v>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t="n">
        <x:f>IF(C291="T0",0,IF(C291="T1",1,IF(C291="T2",2,IF(C291="T3",3,IF(C291="T4",4,IF(C291="Unassigned",98,99))))))</x:f>
        <x:v>99</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inlineStr">
        <x:is>
          <x:t xml:space="preserve">Legger attachments</x:t>
        </x:is>
      </x:c>
      <x:c r="E292" s="9" t="str">
        <x:v>Legger service parts</x:v>
      </x:c>
      <x:c r="F292" s="9" t="str">
        <x:v>New proposal</x:v>
      </x:c>
      <x:c r="G292" s="9" t="str">
        <x:v>Partitioned case for selected small replacement parts and service tools.</x:v>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not applicable;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str">
        <x:v>Finished endpoint; material tier is not applicable. Input tiers belong to the chosen recipe.</x:v>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status/completeness",IF(C292="T0","Raw entry feed; no production route","No production route listed"))</x:f>
        <x:v>Route listed; review status/completeness</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inlineStr">
        <x:is>
          <x:t xml:space="preserve">Legger armor</x:t>
        </x:is>
      </x:c>
      <x:c r="E293" s="9" t="str">
        <x:v>Legger armor</x:v>
      </x:c>
      <x:c r="F293" s="9" t="str">
        <x:v>New proposal</x:v>
      </x:c>
      <x:c r="G293" s="9" t="str">
        <x:v>Replaceable narrow guard on a selected exposed frame edge.</x:v>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legger armor; finished item; manufactured / unresolved; protection; metal; panel; proposal; legger; leger; companion replacement part; not applicable;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str">
        <x:v>Finished endpoint; material tier is not applicable. Input tiers belong to the chosen recipe.</x:v>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status/completeness",IF(C293="T0","Raw entry feed; no production route","No production route listed"))</x:f>
        <x:v>Route listed; review status/completeness</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inlineStr">
        <x:is>
          <x:t xml:space="preserve">Legger armor</x:t>
        </x:is>
      </x:c>
      <x:c r="E294" s="9" t="str">
        <x:v>Legger armor</x:v>
      </x:c>
      <x:c r="F294" s="9" t="str">
        <x:v>New proposal</x:v>
      </x:c>
      <x:c r="G294" s="9" t="str">
        <x:v>Protective cage candidate around a selected exposed instrument face.</x:v>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legger armor; finished item; manufactured / unresolved; protection; mixed / unresolved; assembly; proposal; legger; leger; companion replacement part; not applicable;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str">
        <x:v>Finished endpoint; material tier is not applicable. Input tiers belong to the chosen recipe.</x:v>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status/completeness",IF(C294="T0","Raw entry feed; no production route","No production route listed"))</x:f>
        <x:v>Route listed; review status/completeness</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inlineStr">
        <x:is>
          <x:t xml:space="preserve">Legger attachments</x:t>
        </x:is>
      </x:c>
      <x:c r="E295" s="9" t="str">
        <x:v>Legger armor</x:v>
      </x:c>
      <x:c r="F295" s="9" t="str">
        <x:v>New proposal</x:v>
      </x:c>
      <x:c r="G295" s="9" t="str">
        <x:v>Overlap piece covering a selected gap between fitted guards.</x:v>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not applicable;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str">
        <x:v>Finished endpoint; material tier is not applicable. Input tiers belong to the chosen recipe.</x:v>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status/completeness",IF(C295="T0","Raw entry feed; no production route","No production route listed"))</x:f>
        <x:v>Route listed; review status/completeness</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str">
        <x:v>Not applicable</x:v>
      </x:c>
      <x:c r="D296" s="9" t="inlineStr">
        <x:is>
          <x:t xml:space="preserve">Legger attachments</x:t>
        </x:is>
      </x:c>
      <x:c r="E296" s="9" t="str">
        <x:v>Legger armor</x:v>
      </x:c>
      <x:c r="F296" s="9" t="str">
        <x:v>New proposal</x:v>
      </x:c>
      <x:c r="G296" s="9" t="str">
        <x:v>Replaceable cap candidate over a selected protruding part.</x:v>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legger attachments; legger armor; armor; finished item; manufactured / unresolved; protection; shell / chitin; solid part; proposal; legger; leger; companion replacement part; not applicable;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str">
        <x:v>Finished endpoint; material tier is not applicable. Input tiers belong to the chosen recipe.</x:v>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t="n">
        <x:f>IF(C296="T0",0,IF(C296="T1",1,IF(C296="T2",2,IF(C296="T3",3,IF(C296="T4",4,IF(C296="Unassigned",98,99))))))</x:f>
        <x:v>99</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inlineStr">
        <x:is>
          <x:t xml:space="preserve">Legger attachments</x:t>
        </x:is>
      </x:c>
      <x:c r="E297" s="9" t="str">
        <x:v>Legger armor</x:v>
      </x:c>
      <x:c r="F297" s="9" t="str">
        <x:v>New proposal</x:v>
      </x:c>
      <x:c r="G297" s="9" t="str">
        <x:v>Scarce pressed-fiber backing proposed inside a selected guard.</x:v>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not applicable;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str">
        <x:v>Finished endpoint; material tier is not applicable. Input tiers belong to the chosen recipe.</x:v>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status/completeness",IF(C297="T0","Raw entry feed; no production route","No production route listed"))</x:f>
        <x:v>Route listed; review status/completeness</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str">
        <x:v>Hinge/retainer unit candidate for an articulated protective panel.</x:v>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str">
        <x:v>Recovered shaped collar considered for an appropriate joint housing.</x:v>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str">
        <x:v>Recovered fiber/composite member considered for a selected tensile linkage.</x:v>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str">
        <x:v>Recovered contact insert considered for a matched wear interface.</x:v>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str">
        <x:v>Recovered high-precision ceramic race candidate within a compatible bearing.</x:v>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inlineStr">
        <x:is>
          <x:t xml:space="preserve">Legger attachments</x:t>
        </x:is>
      </x:c>
      <x:c r="E303" s="9" t="str">
        <x:v>Legger ancient replacement</x:v>
      </x:c>
      <x:c r="F303" s="9" t="str">
        <x:v>New proposal</x:v>
      </x:c>
      <x:c r="G303" s="9" t="str">
        <x:v>Recovered structured backing considered for a composite guard.</x:v>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not applicable;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str">
        <x:v>Finished endpoint; material tier is not applicable. Input tiers belong to the chosen recipe.</x:v>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str">
        <x:v>Recovered adapter candidate joining one identified ancient module to a matching host.</x:v>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x:c r="B305" s="9"/>
      <x:c r="C305" s="4"/>
      <x:c r="D305" s="9"/>
      <x:c r="E305" s="9"/>
      <x:c r="F305" s="9"/>
      <x:c r="G305" s="9"/>
      <x:c r="H305" s="9"/>
      <x:c r="I305" s="9"/>
      <x:c r="J305" s="13"/>
      <x:c r="M305" s="9"/>
      <x:c r="N305" s="9"/>
      <x:c r="O305" s="9"/>
      <x:c r="P305" s="17"/>
      <x:c r="V305" s="11"/>
      <x:c r="W305" s="9"/>
      <x:c r="X305" s="4"/>
      <x:c r="Y305" s="4"/>
      <x:c r="Z305" s="4"/>
      <x:c r="AA305" s="4"/>
      <x:c r="AB305" s="4"/>
      <x:c r="AC305" s="4"/>
      <x:c r="AD305" s="4"/>
      <x:c r="AE305" s="4"/>
      <x:c r="AF305" s="4"/>
      <x:c r="AG305" s="4"/>
      <x:c r="AH305" s="4"/>
      <x:c r="AI305" s="4"/>
      <x:c r="AJ305" s="4"/>
      <x:c r="AK305" s="4"/>
      <x:c r="AL305" s="4"/>
      <x:c r="AM305" s="4"/>
      <x:c r="AN305" s="14"/>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str">
        <x:v>Candidate concentrated drink preparation for a compact food-and-drink serving.</x:v>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t2;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status/completeness",IF(C306="T0","Raw entry feed; no production route","No production route listed"))</x:f>
        <x:v>Route listed; review status/completeness</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str">
        <x:v>Prepared algae bar comparable in use to a protein/meal bar.</x:v>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t1;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status/completeness",IF(C307="T0","Raw entry feed; no production route","No production route listed"))</x:f>
        <x:v>Route listed; review status/completeness</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str">
        <x:v>Dried algae bar proposed as a processed travel consumable.</x:v>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t1;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status/completeness",IF(C308="T0","Raw entry feed; no production route","No production route listed"))</x:f>
        <x:v>Route listed; review status/completeness</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str">
        <x:v>Smooth prepared algae meal candidate portioned for consumption.</x:v>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t1;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status/completeness",IF(C309="T0","Raw entry feed; no production route","No production route listed"))</x:f>
        <x:v>Route listed; review status/completeness</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str">
        <x:v>Prepared consumable meal based on the survival algae.</x:v>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t2;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status/completeness",IF(C310="T0","Raw entry feed; no production route","No production route listed"))</x:f>
        <x:v>Route listed; review status/completeness</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str">
        <x:v>Candidate fine meal combining algae with selected prepared edible fauna flakes.</x:v>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t1;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status/completeness",IF(C311="T0","Raw entry feed; no production route","No production route listed"))</x:f>
        <x:v>Route listed; review status/completeness</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str">
        <x:v>Candidate composed meal using distinct prepared algae and edible-fauna layers.</x:v>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t2;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status/completeness",IF(C312="T0","Raw entry feed; no production route","No production route listed"))</x:f>
        <x:v>Route listed; review status/completeness</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str">
        <x:v>Candidate delicate crisp combining processed algae and a selected edible fauna ingredient.</x:v>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t1;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status/completeness",IF(C313="T0","Raw entry feed; no production route","No production route listed"))</x:f>
        <x:v>Route listed; review status/completeness</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str">
        <x:v>Selected known-edible fauna fraction prepared as a possible Phagia meal ingredient.</x:v>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str">
        <x:v>Selected edible fauna fraction prepared for mixing or layering with algae.</x:v>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str">
        <x:v>Not applicable</x:v>
      </x:c>
      <x:c r="D316" s="9" t="inlineStr">
        <x:is>
          <x:t xml:space="preserve">Camp items</x:t>
        </x:is>
      </x:c>
      <x:c r="E316" s="9" t="inlineStr">
        <x:is>
          <x:t xml:space="preserve">Food service &amp; storage</x:t>
        </x:is>
      </x:c>
      <x:c r="F316" s="9" t="str">
        <x:v>New proposal</x:v>
      </x:c>
      <x:c r="G316" s="9" t="str">
        <x:v>Dedicated food-contact vessel for a prepared Phagia drink portion.</x:v>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inlineStr">
        <x:is>
          <x:t xml:space="preserve">cargo organization; phagea; algae; Food packaging; camp goods; Food service &amp; storage</x:t>
        </x:is>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camp items; food service &amp; storage; container; finished item; manufactured / unresolved; food service; glass or ceramic; assembly; proposal; cargo organization; phagea; algae; food packaging; camp goods; food service &amp; storage; not applicable; t3; finished item</x:v>
      </x:c>
      <x:c r="AF316" s="4" t="inlineStr">
        <x:is>
          <x:t xml:space="preserve">Accepted direction for processed-food families; individual recipes, ingredient qualification and effects remain design proposals. Author camp organization: Camp items / Food service &amp; storage; previous category/subtype: Containers / Food packaging.</x:t>
        </x:is>
      </x:c>
      <x:c r="AG316" s="4" t="str">
        <x:v>Finished endpoint; material tier is not applicable. Input tiers belong to the chosen recipe.</x:v>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t="n">
        <x:f>IF(C316="T0",0,IF(C316="T1",1,IF(C316="T2",2,IF(C316="T3",3,IF(C316="T4",4,IF(C316="Unassigned",98,99))))))</x:f>
        <x:v>99</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str">
        <x:v>Not applicable</x:v>
      </x:c>
      <x:c r="D317" s="9" t="inlineStr">
        <x:is>
          <x:t xml:space="preserve">Camp items</x:t>
        </x:is>
      </x:c>
      <x:c r="E317" s="9" t="inlineStr">
        <x:is>
          <x:t xml:space="preserve">Food service &amp; storage</x:t>
        </x:is>
      </x:c>
      <x:c r="F317" s="9" t="str">
        <x:v>New proposal</x:v>
      </x:c>
      <x:c r="G317" s="9" t="str">
        <x:v>Reusable fitted carrier protecting selected prepared bars from dust and damage.</x:v>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inlineStr">
        <x:is>
          <x:t xml:space="preserve">cargo organization; phagea; algae; Food packaging; camp goods; Food service &amp; storage</x:t>
        </x:is>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camp items; food service &amp; storage; carrier; finished item; manufactured / unresolved; food service; metal or shell; assembly; proposal; cargo organization; phagea; algae; food packaging; camp goods; food service &amp; storage; not applicable; t3; finished item</x:v>
      </x:c>
      <x:c r="AF317" s="4" t="inlineStr">
        <x:is>
          <x:t xml:space="preserve">Accepted direction for processed-food families; individual recipes, ingredient qualification and effects remain design proposals. Author camp organization: Camp items / Food service &amp; storage; previous category/subtype: Containers / Food packaging.</x:t>
        </x:is>
      </x:c>
      <x:c r="AG317" s="4" t="str">
        <x:v>Finished endpoint; material tier is not applicable. Input tiers belong to the chosen recipe.</x:v>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t="n">
        <x:f>IF(C317="T0",0,IF(C317="T1",1,IF(C317="T2",2,IF(C317="T3",3,IF(C317="T4",4,IF(C317="Unassigned",98,99))))))</x:f>
        <x:v>99</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x:c r="B318" s="9"/>
      <x:c r="C318" s="4"/>
      <x:c r="D318" s="9"/>
      <x:c r="E318" s="9"/>
      <x:c r="F318" s="9"/>
      <x:c r="G318" s="9"/>
      <x:c r="H318" s="9"/>
      <x:c r="I318" s="9"/>
      <x:c r="J318" s="13"/>
      <x:c r="M318" s="9"/>
      <x:c r="N318" s="9"/>
      <x:c r="O318" s="9"/>
      <x:c r="P318" s="17"/>
      <x:c r="V318" s="11"/>
      <x:c r="W318" s="9"/>
      <x:c r="X318" s="4"/>
      <x:c r="Y318" s="4"/>
      <x:c r="Z318" s="4"/>
      <x:c r="AA318" s="4"/>
      <x:c r="AB318" s="4"/>
      <x:c r="AC318" s="4"/>
      <x:c r="AD318" s="4"/>
      <x:c r="AE318" s="4"/>
      <x:c r="AF318" s="4"/>
      <x:c r="AG318" s="4"/>
      <x:c r="AH318" s="4"/>
      <x:c r="AI318" s="4"/>
      <x:c r="AJ318" s="4"/>
      <x:c r="AK318" s="4"/>
      <x:c r="AL318" s="4"/>
      <x:c r="AM318" s="4"/>
      <x:c r="AN318" s="14"/>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t="str">
        <x:v>proposal.raw.basalt</x:v>
      </x:c>
      <x:c r="B319" s="9" t="str">
        <x:v>Basalt blocks</x:v>
      </x:c>
      <x:c r="C319" s="4" t="str">
        <x:v>T0</x:v>
      </x:c>
      <x:c r="D319" s="9" t="str">
        <x:v>Mineral resources</x:v>
      </x:c>
      <x:c r="E319" s="9" t="str">
        <x:v>Stone feedstock</x:v>
      </x:c>
      <x:c r="F319" s="9" t="str">
        <x:v>New proposal</x:v>
      </x:c>
      <x:c r="G319" s="9" t="str">
        <x:v>Candidate use: binding and construction. Tangible input before specialist preparation.</x:v>
      </x:c>
      <x:c r="H319" s="9" t="str">
        <x:v>None</x:v>
      </x:c>
      <x:c r="I319" s="9" t="str">
        <x:v>Gathered raw/salvage cargo: Legger or local storage; policy TBD</x:v>
      </x:c>
      <x:c r="J319" s="13"/>
      <x:c r="K319" s="15"/>
      <x:c r="L319" s="9" t="str">
        <x:v>Loose dark stone blocks and exposed hard-rock faces</x:v>
      </x:c>
      <x:c r="M319" s="9" t="str">
        <x:v>Select and dress blocks for building or workshop supports; no recipe or yield authored.</x:v>
      </x:c>
      <x:c r="N319" s="9" t="str">
        <x:v>Not implemented</x:v>
      </x:c>
      <x:c r="O319" s="9" t="str">
        <x:v>Proposed rock type; distribution, workability and thermal behavior are undecided.</x:v>
      </x:c>
      <x:c r="P319" s="17"/>
      <x:c r="Q319" s="17"/>
      <x:c r="R319" s="17"/>
      <x:c r="S319" s="17"/>
      <x:c r="T319" s="17"/>
      <x:c r="U319" s="9" t="str">
        <x:v>New raw-material proposal; collection, processing grade, mass, trade value and host compatibility undecided. Existing broad resources are reused rather than replaced.</x:v>
      </x:c>
      <x:c r="V319" s="11"/>
      <x:c r="W319" s="9" t="str">
        <x:v>Local brainstorming from author request for grounded raw materials October 14, 2026. These candidates are not claims retrieved from the lore repository.</x:v>
      </x:c>
      <x:c r="X319" s="4" t="str">
        <x:v>Raw material</x:v>
      </x:c>
      <x:c r="Y319" s="4" t="str">
        <x:v>Raw</x:v>
      </x:c>
      <x:c r="Z319" s="4" t="str">
        <x:v>Geological</x:v>
      </x:c>
      <x:c r="AA319" s="4" t="str">
        <x:v>Binding and construction</x:v>
      </x:c>
      <x:c r="AB319" s="4" t="str">
        <x:v>Mineral</x:v>
      </x:c>
      <x:c r="AC319" s="4" t="str">
        <x:v>Rock</x:v>
      </x:c>
      <x:c r="AD319" s="4" t="str">
        <x:v>Proposal</x:v>
      </x:c>
      <x:c r="AE319" s="4" t="str">
        <x:f>LOWER(A319&amp;"; "&amp;B319&amp;"; "&amp;D319&amp;"; "&amp;E319&amp;"; "&amp;X319&amp;"; "&amp;Y319&amp;"; "&amp;Z319&amp;"; "&amp;AA319&amp;"; "&amp;AB319&amp;"; "&amp;AC319&amp;"; "&amp;AD319&amp;"; "&amp;V319&amp;"; "&amp;C319&amp;"; "&amp;AH319&amp;"; "&amp;AI319)</x:f>
        <x:v>proposal.raw.basalt; basalt blocks; mineral resources; stone feedstock; raw material; raw; geological; binding and construction; mineral; rock; proposal; ; t0; not applicable; material</x:v>
      </x:c>
      <x:c r="AF319" s="4" t="str">
        <x:v>Specific raw form and candidate uses are proposals; no automatic biological function, chemistry, deposit or crafting capability. Lore category review: Resources -&gt; Mineral resources. Classification only; original item status and tier retained.</x:v>
      </x:c>
      <x:c r="AG319" s="4" t="str">
        <x:v>Raw gathered/recovered craft input under the author T0 framework. This does not imply a naturally occurring pure metal.</x:v>
      </x:c>
      <x:c r="AH319" s="4" t="str">
        <x:v>Not applicable</x:v>
      </x:c>
      <x:c r="AI319" s="4" t="str">
        <x:v>Material</x:v>
      </x:c>
      <x:c r="AJ319" s="4" t="n">
        <x:f>COUNTIFS('Material routes'!$D$6:$D$2205,A319,'Material routes'!$C$6:$C$2205,"Output")</x:f>
        <x:v>0</x:v>
      </x:c>
      <x:c r="AK319" s="4" t="n">
        <x:f>SUM(COUNTIFS('Material routes'!$D$6:$D$2205,A319,'Material routes'!$C$6:$C$2205,"Ingredient candidate"),COUNTIFS('Material routes'!$D$6:$D$2205,A319,'Material routes'!$C$6:$C$2205,"Consumed input"),COUNTIFS('Material routes'!$D$6:$D$2205,A319,'Material routes'!$C$6:$C$2205,"Contained input"),COUNTIFS('Material routes'!$D$6:$D$2205,A319,'Material routes'!$C$6:$C$2205,"Transform input"))</x:f>
        <x:v>1</x:v>
      </x:c>
      <x:c r="AL319" s="4" t="n">
        <x:f>COUNTIFS('Material routes'!$D$6:$D$2205,A319,'Material routes'!$C$6:$C$2205,"Tool candidate")</x:f>
        <x:v>0</x:v>
      </x:c>
      <x:c r="AM319" s="4" t="str">
        <x:f>IF(AJ319&gt;0,"Route listed; review status/completeness",IF(C319="T0","Raw entry feed; no production route","No production route listed"))</x:f>
        <x:v>Raw entry feed; no production route</x:v>
      </x:c>
      <x:c r="AN319" s="14" t="n">
        <x:f>IF(C319="T0",0,IF(C319="T1",1,IF(C319="T2",2,IF(C319="T3",3,IF(C319="T4",4,IF(C319="Unassigned",98,99))))))</x:f>
        <x:v>0</x:v>
      </x:c>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t="str">
        <x:v>proposal.raw.slate</x:v>
      </x:c>
      <x:c r="B320" s="9" t="str">
        <x:v>Slate plates</x:v>
      </x:c>
      <x:c r="C320" s="4" t="str">
        <x:v>T0</x:v>
      </x:c>
      <x:c r="D320" s="9" t="str">
        <x:v>Mineral resources</x:v>
      </x:c>
      <x:c r="E320" s="9" t="str">
        <x:v>Stone feedstock</x:v>
      </x:c>
      <x:c r="F320" s="9" t="str">
        <x:v>New proposal</x:v>
      </x:c>
      <x:c r="G320" s="9" t="str">
        <x:v>Candidate use: fabrication. Tangible input before specialist preparation.</x:v>
      </x:c>
      <x:c r="H320" s="9" t="str">
        <x:v>None</x:v>
      </x:c>
      <x:c r="I320" s="9" t="str">
        <x:v>Gathered raw/salvage cargo: Legger or local storage; policy TBD</x:v>
      </x:c>
      <x:c r="J320" s="13"/>
      <x:c r="K320" s="15"/>
      <x:c r="L320" s="9" t="str">
        <x:v>Thin plates split from suitable layered rock</x:v>
      </x:c>
      <x:c r="M320" s="9" t="str">
        <x:v>Trim into small covers, tiles or marking surfaces; no recipe or yield authored.</x:v>
      </x:c>
      <x:c r="N320" s="9" t="str">
        <x:v>Not implemented</x:v>
      </x:c>
      <x:c r="O320" s="9" t="str">
        <x:v>Specific rock availability and suitability remain proposals; no automatic waterproof or heat-proof rating.</x:v>
      </x:c>
      <x:c r="P320" s="17"/>
      <x:c r="Q320" s="17"/>
      <x:c r="R320" s="17"/>
      <x:c r="S320" s="17"/>
      <x:c r="T320" s="17"/>
      <x:c r="U320" s="9" t="str">
        <x:v>New raw-material proposal; collection, processing grade, mass, trade value and host compatibility undecided. Existing broad resources are reused rather than replaced.</x:v>
      </x:c>
      <x:c r="V320" s="11" t="str">
        <x:v>writing and records</x:v>
      </x:c>
      <x:c r="W320" s="9" t="str">
        <x:v>Local brainstorming from author request for grounded raw materials October 14, 2026. These candidates are not claims retrieved from the lore repository.</x:v>
      </x:c>
      <x:c r="X320" s="4" t="str">
        <x:v>Raw material</x:v>
      </x:c>
      <x:c r="Y320" s="4" t="str">
        <x:v>Raw</x:v>
      </x:c>
      <x:c r="Z320" s="4" t="str">
        <x:v>Geological</x:v>
      </x:c>
      <x:c r="AA320" s="4" t="str">
        <x:v>Fabrication</x:v>
      </x:c>
      <x:c r="AB320" s="4" t="str">
        <x:v>Mineral</x:v>
      </x:c>
      <x:c r="AC320" s="4" t="str">
        <x:v>Panel</x:v>
      </x:c>
      <x:c r="AD320" s="4" t="str">
        <x:v>Proposal</x:v>
      </x:c>
      <x:c r="AE320" s="4" t="str">
        <x:f>LOWER(A320&amp;"; "&amp;B320&amp;"; "&amp;D320&amp;"; "&amp;E320&amp;"; "&amp;X320&amp;"; "&amp;Y320&amp;"; "&amp;Z320&amp;"; "&amp;AA320&amp;"; "&amp;AB320&amp;"; "&amp;AC320&amp;"; "&amp;AD320&amp;"; "&amp;V320&amp;"; "&amp;C320&amp;"; "&amp;AH320&amp;"; "&amp;AI320)</x:f>
        <x:v>proposal.raw.slate; slate plates; mineral resources; stone feedstock; raw material; raw; geological; fabrication; mineral; panel; proposal; writing and records; t0; not applicable; material</x:v>
      </x:c>
      <x:c r="AF320" s="4" t="str">
        <x:v>Specific raw form and candidate uses are proposals; no automatic biological function, chemistry, deposit or crafting capability. Lore category review: Resources -&gt; Mineral resources. Classification only; original item status and tier retained.</x:v>
      </x:c>
      <x:c r="AG320" s="4" t="str">
        <x:v>Raw gathered/recovered craft input under the author T0 framework. This does not imply a naturally occurring pure metal.</x:v>
      </x:c>
      <x:c r="AH320" s="4" t="str">
        <x:v>Not applicable</x:v>
      </x:c>
      <x:c r="AI320" s="4" t="str">
        <x:v>Material</x:v>
      </x:c>
      <x:c r="AJ320" s="4" t="n">
        <x:f>COUNTIFS('Material routes'!$D$6:$D$2205,A320,'Material routes'!$C$6:$C$2205,"Output")</x:f>
        <x:v>0</x:v>
      </x:c>
      <x:c r="AK320" s="4" t="n">
        <x:f>SUM(COUNTIFS('Material routes'!$D$6:$D$2205,A320,'Material routes'!$C$6:$C$2205,"Ingredient candidate"),COUNTIFS('Material routes'!$D$6:$D$2205,A320,'Material routes'!$C$6:$C$2205,"Consumed input"),COUNTIFS('Material routes'!$D$6:$D$2205,A320,'Material routes'!$C$6:$C$2205,"Contained input"),COUNTIFS('Material routes'!$D$6:$D$2205,A320,'Material routes'!$C$6:$C$2205,"Transform input"))</x:f>
        <x:v>2</x:v>
      </x:c>
      <x:c r="AL320" s="4" t="n">
        <x:f>COUNTIFS('Material routes'!$D$6:$D$2205,A320,'Material routes'!$C$6:$C$2205,"Tool candidate")</x:f>
        <x:v>0</x:v>
      </x:c>
      <x:c r="AM320" s="4" t="str">
        <x:f>IF(AJ320&gt;0,"Route listed; review status/completeness",IF(C320="T0","Raw entry feed; no production route","No production route listed"))</x:f>
        <x:v>Raw entry feed; no production route</x:v>
      </x:c>
      <x:c r="AN320" s="14" t="n">
        <x:f>IF(C320="T0",0,IF(C320="T1",1,IF(C320="T2",2,IF(C320="T3",3,IF(C320="T4",4,IF(C320="Unassigned",98,99))))))</x:f>
        <x:v>0</x:v>
      </x:c>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str">
        <x:v>Mineral resources</x:v>
      </x:c>
      <x:c r="E321" s="9" t="str">
        <x:v>Stone feedstock</x:v>
      </x:c>
      <x:c r="F321" s="9" t="str">
        <x:v>New proposal</x:v>
      </x:c>
      <x:c r="G321" s="9" t="str">
        <x:v>Candidate use: surface finishing. Tangible input before specialist preparation.</x:v>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mineral resources;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str">
        <x:v>Raw gathered/recovered craft input under the author T0 framework. This does not imply a naturally occurring pure metal.</x:v>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Raw entry feed; no production route</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str">
        <x:v>Candidate use: glass and ceramics. Tangible input before specialist preparation.</x:v>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str">
        <x:v>Candidate use: tool fabrication. Tangible input before specialist preparation.</x:v>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str">
        <x:v>Candidate use: tool fabrication. Tangible input before specialist preparation.</x:v>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str">
        <x:v>Candidate use: fabrication. Tangible input before specialist preparation.</x:v>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str">
        <x:v>Candidate use: fabrication. Tangible input before specialist preparation.</x:v>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str">
        <x:v>Candidate use: fabrication. Tangible input before specialist preparation.</x:v>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str">
        <x:v>Candidate use: glass and ceramics. Tangible input before specialist preparation.</x:v>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str">
        <x:v>Raw gathered/recovered craft input under the author T0 framework. This does not imply a naturally occurring pure metal.</x:v>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Raw entry feed; no production route</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str">
        <x:v>Candidate use: glass and ceramics. Tangible input before specialist preparation.</x:v>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str">
        <x:v>Raw gathered/recovered craft input under the author T0 framework. This does not imply a naturally occurring pure metal.</x:v>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Raw entry feed; no production route</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str">
        <x:v>T0</x:v>
      </x:c>
      <x:c r="D330" s="9" t="inlineStr">
        <x:is>
          <x:t xml:space="preserve">Salvage</x:t>
        </x:is>
      </x:c>
      <x:c r="E330" s="9" t="str">
        <x:v>Salvaged feedstock</x:v>
      </x:c>
      <x:c r="F330" s="9" t="str">
        <x:v>New proposal</x:v>
      </x:c>
      <x:c r="G330" s="9" t="str">
        <x:v>Candidate use: equipment fabrication. Tangible input before specialist preparation.</x:v>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t0;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str">
        <x:v>Raw gathered/recovered craft input under the author T0 framework. This does not imply a naturally occurring pure metal.</x:v>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Raw entry feed; no production route</x:v>
      </x:c>
      <x:c r="AN330" s="14" t="n">
        <x:f>IF(C330="T0",0,IF(C330="T1",1,IF(C330="T2",2,IF(C330="T3",3,IF(C330="T4",4,IF(C330="Unassigned",98,99))))))</x:f>
        <x:v>0</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str">
        <x:v>T0</x:v>
      </x:c>
      <x:c r="D331" s="9" t="inlineStr">
        <x:is>
          <x:t xml:space="preserve">Salvage</x:t>
        </x:is>
      </x:c>
      <x:c r="E331" s="9" t="str">
        <x:v>Salvaged feedstock</x:v>
      </x:c>
      <x:c r="F331" s="9" t="str">
        <x:v>New proposal</x:v>
      </x:c>
      <x:c r="G331" s="9" t="str">
        <x:v>Candidate use: binding and construction. Tangible input before specialist preparation.</x:v>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t0;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str">
        <x:v>Raw gathered/recovered craft input under the author T0 framework. This does not imply a naturally occurring pure metal.</x:v>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Raw entry feed; no production route</x:v>
      </x:c>
      <x:c r="AN331" s="14" t="n">
        <x:f>IF(C331="T0",0,IF(C331="T1",1,IF(C331="T2",2,IF(C331="T3",3,IF(C331="T4",4,IF(C331="Unassigned",98,99))))))</x:f>
        <x:v>0</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str">
        <x:v>T0</x:v>
      </x:c>
      <x:c r="D332" s="9" t="inlineStr">
        <x:is>
          <x:t xml:space="preserve">Salvage</x:t>
        </x:is>
      </x:c>
      <x:c r="E332" s="9" t="str">
        <x:v>Salvaged feedstock</x:v>
      </x:c>
      <x:c r="F332" s="9" t="str">
        <x:v>New proposal</x:v>
      </x:c>
      <x:c r="G332" s="9" t="str">
        <x:v>Candidate use: fabrication. Tangible input before specialist preparation.</x:v>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str">
        <x:v>Raw gathered/recovered craft input under the author T0 framework. This does not imply a naturally occurring pure metal.</x:v>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Raw entry feed; no production route</x:v>
      </x:c>
      <x:c r="AN332" s="14" t="n">
        <x:f>IF(C332="T0",0,IF(C332="T1",1,IF(C332="T2",2,IF(C332="T3",3,IF(C332="T4",4,IF(C332="Unassigned",98,99))))))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t="str">
        <x:v>proposal.raw.clinker</x:v>
      </x:c>
      <x:c r="B333" s="9" t="str">
        <x:v>Furnace clinker chunks</x:v>
      </x:c>
      <x:c r="C333" s="4" t="str">
        <x:v>T0</x:v>
      </x:c>
      <x:c r="D333" s="9" t="inlineStr">
        <x:is>
          <x:t xml:space="preserve">Salvage</x:t>
        </x:is>
      </x:c>
      <x:c r="E333" s="9" t="str">
        <x:v>Salvaged feedstock</x:v>
      </x:c>
      <x:c r="F333" s="9" t="str">
        <x:v>New proposal</x:v>
      </x:c>
      <x:c r="G333" s="9" t="str">
        <x:v>Candidate use: binding and construction. Tangible input before specialist preparation.</x:v>
      </x:c>
      <x:c r="H333" s="9" t="str">
        <x:v>None</x:v>
      </x:c>
      <x:c r="I333" s="9" t="str">
        <x:v>Gathered raw/salvage cargo: Legger or local storage; policy TBD</x:v>
      </x:c>
      <x:c r="J333" s="13"/>
      <x:c r="K333" s="15"/>
      <x:c r="L333" s="9" t="str">
        <x:v>Solid waste chunks from identified furnace sites</x:v>
      </x:c>
      <x:c r="M333" s="9" t="str">
        <x:v>Sort possible aggregate or bulk-fill candidates; no recipe or yield authored.</x:v>
      </x:c>
      <x:c r="N333" s="9" t="str">
        <x:v>Not implemented</x:v>
      </x:c>
      <x:c r="O333" s="9" t="str">
        <x:v>Composition and contaminants vary. Reuse is proposed; not all furnace waste is useful ore or safe construction feed.</x:v>
      </x:c>
      <x:c r="P333" s="17"/>
      <x:c r="Q333" s="17"/>
      <x:c r="R333" s="17"/>
      <x:c r="S333" s="17"/>
      <x:c r="T333" s="17"/>
      <x:c r="U333" s="9" t="str">
        <x:v>New raw-material proposal; collection, processing grade, mass, trade value and host compatibility undecided. Existing broad resources are reused rather than replaced.</x:v>
      </x:c>
      <x:c r="V333" s="11"/>
      <x:c r="W333" s="9" t="str">
        <x:v>Local brainstorming from author request for grounded raw materials October 14, 2026. These candidates are not claims retrieved from the lore repository.</x:v>
      </x:c>
      <x:c r="X333" s="4" t="str">
        <x:v>Raw material</x:v>
      </x:c>
      <x:c r="Y333" s="4" t="str">
        <x:v>Recovered material</x:v>
      </x:c>
      <x:c r="Z333" s="4" t="str">
        <x:v>Industrial salvage</x:v>
      </x:c>
      <x:c r="AA333" s="4" t="str">
        <x:v>Binding and construction</x:v>
      </x:c>
      <x:c r="AB333" s="4" t="str">
        <x:v>Mixed / unresolved</x:v>
      </x:c>
      <x:c r="AC333" s="4" t="str">
        <x:v>Rock</x:v>
      </x:c>
      <x:c r="AD333" s="4" t="str">
        <x:v>Proposal</x:v>
      </x:c>
      <x:c r="AE333" s="4" t="str">
        <x:f>LOWER(A333&amp;"; "&amp;B333&amp;"; "&amp;D333&amp;"; "&amp;E333&amp;"; "&amp;X333&amp;"; "&amp;Y333&amp;"; "&amp;Z333&amp;"; "&amp;AA333&amp;"; "&amp;AB333&amp;"; "&amp;AC333&amp;"; "&amp;AD333&amp;"; "&amp;V333&amp;"; "&amp;C333&amp;"; "&amp;AH333&amp;"; "&amp;AI333)</x:f>
        <x:v>proposal.raw.clinker; furnace clinker chunks; salvage; salvaged feedstock; raw material; recovered material; industrial salvage; binding and construction; mixed / unresolved; rock; proposal; ; t0; not applicable; material</x:v>
      </x:c>
      <x:c r="AF333" s="4" t="str">
        <x:v>Specific raw form and candidate uses are proposals; no automatic biological function, chemistry, deposit or crafting capability. Lore category review: Resources -&gt; Salvage feedstock. Classification only; original item status and tier retained.</x:v>
      </x:c>
      <x:c r="AG333" s="4" t="str">
        <x:v>Raw gathered/recovered craft input under the author T0 framework. This does not imply a naturally occurring pure metal.</x:v>
      </x:c>
      <x:c r="AH333" s="4" t="str">
        <x:v>Not applicable</x:v>
      </x:c>
      <x:c r="AI333" s="4" t="str">
        <x:v>Material</x:v>
      </x:c>
      <x:c r="AJ333" s="4" t="n">
        <x:f>COUNTIFS('Material routes'!$D$6:$D$2205,A333,'Material routes'!$C$6:$C$2205,"Output")</x:f>
        <x:v>0</x:v>
      </x:c>
      <x:c r="AK333" s="4" t="n">
        <x:f>SUM(COUNTIFS('Material routes'!$D$6:$D$2205,A333,'Material routes'!$C$6:$C$2205,"Ingredient candidate"),COUNTIFS('Material routes'!$D$6:$D$2205,A333,'Material routes'!$C$6:$C$2205,"Consumed input"),COUNTIFS('Material routes'!$D$6:$D$2205,A333,'Material routes'!$C$6:$C$2205,"Contained input"),COUNTIFS('Material routes'!$D$6:$D$2205,A333,'Material routes'!$C$6:$C$2205,"Transform input"))</x:f>
        <x:v>0</x:v>
      </x:c>
      <x:c r="AL333" s="4" t="n">
        <x:f>COUNTIFS('Material routes'!$D$6:$D$2205,A333,'Material routes'!$C$6:$C$2205,"Tool candidate")</x:f>
        <x:v>0</x:v>
      </x:c>
      <x:c r="AM333" s="4" t="str">
        <x:f>IF(AJ333&gt;0,"Route listed; review status/completeness",IF(C333="T0","Raw entry feed; no production route","No production route listed"))</x:f>
        <x:v>Raw entry feed; no production route</x:v>
      </x:c>
      <x:c r="AN333" s="14" t="n">
        <x:f>IF(C333="T0",0,IF(C333="T1",1,IF(C333="T2",2,IF(C333="T3",3,IF(C333="T4",4,IF(C333="Unassigned",98,99))))))</x:f>
        <x:v>0</x:v>
      </x:c>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str">
        <x:v>Candidate use: glass and ceramics. Tangible input before specialist preparation.</x:v>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str">
        <x:v>Raw gathered/recovered craft input under the author T0 framework. This does not imply a naturally occurring pure metal.</x:v>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Raw entry feed; no production route</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t="str">
        <x:v>proposal.raw.sandstone</x:v>
      </x:c>
      <x:c r="B335" s="9" t="str">
        <x:v>Sandstone blocks</x:v>
      </x:c>
      <x:c r="C335" s="4" t="str">
        <x:v>T0</x:v>
      </x:c>
      <x:c r="D335" s="9" t="str">
        <x:v>Mineral resources</x:v>
      </x:c>
      <x:c r="E335" s="9" t="str">
        <x:v>Stone feedstock</x:v>
      </x:c>
      <x:c r="F335" s="9" t="str">
        <x:v>New proposal</x:v>
      </x:c>
      <x:c r="G335" s="9" t="str">
        <x:v>Candidate use: binding and construction. Tangible input before specialist preparation.</x:v>
      </x:c>
      <x:c r="H335" s="9" t="str">
        <x:v>None</x:v>
      </x:c>
      <x:c r="I335" s="9" t="str">
        <x:v>Gathered raw/salvage cargo: Legger or local storage; policy TBD</x:v>
      </x:c>
      <x:c r="J335" s="13"/>
      <x:c r="K335" s="15"/>
      <x:c r="L335" s="9" t="str">
        <x:v>Loose blocks from suitable old sedimentary formations</x:v>
      </x:c>
      <x:c r="M335" s="9" t="str">
        <x:v>Select and dress building or workshop blocks; no recipe or yield authored.</x:v>
      </x:c>
      <x:c r="N335" s="9" t="str">
        <x:v>Not implemented</x:v>
      </x:c>
      <x:c r="O335" s="9" t="str">
        <x:v>Ancient rock origin does not establish present-day rivers or water; strength and service grade TBD.</x:v>
      </x:c>
      <x:c r="P335" s="17"/>
      <x:c r="Q335" s="17"/>
      <x:c r="R335" s="17"/>
      <x:c r="S335" s="17"/>
      <x:c r="T335" s="17"/>
      <x:c r="U335" s="9" t="str">
        <x:v>New raw-material proposal; collection, processing grade, mass, trade value and host compatibility undecided. Existing broad resources are reused rather than replaced.</x:v>
      </x:c>
      <x:c r="V335" s="11"/>
      <x:c r="W335" s="9" t="str">
        <x:v>Local brainstorming from author request for grounded raw materials October 14, 2026. These candidates are not claims retrieved from the lore repository.</x:v>
      </x:c>
      <x:c r="X335" s="4" t="str">
        <x:v>Raw material</x:v>
      </x:c>
      <x:c r="Y335" s="4" t="str">
        <x:v>Raw</x:v>
      </x:c>
      <x:c r="Z335" s="4" t="str">
        <x:v>Geological</x:v>
      </x:c>
      <x:c r="AA335" s="4" t="str">
        <x:v>Binding and construction</x:v>
      </x:c>
      <x:c r="AB335" s="4" t="str">
        <x:v>Mineral</x:v>
      </x:c>
      <x:c r="AC335" s="4" t="str">
        <x:v>Rock</x:v>
      </x:c>
      <x:c r="AD335" s="4" t="str">
        <x:v>Proposal</x:v>
      </x:c>
      <x:c r="AE335" s="4" t="str">
        <x:f>LOWER(A335&amp;"; "&amp;B335&amp;"; "&amp;D335&amp;"; "&amp;E335&amp;"; "&amp;X335&amp;"; "&amp;Y335&amp;"; "&amp;Z335&amp;"; "&amp;AA335&amp;"; "&amp;AB335&amp;"; "&amp;AC335&amp;"; "&amp;AD335&amp;"; "&amp;V335&amp;"; "&amp;C335&amp;"; "&amp;AH335&amp;"; "&amp;AI335)</x:f>
        <x:v>proposal.raw.sandstone; sandstone blocks; mineral resources; stone feedstock; raw material; raw; geological; binding and construction; mineral; rock; proposal; ; t0; not applicable; material</x:v>
      </x:c>
      <x:c r="AF335" s="4" t="str">
        <x:v>Specific raw form and candidate uses are proposals; no automatic biological function, chemistry, deposit or crafting capability. Lore category review: Resources -&gt; Mineral resources. Classification only; original item status and tier retained.</x:v>
      </x:c>
      <x:c r="AG335" s="4" t="str">
        <x:v>Raw gathered/recovered craft input under the author T0 framework. This does not imply a naturally occurring pure metal.</x:v>
      </x:c>
      <x:c r="AH335" s="4" t="str">
        <x:v>Not applicable</x:v>
      </x:c>
      <x:c r="AI335" s="4" t="str">
        <x:v>Material</x:v>
      </x:c>
      <x:c r="AJ335" s="4" t="n">
        <x:f>COUNTIFS('Material routes'!$D$6:$D$2205,A335,'Material routes'!$C$6:$C$2205,"Output")</x:f>
        <x:v>0</x:v>
      </x:c>
      <x:c r="AK335" s="4" t="n">
        <x:f>SUM(COUNTIFS('Material routes'!$D$6:$D$2205,A335,'Material routes'!$C$6:$C$2205,"Ingredient candidate"),COUNTIFS('Material routes'!$D$6:$D$2205,A335,'Material routes'!$C$6:$C$2205,"Consumed input"),COUNTIFS('Material routes'!$D$6:$D$2205,A335,'Material routes'!$C$6:$C$2205,"Contained input"),COUNTIFS('Material routes'!$D$6:$D$2205,A335,'Material routes'!$C$6:$C$2205,"Transform input"))</x:f>
        <x:v>0</x:v>
      </x:c>
      <x:c r="AL335" s="4" t="n">
        <x:f>COUNTIFS('Material routes'!$D$6:$D$2205,A335,'Material routes'!$C$6:$C$2205,"Tool candidate")</x:f>
        <x:v>0</x:v>
      </x:c>
      <x:c r="AM335" s="4" t="str">
        <x:f>IF(AJ335&gt;0,"Route listed; review status/completeness",IF(C335="T0","Raw entry feed; no production route","No production route listed"))</x:f>
        <x:v>Raw entry feed; no production route</x:v>
      </x:c>
      <x:c r="AN335" s="14" t="n">
        <x:f>IF(C335="T0",0,IF(C335="T1",1,IF(C335="T2",2,IF(C335="T3",3,IF(C335="T4",4,IF(C335="Unassigned",98,99))))))</x:f>
        <x:v>0</x:v>
      </x:c>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str">
        <x:v>Candidate use: tool fabrication. Tangible input before specialist preparation.</x:v>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str">
        <x:v>Candidate use: surface finishing. Tangible input before specialist preparation.</x:v>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str">
        <x:v>Candidate use: fabrication. Tangible input before specialist preparation.</x:v>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str">
        <x:v>Mineral resources</x:v>
      </x:c>
      <x:c r="E339" s="9" t="str">
        <x:v>Stone feedstock</x:v>
      </x:c>
      <x:c r="F339" s="9" t="str">
        <x:v>New proposal</x:v>
      </x:c>
      <x:c r="G339" s="9" t="str">
        <x:v>Candidate use: chemical processing. Tangible input before specialist preparation.</x:v>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mineral resources;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str">
        <x:v>Raw gathered/recovered craft input under the author T0 framework. This does not imply a naturally occurring pure metal.</x:v>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Raw entry feed; no production route</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t="str">
        <x:v>proposal.raw.ochre</x:v>
      </x:c>
      <x:c r="B340" s="9" t="str">
        <x:v>Yellow ochre clods</x:v>
      </x:c>
      <x:c r="C340" s="4" t="str">
        <x:v>T0</x:v>
      </x:c>
      <x:c r="D340" s="9" t="str">
        <x:v>Mineral resources</x:v>
      </x:c>
      <x:c r="E340" s="9" t="str">
        <x:v>Stone feedstock</x:v>
      </x:c>
      <x:c r="F340" s="9" t="str">
        <x:v>New proposal</x:v>
      </x:c>
      <x:c r="G340" s="9" t="str">
        <x:v>Candidate use: decoration. Tangible input before specialist preparation.</x:v>
      </x:c>
      <x:c r="H340" s="9" t="str">
        <x:v>None</x:v>
      </x:c>
      <x:c r="I340" s="9" t="str">
        <x:v>Gathered raw/salvage cargo: Legger or local storage; policy TBD</x:v>
      </x:c>
      <x:c r="J340" s="13"/>
      <x:c r="K340" s="15"/>
      <x:c r="L340" s="9" t="str">
        <x:v>Earthy yellow mineral clods in proposed old deposits</x:v>
      </x:c>
      <x:c r="M340" s="9" t="str">
        <x:v>Sort and prepare candidate marking or colorant feed; no recipe or yield authored.</x:v>
      </x:c>
      <x:c r="N340" s="9" t="str">
        <x:v>Not implemented</x:v>
      </x:c>
      <x:c r="O340" s="9" t="str">
        <x:v>An appearance-grade raw input, distinct from generic hematite ore; pigment formulation and deposit distribution TBD.</x:v>
      </x:c>
      <x:c r="P340" s="17"/>
      <x:c r="Q340" s="17"/>
      <x:c r="R340" s="17"/>
      <x:c r="S340" s="17"/>
      <x:c r="T340" s="17"/>
      <x:c r="U340" s="9" t="str">
        <x:v>New raw-material proposal; collection, processing grade, mass, trade value and host compatibility undecided. Existing broad resources are reused rather than replaced.</x:v>
      </x:c>
      <x:c r="V340" s="11" t="str">
        <x:v>writing and records</x:v>
      </x:c>
      <x:c r="W340" s="9" t="str">
        <x:v>Local brainstorming from author request for grounded raw materials October 14, 2026. These candidates are not claims retrieved from the lore repository.</x:v>
      </x:c>
      <x:c r="X340" s="4" t="str">
        <x:v>Raw material</x:v>
      </x:c>
      <x:c r="Y340" s="4" t="str">
        <x:v>Raw</x:v>
      </x:c>
      <x:c r="Z340" s="4" t="str">
        <x:v>Geological</x:v>
      </x:c>
      <x:c r="AA340" s="4" t="str">
        <x:v>Decoration</x:v>
      </x:c>
      <x:c r="AB340" s="4" t="str">
        <x:v>Mineral</x:v>
      </x:c>
      <x:c r="AC340" s="4" t="str">
        <x:v>Rock</x:v>
      </x:c>
      <x:c r="AD340" s="4" t="str">
        <x:v>Proposal</x:v>
      </x:c>
      <x:c r="AE340" s="4" t="str">
        <x:f>LOWER(A340&amp;"; "&amp;B340&amp;"; "&amp;D340&amp;"; "&amp;E340&amp;"; "&amp;X340&amp;"; "&amp;Y340&amp;"; "&amp;Z340&amp;"; "&amp;AA340&amp;"; "&amp;AB340&amp;"; "&amp;AC340&amp;"; "&amp;AD340&amp;"; "&amp;V340&amp;"; "&amp;C340&amp;"; "&amp;AH340&amp;"; "&amp;AI340)</x:f>
        <x:v>proposal.raw.ochre; yellow ochre clods; mineral resources; stone feedstock; raw material; raw; geological; decoration; mineral; rock; proposal; writing and records; t0; not applicable; material</x:v>
      </x:c>
      <x:c r="AF340" s="4" t="str">
        <x:v>Specific raw form and candidate uses are proposals; no automatic biological function, chemistry, deposit or crafting capability. Lore category review: Resources -&gt; Mineral resources. Classification only; original item status and tier retained.</x:v>
      </x:c>
      <x:c r="AG340" s="4" t="str">
        <x:v>Raw gathered/recovered craft input under the author T0 framework. This does not imply a naturally occurring pure metal.</x:v>
      </x:c>
      <x:c r="AH340" s="4" t="str">
        <x:v>Not applicable</x:v>
      </x:c>
      <x:c r="AI340" s="4" t="str">
        <x:v>Material</x:v>
      </x:c>
      <x:c r="AJ340" s="4" t="n">
        <x:f>COUNTIFS('Material routes'!$D$6:$D$2205,A340,'Material routes'!$C$6:$C$2205,"Output")</x:f>
        <x:v>0</x:v>
      </x:c>
      <x:c r="AK340" s="4" t="n">
        <x:f>SUM(COUNTIFS('Material routes'!$D$6:$D$2205,A340,'Material routes'!$C$6:$C$2205,"Ingredient candidate"),COUNTIFS('Material routes'!$D$6:$D$2205,A340,'Material routes'!$C$6:$C$2205,"Consumed input"),COUNTIFS('Material routes'!$D$6:$D$2205,A340,'Material routes'!$C$6:$C$2205,"Contained input"),COUNTIFS('Material routes'!$D$6:$D$2205,A340,'Material routes'!$C$6:$C$2205,"Transform input"))</x:f>
        <x:v>1</x:v>
      </x:c>
      <x:c r="AL340" s="4" t="n">
        <x:f>COUNTIFS('Material routes'!$D$6:$D$2205,A340,'Material routes'!$C$6:$C$2205,"Tool candidate")</x:f>
        <x:v>0</x:v>
      </x:c>
      <x:c r="AM340" s="4" t="str">
        <x:f>IF(AJ340&gt;0,"Route listed; review status/completeness",IF(C340="T0","Raw entry feed; no production route","No production route listed"))</x:f>
        <x:v>Raw entry feed; no production route</x:v>
      </x:c>
      <x:c r="AN340" s="14" t="n">
        <x:f>IF(C340="T0",0,IF(C340="T1",1,IF(C340="T2",2,IF(C340="T3",3,IF(C340="T4",4,IF(C340="Unassigned",98,99))))))</x:f>
        <x:v>0</x:v>
      </x:c>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str">
        <x:v>Candidate use: tool fabrication. Tangible input before specialist preparation.</x:v>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str">
        <x:v>Candidate use: protective fabrication. Tangible input before specialist preparation.</x:v>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str">
        <x:v>Candidate use: fabrication. Tangible input before specialist preparation.</x:v>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str">
        <x:v>Candidate use: vision. Tangible input before specialist preparation.</x:v>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str">
        <x:v>Candidate use: dust exclusion. Tangible input before specialist preparation.</x:v>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str">
        <x:v>Candidate use: chemical processing. Tangible input before specialist preparation.</x:v>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str">
        <x:v>T0</x:v>
      </x:c>
      <x:c r="D347" s="9" t="inlineStr">
        <x:is>
          <x:t xml:space="preserve">Salvage</x:t>
        </x:is>
      </x:c>
      <x:c r="E347" s="9" t="str">
        <x:v>Salvaged feedstock</x:v>
      </x:c>
      <x:c r="F347" s="9" t="str">
        <x:v>New proposal</x:v>
      </x:c>
      <x:c r="G347" s="9" t="str">
        <x:v>Candidate use: binding and construction. Tangible input before specialist preparation.</x:v>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str">
        <x:v>Raw gathered/recovered craft input under the author T0 framework. This does not imply a naturally occurring pure metal.</x:v>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Raw entry feed; no production route</x:v>
      </x:c>
      <x:c r="AN347" s="14" t="n">
        <x:f>IF(C347="T0",0,IF(C347="T1",1,IF(C347="T2",2,IF(C347="T3",3,IF(C347="T4",4,IF(C347="Unassigned",98,99))))))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str">
        <x:v>T0</x:v>
      </x:c>
      <x:c r="D348" s="9" t="inlineStr">
        <x:is>
          <x:t xml:space="preserve">Salvage</x:t>
        </x:is>
      </x:c>
      <x:c r="E348" s="9" t="str">
        <x:v>Salvaged feedstock</x:v>
      </x:c>
      <x:c r="F348" s="9" t="str">
        <x:v>New proposal</x:v>
      </x:c>
      <x:c r="G348" s="9" t="str">
        <x:v>Candidate use: metal refining. Tangible input before specialist preparation.</x:v>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t0;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str">
        <x:v>Raw gathered/recovered craft input under the author T0 framework. This does not imply a naturally occurring pure metal.</x:v>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Raw entry feed; no production route</x:v>
      </x:c>
      <x:c r="AN348" s="14" t="n">
        <x:f>IF(C348="T0",0,IF(C348="T1",1,IF(C348="T2",2,IF(C348="T3",3,IF(C348="T4",4,IF(C348="Unassigned",98,99))))))</x:f>
        <x:v>0</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str">
        <x:v>T0</x:v>
      </x:c>
      <x:c r="D349" s="9" t="inlineStr">
        <x:is>
          <x:t xml:space="preserve">Salvage</x:t>
        </x:is>
      </x:c>
      <x:c r="E349" s="9" t="str">
        <x:v>Salvaged feedstock</x:v>
      </x:c>
      <x:c r="F349" s="9" t="str">
        <x:v>New proposal</x:v>
      </x:c>
      <x:c r="G349" s="9" t="str">
        <x:v>Candidate use: metal refining. Tangible input before specialist preparation.</x:v>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t0;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str">
        <x:v>Raw gathered/recovered craft input under the author T0 framework. This does not imply a naturally occurring pure metal.</x:v>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Raw entry feed; no production route</x:v>
      </x:c>
      <x:c r="AN349" s="14" t="n">
        <x:f>IF(C349="T0",0,IF(C349="T1",1,IF(C349="T2",2,IF(C349="T3",3,IF(C349="T4",4,IF(C349="Unassigned",98,99))))))</x:f>
        <x:v>0</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str">
        <x:v>Candidate use: equipment fabrication. Tangible input before specialist preparation.</x:v>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str">
        <x:v>Raw gathered/recovered craft input under the author T0 framework. This does not imply a naturally occurring pure metal.</x:v>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Raw entry feed; no production route</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str">
        <x:v>T0</x:v>
      </x:c>
      <x:c r="D351" s="9" t="inlineStr">
        <x:is>
          <x:t xml:space="preserve">Salvage</x:t>
        </x:is>
      </x:c>
      <x:c r="E351" s="9" t="str">
        <x:v>Salvaged feedstock</x:v>
      </x:c>
      <x:c r="F351" s="9" t="str">
        <x:v>New proposal</x:v>
      </x:c>
      <x:c r="G351" s="9" t="str">
        <x:v>Candidate use: equipment mounting. Tangible input before specialist preparation.</x:v>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t0;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str">
        <x:v>Raw gathered/recovered craft input under the author T0 framework. This does not imply a naturally occurring pure metal.</x:v>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Raw entry feed; no production route</x:v>
      </x:c>
      <x:c r="AN351" s="14" t="n">
        <x:f>IF(C351="T0",0,IF(C351="T1",1,IF(C351="T2",2,IF(C351="T3",3,IF(C351="T4",4,IF(C351="Unassigned",98,99))))))</x:f>
        <x:v>0</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str">
        <x:v>T0</x:v>
      </x:c>
      <x:c r="D352" s="9" t="inlineStr">
        <x:is>
          <x:t xml:space="preserve">Salvage</x:t>
        </x:is>
      </x:c>
      <x:c r="E352" s="9" t="str">
        <x:v>Salvaged feedstock</x:v>
      </x:c>
      <x:c r="F352" s="9" t="str">
        <x:v>New proposal</x:v>
      </x:c>
      <x:c r="G352" s="9" t="str">
        <x:v>Candidate use: fabrication. Tangible input before specialist preparation.</x:v>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str">
        <x:v>Raw gathered/recovered craft input under the author T0 framework. This does not imply a naturally occurring pure metal.</x:v>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Raw entry feed; no production route</x:v>
      </x:c>
      <x:c r="AN352" s="14" t="n">
        <x:f>IF(C352="T0",0,IF(C352="T1",1,IF(C352="T2",2,IF(C352="T3",3,IF(C352="T4",4,IF(C352="Unassigned",98,99))))))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str">
        <x:v>Candidate use: fabrication. Tangible input before specialist preparation.</x:v>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str">
        <x:v>Raw gathered/recovered craft input under the author T0 framework. This does not imply a naturally occurring pure metal.</x:v>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Raw entry feed; no production route</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str">
        <x:v>Candidate use: metal refining. Tangible input before specialist preparation.</x:v>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str">
        <x:v>Raw gathered/recovered craft input under the author T0 framework. This does not imply a naturally occurring pure metal.</x:v>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Raw entry feed; no production route</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str">
        <x:v>Candidate use: chemical processing. Tangible input before specialist preparation.</x:v>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str">
        <x:v>Raw gathered/recovered craft input under the author T0 framework. This does not imply a naturally occurring pure metal.</x:v>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Raw entry feed; no production route</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str">
        <x:v>Candidate use: surface finishing. Tangible input before specialist preparation.</x:v>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str">
        <x:v>Raw gathered/recovered craft input under the author T0 framework. This does not imply a naturally occurring pure metal.</x:v>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Raw entry feed; no production route</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str">
        <x:v>T0</x:v>
      </x:c>
      <x:c r="D357" s="9" t="inlineStr">
        <x:is>
          <x:t xml:space="preserve">Salvage</x:t>
        </x:is>
      </x:c>
      <x:c r="E357" s="9" t="str">
        <x:v>Salvaged feedstock</x:v>
      </x:c>
      <x:c r="F357" s="9" t="str">
        <x:v>New proposal</x:v>
      </x:c>
      <x:c r="G357" s="9" t="str">
        <x:v>Candidate use: magnetic tools. Tangible input before specialist preparation.</x:v>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t0;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str">
        <x:v>Raw gathered/recovered craft input under the author T0 framework. This does not imply a naturally occurring pure metal.</x:v>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Raw entry feed; no production route</x:v>
      </x:c>
      <x:c r="AN357" s="14" t="n">
        <x:f>IF(C357="T0",0,IF(C357="T1",1,IF(C357="T2",2,IF(C357="T3",3,IF(C357="T4",4,IF(C357="Unassigned",98,99))))))</x:f>
        <x:v>0</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str">
        <x:v>Candidate use: equipment fabrication. Tangible input before specialist preparation.</x:v>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str">
        <x:v>Raw gathered/recovered craft input under the author T0 framework. This does not imply a naturally occurring pure metal.</x:v>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Raw entry feed; no production route</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str">
        <x:v>Smelted iron bloom</x:v>
      </x:c>
      <x:c r="C359" s="4" t="str">
        <x:v>T1</x:v>
      </x:c>
      <x:c r="D359" s="9" t="str">
        <x:v>Manufactured stock</x:v>
      </x:c>
      <x:c r="E359" s="9" t="str">
        <x:v>Tier 1 material concept</x:v>
      </x:c>
      <x:c r="F359" s="9" t="str">
        <x:v>New proposal</x:v>
      </x:c>
      <x:c r="G359" s="9" t="str">
        <x:v>First-stage material stock for metal refining.</x:v>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str">
        <x:v>fabrication</x:v>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smelted iron bloom; manufactured stock; tier 1 material concept; processed material; processed intermediate; geological; metal refining; metal; solid piece; proposal; fabrication;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str">
        <x:v>First-stage material stock for electrical conduction.</x:v>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str">
        <x:v>First-stage material stock for fabrication.</x:v>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str">
        <x:v>First-stage material stock for fabrication.</x:v>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str">
        <x:v>Opaque mineral-glass stock</x:v>
      </x:c>
      <x:c r="C363" s="4" t="str">
        <x:v>T1</x:v>
      </x:c>
      <x:c r="D363" s="9" t="str">
        <x:v>Manufactured stock</x:v>
      </x:c>
      <x:c r="E363" s="9" t="str">
        <x:v>Tier 1 material concept</x:v>
      </x:c>
      <x:c r="F363" s="9" t="str">
        <x:v>New proposal</x:v>
      </x:c>
      <x:c r="G363" s="9" t="str">
        <x:v>First-stage material stock for glass and ceramics.</x:v>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str">
        <x:v>fabrication</x:v>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opaque mineral-glass stock; manufactured stock; tier 1 material concept; processed material; processed intermediate; geological; glass and ceramics; glass; solid piece; proposal; fabrication;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str">
        <x:v>Rough clear-glass blank</x:v>
      </x:c>
      <x:c r="C364" s="4" t="str">
        <x:v>T1</x:v>
      </x:c>
      <x:c r="D364" s="9" t="str">
        <x:v>Manufactured stock</x:v>
      </x:c>
      <x:c r="E364" s="9" t="str">
        <x:v>Tier 1 material concept</x:v>
      </x:c>
      <x:c r="F364" s="9" t="str">
        <x:v>New proposal</x:v>
      </x:c>
      <x:c r="G364" s="9" t="str">
        <x:v>First-stage material stock for inspection.</x:v>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str">
        <x:v>glass and ceramics</x:v>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clear-glass blank; manufactured stock; tier 1 material concept; processed material; processed intermediate; geological; inspection; glass; solid piece; proposal; glass and ceramics;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str">
        <x:v>Dressed building-stone stock</x:v>
      </x:c>
      <x:c r="C365" s="4" t="str">
        <x:v>T1</x:v>
      </x:c>
      <x:c r="D365" s="9" t="str">
        <x:v>Manufactured stock</x:v>
      </x:c>
      <x:c r="E365" s="9" t="str">
        <x:v>Tier 1 material concept</x:v>
      </x:c>
      <x:c r="F365" s="9" t="str">
        <x:v>New proposal</x:v>
      </x:c>
      <x:c r="G365" s="9" t="str">
        <x:v>First-stage material stock for binding and construction.</x:v>
      </x:c>
      <x:c r="H365" s="9" t="str">
        <x:v>None</x:v>
      </x:c>
      <x:c r="I365" s="9" t="str">
        <x:v>Material cargo / workshop storage; policy TBD</x:v>
      </x:c>
      <x:c r="J365" s="13"/>
      <x:c r="K365" s="15"/>
      <x:c r="L365" s="9" t="str">
        <x:v>Process a selected T0 raw/salvage input; candidate input proposal.raw.basalt</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str">
        <x:v>fabrication</x:v>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building-stone stock; manufactured stock; tier 1 material concept; processed material; processed intermediate; geological; binding and construction; mineral; solid piece; proposal; fabrication;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str">
        <x:v>Selected resonant-stone blank</x:v>
      </x:c>
      <x:c r="C366" s="4" t="str">
        <x:v>T1</x:v>
      </x:c>
      <x:c r="D366" s="9" t="str">
        <x:v>Manufactured stock</x:v>
      </x:c>
      <x:c r="E366" s="9" t="str">
        <x:v>Tier 1 material concept</x:v>
      </x:c>
      <x:c r="F366" s="9" t="str">
        <x:v>New proposal</x:v>
      </x:c>
      <x:c r="G366" s="9" t="str">
        <x:v>First-stage material stock for music.</x:v>
      </x:c>
      <x:c r="H366" s="9" t="str">
        <x:v>None</x:v>
      </x:c>
      <x:c r="I366" s="9" t="str">
        <x:v>Material cargo / workshop storage; policy TBD</x:v>
      </x:c>
      <x:c r="J366" s="13"/>
      <x:c r="K366" s="15"/>
      <x:c r="L366" s="9" t="str">
        <x:v>Process a selected T0 raw/salvage input; candidate input proposal.raw.slate</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str">
        <x:v>fabrication</x:v>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resonant-stone blank; manufactured stock; tier 1 material concept; processed material; processed intermediate; geological; music; mineral; solid piece; proposal; fabrication;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str">
        <x:v>Prepared mineral pigment powder</x:v>
      </x:c>
      <x:c r="C367" s="4" t="str">
        <x:v>T1</x:v>
      </x:c>
      <x:c r="D367" s="9" t="str">
        <x:v>Manufactured stock</x:v>
      </x:c>
      <x:c r="E367" s="9" t="str">
        <x:v>Tier 1 material concept</x:v>
      </x:c>
      <x:c r="F367" s="9" t="str">
        <x:v>New proposal</x:v>
      </x:c>
      <x:c r="G367" s="9" t="str">
        <x:v>First-stage material stock for decoration.</x:v>
      </x:c>
      <x:c r="H367" s="9" t="str">
        <x:v>None</x:v>
      </x:c>
      <x:c r="I367" s="9" t="str">
        <x:v>Material cargo / workshop storage; policy TBD</x:v>
      </x:c>
      <x:c r="J367" s="13"/>
      <x:c r="K367" s="15"/>
      <x:c r="L367" s="9" t="str">
        <x:v>Process a selected T0 raw/salvage input; candidate input proposal.raw.ochre</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str">
        <x:v>writing and records</x:v>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prepared mineral pigment powder; manufactured stock; tier 1 material concept; processed material; processed intermediate; geological; decoration; mineral; particles; proposal; writing and records;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str">
        <x:v>Graded mineral filler</x:v>
      </x:c>
      <x:c r="C368" s="4" t="str">
        <x:v>T1</x:v>
      </x:c>
      <x:c r="D368" s="9" t="str">
        <x:v>Manufactured stock</x:v>
      </x:c>
      <x:c r="E368" s="9" t="str">
        <x:v>Tier 1 material concept</x:v>
      </x:c>
      <x:c r="F368" s="9" t="str">
        <x:v>New proposal</x:v>
      </x:c>
      <x:c r="G368" s="9" t="str">
        <x:v>First-stage material stock for binding and construction.</x:v>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str">
        <x:v>fabrication</x:v>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manufactured stock; tier 1 material concept; processed material; processed intermediate; geological; binding and construction; mineral; particles; proposal; fabrication;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str">
        <x:v>Sorted glass remelt feed</x:v>
      </x:c>
      <x:c r="C369" s="4" t="str">
        <x:v>T1</x:v>
      </x:c>
      <x:c r="D369" s="9" t="str">
        <x:v>Manufactured stock</x:v>
      </x:c>
      <x:c r="E369" s="9" t="str">
        <x:v>Tier 1 material concept</x:v>
      </x:c>
      <x:c r="F369" s="9" t="str">
        <x:v>New proposal</x:v>
      </x:c>
      <x:c r="G369" s="9" t="str">
        <x:v>First-stage material stock for glass and ceramics.</x:v>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remelt feed; manufactured stock; tier 1 material concept; processed material; processed intermediate; industrial salvage; glass and ceramics; glass; particles; proposal; ;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str">
        <x:v>Separated mica flake grade</x:v>
      </x:c>
      <x:c r="C370" s="4" t="str">
        <x:v>T1</x:v>
      </x:c>
      <x:c r="D370" s="9" t="str">
        <x:v>Manufactured stock</x:v>
      </x:c>
      <x:c r="E370" s="9" t="str">
        <x:v>Tier 1 material concept</x:v>
      </x:c>
      <x:c r="F370" s="9" t="str">
        <x:v>New proposal</x:v>
      </x:c>
      <x:c r="G370" s="9" t="str">
        <x:v>First-stage material stock for fabrication.</x:v>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str">
        <x:v>decoration</x:v>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grade; manufactured stock; tier 1 material concept; processed material; processed intermediate; geological; fabrication; mineral; particles; proposal; decoration;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str">
        <x:v>Prepared husk-fiber pulp</x:v>
      </x:c>
      <x:c r="C371" s="4" t="str">
        <x:v>T1</x:v>
      </x:c>
      <x:c r="D371" s="9" t="str">
        <x:v>Manufactured stock</x:v>
      </x:c>
      <x:c r="E371" s="9" t="str">
        <x:v>Tier 1 material concept</x:v>
      </x:c>
      <x:c r="F371" s="9" t="str">
        <x:v>New proposal</x:v>
      </x:c>
      <x:c r="G371" s="9" t="str">
        <x:v>First-stage material stock for paper making.</x:v>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str">
        <x:v>textile processing</x:v>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pulp; manufactured stock; tier 1 material concept; processed material; processed intermediate; fauna; paper making; husk fiber; unresolved; proposal; textile processing;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str">
        <x:v>Clean graded bristle bundles</x:v>
      </x:c>
      <x:c r="C372" s="4" t="str">
        <x:v>T1</x:v>
      </x:c>
      <x:c r="D372" s="9" t="str">
        <x:v>Manufactured stock</x:v>
      </x:c>
      <x:c r="E372" s="9" t="str">
        <x:v>Tier 1 material concept</x:v>
      </x:c>
      <x:c r="F372" s="9" t="str">
        <x:v>New proposal</x:v>
      </x:c>
      <x:c r="G372" s="9" t="str">
        <x:v>First-stage material stock for dust exclusion.</x:v>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 graded bristle bundles; manufactured stock; tier 1 material concept; processed material; processed intermediate; fauna; dust exclusion; faunal fiber; bundle; proposal; ;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str">
        <x:v>Separated shell lamina stock</x:v>
      </x:c>
      <x:c r="C373" s="4" t="str">
        <x:v>T1</x:v>
      </x:c>
      <x:c r="D373" s="9" t="str">
        <x:v>Manufactured stock</x:v>
      </x:c>
      <x:c r="E373" s="9" t="str">
        <x:v>Tier 1 material concept</x:v>
      </x:c>
      <x:c r="F373" s="9" t="str">
        <x:v>New proposal</x:v>
      </x:c>
      <x:c r="G373" s="9" t="str">
        <x:v>First-stage material stock for protective fabrication.</x:v>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str">
        <x:v>fabrication</x:v>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stock; manufactured stock; tier 1 material concept; processed material; processed intermediate; fauna; protective fabrication; shell / chitin; sheet; proposal; fabrication;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str">
        <x:v>Shaped fauna hard-part blanks</x:v>
      </x:c>
      <x:c r="C374" s="4" t="str">
        <x:v>T1</x:v>
      </x:c>
      <x:c r="D374" s="9" t="str">
        <x:v>Manufactured stock</x:v>
      </x:c>
      <x:c r="E374" s="9" t="str">
        <x:v>Tier 1 material concept</x:v>
      </x:c>
      <x:c r="F374" s="9" t="str">
        <x:v>New proposal</x:v>
      </x:c>
      <x:c r="G374" s="9" t="str">
        <x:v>First-stage material stock for tool fabrication.</x:v>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 hard-part blanks; manufactured stock; tier 1 material concept; processed material; processed intermediate; fauna; tool fabrication; faunal hard tissue; solid piece; proposal; ;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str">
        <x:v>Graded process salts</x:v>
      </x:c>
      <x:c r="C375" s="4" t="str">
        <x:v>T1</x:v>
      </x:c>
      <x:c r="D375" s="9" t="str">
        <x:v>Manufactured stock</x:v>
      </x:c>
      <x:c r="E375" s="9" t="str">
        <x:v>Tier 1 material concept</x:v>
      </x:c>
      <x:c r="F375" s="9" t="str">
        <x:v>New proposal</x:v>
      </x:c>
      <x:c r="G375" s="9" t="str">
        <x:v>First-stage material stock for chemical processing.</x:v>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process salts; manufactured stock; tier 1 material concept; processed material; processed intermediate; geological; chemical processing; mineral; particles; proposal; ;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str">
        <x:v>Processing agents</x:v>
      </x:c>
      <x:c r="E376" s="9" t="str">
        <x:v>Tier 1 material concept</x:v>
      </x:c>
      <x:c r="F376" s="9" t="str">
        <x:v>New proposal</x:v>
      </x:c>
      <x:c r="G376" s="9" t="str">
        <x:v>First-stage material stock for chemical processing.</x:v>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processing agents; tier 1 material concept; chemical material; processed intermediate; fauna; chemical processing; biological chemical; liquid; proposal; surface finishing; t1; not applicable; material</x:v>
      </x:c>
      <x:c r="AF376" s="4" t="str">
        <x:v>First-stage refinement proposal. Source material/cultural records remain proposal-stage. Lore category review: Resources -&gt; Processing agents. Classification only; original item status and tier retained.</x:v>
      </x:c>
      <x:c r="AG376" s="4" t="str">
        <x:v>Proposed game manufacturing tier from the candidate routes. Integrated operations may contain many work steps.</x:v>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str">
        <x:v>Processing agents</x:v>
      </x:c>
      <x:c r="E377" s="9" t="str">
        <x:v>Tier 1 material concept</x:v>
      </x:c>
      <x:c r="F377" s="9" t="str">
        <x:v>New proposal</x:v>
      </x:c>
      <x:c r="G377" s="9" t="str">
        <x:v>First-stage material stock for binding and construction.</x:v>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processing agents; tier 1 material concept; chemical material; processed intermediate; fauna; binding and construction; biological chemical; unresolved; proposal; protective fabrication; t1; not applicable; material</x:v>
      </x:c>
      <x:c r="AF377" s="4" t="str">
        <x:v>First-stage refinement proposal. Source material/cultural records remain proposal-stage. Lore category review: Resources -&gt; Processing agents. Classification only; original item status and tier retained.</x:v>
      </x:c>
      <x:c r="AG377" s="4" t="str">
        <x:v>Proposed game manufacturing tier from the candidate routes. Integrated operations may contain many work steps.</x:v>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str">
        <x:v>Processing agents</x:v>
      </x:c>
      <x:c r="E378" s="9" t="str">
        <x:v>Tier 1 material concept</x:v>
      </x:c>
      <x:c r="F378" s="9" t="str">
        <x:v>New proposal</x:v>
      </x:c>
      <x:c r="G378" s="9" t="str">
        <x:v>First-stage material stock for equipment repair.</x:v>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processing agents; tier 1 material concept; chemical material; processed intermediate; fauna; equipment repair; biological chemical; unresolved; proposal; sealing; t1; not applicable; material</x:v>
      </x:c>
      <x:c r="AF378" s="4" t="str">
        <x:v>First-stage refinement proposal. Source material/cultural records remain proposal-stage. Lore category review: Resources -&gt; Processing agents. Classification only; original item status and tier retained.</x:v>
      </x:c>
      <x:c r="AG378" s="4" t="str">
        <x:v>Proposed game manufacturing tier from the candidate routes. Integrated operations may contain many work steps.</x:v>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str">
        <x:v>Cut gemstone preform</x:v>
      </x:c>
      <x:c r="C379" s="4" t="str">
        <x:v>T1</x:v>
      </x:c>
      <x:c r="D379" s="9" t="str">
        <x:v>Manufactured stock</x:v>
      </x:c>
      <x:c r="E379" s="9" t="str">
        <x:v>Tier 1 material concept</x:v>
      </x:c>
      <x:c r="F379" s="9" t="str">
        <x:v>New proposal</x:v>
      </x:c>
      <x:c r="G379" s="9" t="str">
        <x:v>First-stage material stock for decoration.</x:v>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cut gemstone preform; manufactured stock; tier 1 material concept; processed material; processed intermediate; geological; decoration; gemstone; solid piece; proposal; ;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str">
        <x:v>Graded stone inlay chips</x:v>
      </x:c>
      <x:c r="C380" s="4" t="str">
        <x:v>T1</x:v>
      </x:c>
      <x:c r="D380" s="9" t="str">
        <x:v>Manufactured stock</x:v>
      </x:c>
      <x:c r="E380" s="9" t="str">
        <x:v>Tier 1 material concept</x:v>
      </x:c>
      <x:c r="F380" s="9" t="str">
        <x:v>New proposal</x:v>
      </x:c>
      <x:c r="G380" s="9" t="str">
        <x:v>First-stage material stock for decoration.</x:v>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stone inlay chips; manufactured stock; tier 1 material concept; processed material; processed intermediate; geological; decoration; gemstone; particles; proposal; ;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str">
        <x:v>Burnished shell inlay scales</x:v>
      </x:c>
      <x:c r="C381" s="4" t="str">
        <x:v>T1</x:v>
      </x:c>
      <x:c r="D381" s="9" t="str">
        <x:v>Manufactured stock</x:v>
      </x:c>
      <x:c r="E381" s="9" t="str">
        <x:v>Tier 1 material concept</x:v>
      </x:c>
      <x:c r="F381" s="9" t="str">
        <x:v>New proposal</x:v>
      </x:c>
      <x:c r="G381" s="9" t="str">
        <x:v>First-stage material stock for decoration.</x:v>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scales; manufactured stock; tier 1 material concept; processed material; processed intermediate; fauna; decoration; shell / chitin; sheet; proposal; ;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str">
        <x:v>Sized mica viewing sheet</x:v>
      </x:c>
      <x:c r="C382" s="4" t="str">
        <x:v>T1</x:v>
      </x:c>
      <x:c r="D382" s="9" t="str">
        <x:v>Manufactured stock</x:v>
      </x:c>
      <x:c r="E382" s="9" t="str">
        <x:v>Tier 1 material concept</x:v>
      </x:c>
      <x:c r="F382" s="9" t="str">
        <x:v>New proposal</x:v>
      </x:c>
      <x:c r="G382" s="9" t="str">
        <x:v>First-stage material stock for inspection.</x:v>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str">
        <x:v>fabrication</x:v>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 manufactured stock; tier 1 material concept; processed material; processed intermediate; geological; inspection; mineral; sheet; proposal; fabrication;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inlineStr">
        <x:is>
          <x:t xml:space="preserve">Accessories</x:t>
        </x:is>
      </x:c>
      <x:c r="E383" s="9" t="str">
        <x:v>Communication equipment</x:v>
      </x:c>
      <x:c r="F383" s="9" t="str">
        <x:v>Author-directed concept</x:v>
      </x:c>
      <x:c r="G383" s="9" t="str">
        <x:v>Two-way radio communication.</x:v>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accessories; communication equipment; tool; finished item; manufactured / unresolved; radio communication; mixed / unresolved; assembly; author direction; radio; transceiver; two way; machine-tech communications; not applicable;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str">
        <x:v>Finished endpoint; material tier is not applicable. Input tiers belong to the chosen recipe.</x:v>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status/completeness",IF(C383="T0","Raw entry feed; no production route","No production route listed"))</x:f>
        <x:v>Route listed; review status/completeness</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str">
        <x:v>Ancient laser-sword weapon family.</x:v>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str">
        <x:v>Ancient laser-blaster weapon family.</x:v>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str">
        <x:v>Weapons</x:v>
      </x:c>
      <x:c r="E386" s="9" t="str">
        <x:v>Rocket ammunition</x:v>
      </x:c>
      <x:c r="F386" s="9" t="str">
        <x:v>Author-directed concept</x:v>
      </x:c>
      <x:c r="G386" s="9" t="str">
        <x:v>Ancient rocket projectile/ammunition family.</x:v>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weapons; rocket ammunition; ammunition; finished item; ancient technology; offensive combat; mixed / unresolved; assembly; author direction; rocket; projectile; ancient machine ammunition; not applicable; unassigned; finished item</x:v>
      </x:c>
      <x:c r="AF386" s="4" t="str">
        <x:v>Ancient machine-tech family is author direction. Reverse-engineered examples exist in the broader technology tradition; specific reproducible families remain open.</x:v>
      </x:c>
      <x:c r="AG386" s="4" t="str">
        <x:v>Finished endpoint; material tier is not applicable. Input tiers belong to the chosen recipe.</x:v>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str">
        <x:v>Ancient rocket-launcher weapon family.</x:v>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t="str">
        <x:v>author.electrical.magnetic_disruptor</x:v>
      </x:c>
      <x:c r="B388" s="9" t="str">
        <x:v>Magnetic field disruptor</x:v>
      </x:c>
      <x:c r="C388" s="4" t="str">
        <x:v>Not applicable</x:v>
      </x:c>
      <x:c r="D388" s="9" t="inlineStr">
        <x:is>
          <x:t xml:space="preserve">Tools</x:t>
        </x:is>
      </x:c>
      <x:c r="E388" s="9" t="str">
        <x:v>Magnetic field-control device</x:v>
      </x:c>
      <x:c r="F388" s="9" t="str">
        <x:v>Author-directed concept</x:v>
      </x:c>
      <x:c r="G388" s="9" t="str">
        <x:v>Disrupt a magnetic field; field coupling and targets unresolved.</x:v>
      </x:c>
      <x:c r="H388" s="9" t="str">
        <x:v>Unresolved</x:v>
      </x:c>
      <x:c r="I388" s="9" t="str">
        <x:v>Carriage, mounting or fit unresolved</x:v>
      </x:c>
      <x:c r="J388" s="13"/>
      <x:c r="K388" s="15"/>
      <x:c r="L388" s="9" t="str">
        <x:v>Ancient, reverse-engineered or contemporary origin not yet assigned</x:v>
      </x:c>
      <x:c r="M388" s="9" t="str">
        <x:v>Inputs, process, energy supply and construction unresolved</x:v>
      </x:c>
      <x:c r="N388" s="9" t="str">
        <x:v>Lore/design item family; not implemented</x:v>
      </x:c>
      <x:c r="O388" s="9" t="str">
        <x:v>Field strength, range, coupling, power, targets and operating limits unresolved</x:v>
      </x:c>
      <x:c r="P388" s="17"/>
      <x:c r="Q388" s="17"/>
      <x:c r="R388" s="17"/>
      <x:c r="S388" s="17"/>
      <x:c r="T388" s="17"/>
      <x:c r="U388" s="9" t="str">
        <x:v>Specific effects, stats, rarity, crafting tiers and recipes remain undefined. Disruptor/inhibitor distinction remains open where applicable.</x:v>
      </x:c>
      <x:c r="V388" s="11" t="str">
        <x:v>magnetic disruptor; magnetic interference</x:v>
      </x:c>
      <x:c r="W388" s="9" t="str">
        <x:v>Direct author direction, October 14, 2026; Docs/WORLD_BASIS.md#field-control-and-electrical-protection</x:v>
      </x:c>
      <x:c r="X388" s="4" t="str">
        <x:v>Tool</x:v>
      </x:c>
      <x:c r="Y388" s="4" t="str">
        <x:v>Finished item</x:v>
      </x:c>
      <x:c r="Z388" s="4" t="str">
        <x:v>Manufactured / unresolved</x:v>
      </x:c>
      <x:c r="AA388" s="4" t="str">
        <x:v>Magnetic field control</x:v>
      </x:c>
      <x:c r="AB388" s="4" t="str">
        <x:v>Mixed / unresolved</x:v>
      </x:c>
      <x:c r="AC388" s="4" t="str">
        <x:v>Assembly</x:v>
      </x:c>
      <x:c r="AD388" s="4" t="str">
        <x:v>Author direction</x:v>
      </x:c>
      <x:c r="AE388" s="4" t="str">
        <x:f>LOWER(A388&amp;"; "&amp;B388&amp;"; "&amp;D388&amp;"; "&amp;E388&amp;"; "&amp;X388&amp;"; "&amp;Y388&amp;"; "&amp;Z388&amp;"; "&amp;AA388&amp;"; "&amp;AB388&amp;"; "&amp;AC388&amp;"; "&amp;AD388&amp;"; "&amp;V388&amp;"; "&amp;C388&amp;"; "&amp;AH388&amp;"; "&amp;AI388)</x:f>
        <x:v>author.electrical.magnetic_disruptor; magnetic field disruptor; tools; magnetic field-control device; tool; finished item; manufactured / unresolved; magnetic field control; mixed / unresolved; assembly; author direction; magnetic disruptor; magnetic interference; not applicable; unassigned; finished item</x:v>
      </x:c>
      <x:c r="AF388"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8" s="4" t="str">
        <x:v>Finished endpoint; material tier is not applicable. Input tiers belong to the chosen recipe.</x:v>
      </x:c>
      <x:c r="AH388" s="4" t="str">
        <x:v>Unassigned</x:v>
      </x:c>
      <x:c r="AI388" s="4" t="str">
        <x:v>Finished item</x:v>
      </x:c>
      <x:c r="AJ388" s="4" t="n">
        <x:f>COUNTIFS('Material routes'!$D$6:$D$2205,A388,'Material routes'!$C$6:$C$2205,"Output")</x:f>
        <x:v>1</x:v>
      </x:c>
      <x:c r="AK388" s="4" t="n">
        <x:f>SUM(COUNTIFS('Material routes'!$D$6:$D$2205,A388,'Material routes'!$C$6:$C$2205,"Ingredient candidate"),COUNTIFS('Material routes'!$D$6:$D$2205,A388,'Material routes'!$C$6:$C$2205,"Consumed input"),COUNTIFS('Material routes'!$D$6:$D$2205,A388,'Material routes'!$C$6:$C$2205,"Contained input"),COUNTIFS('Material routes'!$D$6:$D$2205,A388,'Material routes'!$C$6:$C$2205,"Transform input"))</x:f>
        <x:v>0</x:v>
      </x:c>
      <x:c r="AL388" s="4" t="n">
        <x:f>COUNTIFS('Material routes'!$D$6:$D$2205,A388,'Material routes'!$C$6:$C$2205,"Tool candidate")</x:f>
        <x:v>0</x:v>
      </x:c>
      <x:c r="AM388" s="4" t="str">
        <x:f>IF(AJ388&gt;0,"Route listed; review status/completeness",IF(C388="T0","Raw entry feed; no production route","No production route listed"))</x:f>
        <x:v>Route listed; review status/completeness</x:v>
      </x:c>
      <x:c r="AN388" s="14" t="n">
        <x:f>IF(C388="T0",0,IF(C388="T1",1,IF(C388="T2",2,IF(C388="T3",3,IF(C388="T4",4,IF(C388="Unassigned",98,99))))))</x:f>
        <x:v>99</x:v>
      </x:c>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inlineStr">
        <x:is>
          <x:t xml:space="preserve">Tools</x:t>
        </x:is>
      </x:c>
      <x:c r="E389" s="9" t="str">
        <x:v>Magnetic field-control device</x:v>
      </x:c>
      <x:c r="F389" s="9" t="str">
        <x:v>Author-directed concept</x:v>
      </x:c>
      <x:c r="G389" s="9" t="str">
        <x:v>Inhibit a magnetic field; distinction from disruption remains a design question.</x:v>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not applicable;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str">
        <x:v>Finished endpoint; material tier is not applicable. Input tiers belong to the chosen recipe.</x:v>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status/completeness",IF(C389="T0","Raw entry feed; no production route","No production route listed"))</x:f>
        <x:v>Route listed; review status/completeness</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inlineStr">
        <x:is>
          <x:t xml:space="preserve">Tools</x:t>
        </x:is>
      </x:c>
      <x:c r="E390" s="9" t="str">
        <x:v>Magnetic field-control device</x:v>
      </x:c>
      <x:c r="F390" s="9" t="str">
        <x:v>Author-directed concept</x:v>
      </x:c>
      <x:c r="G390" s="9" t="str">
        <x:v>Enhance a magnetic field; source, extent and useful applications unresolved.</x:v>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not applicable;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str">
        <x:v>Finished endpoint; material tier is not applicable. Input tiers belong to the chosen recipe.</x:v>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status/completeness",IF(C390="T0","Raw entry feed; no production route","No production route listed"))</x:f>
        <x:v>Route listed; review status/completeness</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inlineStr">
        <x:is>
          <x:t xml:space="preserve">Tools</x:t>
        </x:is>
      </x:c>
      <x:c r="E391" s="9" t="str">
        <x:v>Static field-control device</x:v>
      </x:c>
      <x:c r="F391" s="9" t="str">
        <x:v>Author-directed concept</x:v>
      </x:c>
      <x:c r="G391" s="9" t="str">
        <x:v>Enhance a static-electricity field; operating mechanism unresolved.</x:v>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not applicable;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str">
        <x:v>Finished endpoint; material tier is not applicable. Input tiers belong to the chosen recipe.</x:v>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status/completeness",IF(C391="T0","Raw entry feed; no production route","No production route listed"))</x:f>
        <x:v>Route listed; review status/completeness</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inlineStr">
        <x:is>
          <x:t xml:space="preserve">Tools</x:t>
        </x:is>
      </x:c>
      <x:c r="E392" s="9" t="str">
        <x:v>Static field-control device</x:v>
      </x:c>
      <x:c r="F392" s="9" t="str">
        <x:v>Author-directed concept</x:v>
      </x:c>
      <x:c r="G392" s="9" t="str">
        <x:v>Disrupt a static-electricity field; operating mechanism unresolved.</x:v>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not applicable;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str">
        <x:v>Finished endpoint; material tier is not applicable. Input tiers belong to the chosen recipe.</x:v>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status/completeness",IF(C392="T0","Raw entry feed; no production route","No production route listed"))</x:f>
        <x:v>Route listed; review status/completeness</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str">
        <x:v>Lightning-blaster weapon family, distinct from the laser-blaster family.</x:v>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status/completeness",IF(C393="T0","Raw entry feed; no production route","No production route listed"))</x:f>
        <x:v>Route listed; review status/completeness</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str">
        <x:v>Prepared electrical insulation stock</x:v>
      </x:c>
      <x:c r="C394" s="4" t="str">
        <x:v>T3</x:v>
      </x:c>
      <x:c r="D394" s="9" t="str">
        <x:v>Manufactured stock</x:v>
      </x:c>
      <x:c r="E394" s="9" t="str">
        <x:v>Electrical insulation material</x:v>
      </x:c>
      <x:c r="F394" s="9" t="str">
        <x:v>Author-directed concept</x:v>
      </x:c>
      <x:c r="G394" s="9" t="str">
        <x:v>Prepared insulating material family for electrical equipment and protective wear; composition unresolved.</x:v>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str">
        <x:v>insulating material; insulated material; electrical insulation stock</x:v>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prepared electrical insulation stock; manufactured stock; electrical insulation material; processed material; processed intermediate; manufactured / unresolved; electrical insulation; mixed / unresolved; unresolved; author direction; insulating material; insulated material;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str">
        <x:v>Electrical insulating suit</x:v>
      </x:c>
      <x:c r="C395" s="4" t="str">
        <x:v>Not applicable</x:v>
      </x:c>
      <x:c r="D395" s="9" t="inlineStr">
        <x:is>
          <x:t xml:space="preserve">Clothing</x:t>
        </x:is>
      </x:c>
      <x:c r="E395" s="9" t="str">
        <x:v>Electrical protective wear</x:v>
      </x:c>
      <x:c r="F395" s="9" t="str">
        <x:v>Author-directed concept</x:v>
      </x:c>
      <x:c r="G395" s="9" t="str">
        <x:v>Protective suit intended for handling high-voltage electricity.</x:v>
      </x:c>
      <x:c r="H395" s="9" t="str">
        <x:v>Body / fit unresolved</x:v>
      </x:c>
      <x:c r="I395" s="9" t="str">
        <x:v>Carriage, mounting or fit unresolved</x:v>
      </x:c>
      <x:c r="J395" s="13"/>
      <x:c r="K395" s="15"/>
      <x:c r="L395" s="9" t="str">
        <x:v>Ancient, reverse-engineered or contemporary origin not yet assigned</x:v>
      </x:c>
      <x:c r="M395" s="9" t="str">
        <x:v>Inputs, process, energy supply and construction unresolved</x:v>
      </x:c>
      <x:c r="N395" s="9" t="str">
        <x:v>Lore/design item family; not implemented</x:v>
      </x:c>
      <x:c r="O395" s="9" t="str">
        <x:v>Electrical service limits, durability, interfaces and construction unresolved; follows the husk/hide/fur and no-cloth material rules.</x:v>
      </x:c>
      <x:c r="P395" s="17"/>
      <x:c r="Q395" s="17"/>
      <x:c r="R395" s="17"/>
      <x:c r="S395" s="17"/>
      <x:c r="T395" s="17"/>
      <x:c r="U395" s="9" t="str">
        <x:v>Specific effects, stats, rarity, crafting tiers and recipes remain undefined. Disruptor/inhibitor distinction remains open where applicable.</x:v>
      </x:c>
      <x:c r="V395" s="11" t="str">
        <x:v>insulated suit; high voltage suit; electrical protective suit</x:v>
      </x:c>
      <x:c r="W395" s="9" t="str">
        <x:v>Direct author direction, October 14, 2026; Docs/WORLD_BASIS.md#field-control-and-electrical-protection</x:v>
      </x:c>
      <x:c r="X395" s="4" t="str">
        <x:v>Wearable</x:v>
      </x:c>
      <x:c r="Y395" s="4" t="str">
        <x:v>Finished item</x:v>
      </x:c>
      <x:c r="Z395" s="4" t="str">
        <x:v>Manufactured / unresolved</x:v>
      </x:c>
      <x:c r="AA395" s="4" t="str">
        <x:v>Electrical insulation</x:v>
      </x:c>
      <x:c r="AB395" s="4" t="str">
        <x:v>Mixed / unresolved</x:v>
      </x:c>
      <x:c r="AC395" s="4" t="str">
        <x:v>Garment</x:v>
      </x:c>
      <x:c r="AD395" s="4" t="str">
        <x:v>Author direction</x:v>
      </x:c>
      <x:c r="AE395" s="4" t="str">
        <x:f>LOWER(A395&amp;"; "&amp;B395&amp;"; "&amp;D395&amp;"; "&amp;E395&amp;"; "&amp;X395&amp;"; "&amp;Y395&amp;"; "&amp;Z395&amp;"; "&amp;AA395&amp;"; "&amp;AB395&amp;"; "&amp;AC395&amp;"; "&amp;AD395&amp;"; "&amp;V395&amp;"; "&amp;C395&amp;"; "&amp;AH395&amp;"; "&amp;AI395)</x:f>
        <x:v>author.electrical.insulated_suit; electrical insulating suit; clothing; electrical protective wear; wearable; finished item; manufactured / unresolved; electrical insulation; mixed / unresolved; garment; author direction; insulated suit; high voltage suit; electrical protective suit; not applicable; t3; finished item</x:v>
      </x:c>
      <x:c r="AF395"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5" s="4" t="str">
        <x:v>Finished endpoint; material tier is not applicable. Input tiers belong to the chosen recipe.</x:v>
      </x:c>
      <x:c r="AH395" s="4" t="str">
        <x:v>T3</x:v>
      </x:c>
      <x:c r="AI395" s="4" t="str">
        <x:v>Finished item</x:v>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status/completeness",IF(C395="T0","Raw entry feed; no production route","No production route listed"))</x:f>
        <x:v>Route listed; review status/completeness</x:v>
      </x:c>
      <x:c r="AN395" s="14" t="n">
        <x:f>IF(C395="T0",0,IF(C395="T1",1,IF(C395="T2",2,IF(C395="T3",3,IF(C395="T4",4,IF(C395="Unassigned",98,99))))))</x:f>
        <x:v>99</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str">
        <x:v>Electrical insulating gloves</x:v>
      </x:c>
      <x:c r="C396" s="4" t="str">
        <x:v>Not applicable</x:v>
      </x:c>
      <x:c r="D396" s="9" t="inlineStr">
        <x:is>
          <x:t xml:space="preserve">Clothing</x:t>
        </x:is>
      </x:c>
      <x:c r="E396" s="9" t="str">
        <x:v>Electrical protective wear</x:v>
      </x:c>
      <x:c r="F396" s="9" t="str">
        <x:v>Author-directed concept</x:v>
      </x:c>
      <x:c r="G396" s="9" t="str">
        <x:v>Protective gloves intended for handling high-voltage electricity.</x:v>
      </x:c>
      <x:c r="H396" s="9" t="str">
        <x:v>Hands / fit unresolved</x:v>
      </x:c>
      <x:c r="I396" s="9" t="str">
        <x:v>Carriage, mounting or fit unresolved</x:v>
      </x:c>
      <x:c r="J396" s="13"/>
      <x:c r="K396" s="15"/>
      <x:c r="L396" s="9" t="str">
        <x:v>Ancient, reverse-engineered or contemporary origin not yet assigned</x:v>
      </x:c>
      <x:c r="M396" s="9" t="str">
        <x:v>Inputs, process, energy supply and construction unresolved</x:v>
      </x:c>
      <x:c r="N396" s="9" t="str">
        <x:v>Lore/design item family; not implemented</x:v>
      </x:c>
      <x:c r="O396" s="9" t="str">
        <x:v>Electrical service limits, durability, interfaces and construction unresolved; follows the husk/hide/fur and no-cloth material rules.</x:v>
      </x:c>
      <x:c r="P396" s="17"/>
      <x:c r="Q396" s="17"/>
      <x:c r="R396" s="17"/>
      <x:c r="S396" s="17"/>
      <x:c r="T396" s="17"/>
      <x:c r="U396" s="9" t="str">
        <x:v>Specific effects, stats, rarity, crafting tiers and recipes remain undefined. Disruptor/inhibitor distinction remains open where applicable.</x:v>
      </x:c>
      <x:c r="V396" s="11" t="str">
        <x:v>insulated gloves; high voltage gloves; electrical work gloves</x:v>
      </x:c>
      <x:c r="W396" s="9" t="str">
        <x:v>Direct author direction, October 14, 2026; Docs/WORLD_BASIS.md#field-control-and-electrical-protection</x:v>
      </x:c>
      <x:c r="X396" s="4" t="str">
        <x:v>Wearable</x:v>
      </x:c>
      <x:c r="Y396" s="4" t="str">
        <x:v>Finished item</x:v>
      </x:c>
      <x:c r="Z396" s="4" t="str">
        <x:v>Manufactured / unresolved</x:v>
      </x:c>
      <x:c r="AA396" s="4" t="str">
        <x:v>Electrical insulation</x:v>
      </x:c>
      <x:c r="AB396" s="4" t="str">
        <x:v>Mixed / unresolved</x:v>
      </x:c>
      <x:c r="AC396" s="4" t="str">
        <x:v>Garment</x:v>
      </x:c>
      <x:c r="AD396" s="4" t="str">
        <x:v>Author direction</x:v>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protective wear; wearable; finished item; manufactured / unresolved; electrical insulation; mixed / unresolved; garment; author direction; insulated gloves; high voltage gloves; electrical work gloves; not applicable; t2; finished item</x:v>
      </x:c>
      <x:c r="AF396"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6" s="4" t="str">
        <x:v>Finished endpoint; material tier is not applicable. Input tiers belong to the chosen recipe.</x:v>
      </x:c>
      <x:c r="AH396" s="4" t="str">
        <x:v>T2</x:v>
      </x:c>
      <x:c r="AI396" s="4" t="str">
        <x:v>Finished item</x:v>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status/completeness",IF(C396="T0","Raw entry feed; no production route","No production route listed"))</x:f>
        <x:v>Route listed; review status/completeness</x:v>
      </x:c>
      <x:c r="AN396" s="14" t="n">
        <x:f>IF(C396="T0",0,IF(C396="T1",1,IF(C396="T2",2,IF(C396="T3",3,IF(C396="T4",4,IF(C396="Unassigned",98,99))))))</x:f>
        <x:v>99</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str">
        <x:v>Electrical insulating boots</x:v>
      </x:c>
      <x:c r="C397" s="4" t="str">
        <x:v>Not applicable</x:v>
      </x:c>
      <x:c r="D397" s="9" t="inlineStr">
        <x:is>
          <x:t xml:space="preserve">Clothing</x:t>
        </x:is>
      </x:c>
      <x:c r="E397" s="9" t="str">
        <x:v>Electrical protective wear</x:v>
      </x:c>
      <x:c r="F397" s="9" t="str">
        <x:v>Author-directed concept</x:v>
      </x:c>
      <x:c r="G397" s="9" t="str">
        <x:v>Protective boots intended for handling high-voltage electricity.</x:v>
      </x:c>
      <x:c r="H397" s="9" t="str">
        <x:v>Feet / fit unresolved</x:v>
      </x:c>
      <x:c r="I397" s="9" t="str">
        <x:v>Carriage, mounting or fit unresolved</x:v>
      </x:c>
      <x:c r="J397" s="13"/>
      <x:c r="K397" s="15"/>
      <x:c r="L397" s="9" t="str">
        <x:v>Ancient, reverse-engineered or contemporary origin not yet assigned</x:v>
      </x:c>
      <x:c r="M397" s="9" t="str">
        <x:v>Inputs, process, energy supply and construction unresolved</x:v>
      </x:c>
      <x:c r="N397" s="9" t="str">
        <x:v>Lore/design item family; not implemented</x:v>
      </x:c>
      <x:c r="O397" s="9" t="str">
        <x:v>Electrical service limits, durability, interfaces and construction unresolved; follows the husk/hide/fur and no-cloth material rules.</x:v>
      </x:c>
      <x:c r="P397" s="17"/>
      <x:c r="Q397" s="17"/>
      <x:c r="R397" s="17"/>
      <x:c r="S397" s="17"/>
      <x:c r="T397" s="17"/>
      <x:c r="U397" s="9" t="str">
        <x:v>Specific effects, stats, rarity, crafting tiers and recipes remain undefined. Disruptor/inhibitor distinction remains open where applicable.</x:v>
      </x:c>
      <x:c r="V397" s="11" t="str">
        <x:v>insulated boots; high voltage boots; electrical work boots</x:v>
      </x:c>
      <x:c r="W397" s="9" t="str">
        <x:v>Direct author direction, October 14, 2026; Docs/WORLD_BASIS.md#field-control-and-electrical-protection</x:v>
      </x:c>
      <x:c r="X397" s="4" t="str">
        <x:v>Wearable</x:v>
      </x:c>
      <x:c r="Y397" s="4" t="str">
        <x:v>Finished item</x:v>
      </x:c>
      <x:c r="Z397" s="4" t="str">
        <x:v>Manufactured / unresolved</x:v>
      </x:c>
      <x:c r="AA397" s="4" t="str">
        <x:v>Electrical insulation</x:v>
      </x:c>
      <x:c r="AB397" s="4" t="str">
        <x:v>Mixed / unresolved</x:v>
      </x:c>
      <x:c r="AC397" s="4" t="str">
        <x:v>Garment</x:v>
      </x:c>
      <x:c r="AD397" s="4" t="str">
        <x:v>Author direction</x:v>
      </x:c>
      <x:c r="AE397" s="4" t="str">
        <x:f>LOWER(A397&amp;"; "&amp;B397&amp;"; "&amp;D397&amp;"; "&amp;E397&amp;"; "&amp;X397&amp;"; "&amp;Y397&amp;"; "&amp;Z397&amp;"; "&amp;AA397&amp;"; "&amp;AB397&amp;"; "&amp;AC397&amp;"; "&amp;AD397&amp;"; "&amp;V397&amp;"; "&amp;C397&amp;"; "&amp;AH397&amp;"; "&amp;AI397)</x:f>
        <x:v>author.electrical.insulated_boots; electrical insulating boots; clothing; electrical protective wear; wearable; finished item; manufactured / unresolved; electrical insulation; mixed / unresolved; garment; author direction; insulated boots; high voltage boots; electrical work boots; not applicable; t3; finished item</x:v>
      </x:c>
      <x:c r="AF397"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7" s="4" t="str">
        <x:v>Finished endpoint; material tier is not applicable. Input tiers belong to the chosen recipe.</x:v>
      </x:c>
      <x:c r="AH397" s="4" t="str">
        <x:v>T3</x:v>
      </x:c>
      <x:c r="AI397" s="4" t="str">
        <x:v>Finished item</x:v>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status/completeness",IF(C397="T0","Raw entry feed; no production route","No production route listed"))</x:f>
        <x:v>Route listed; review status/completeness</x:v>
      </x:c>
      <x:c r="AN397" s="14" t="n">
        <x:f>IF(C397="T0",0,IF(C397="T1",1,IF(C397="T2",2,IF(C397="T3",3,IF(C397="T4",4,IF(C397="Unassigned",98,99))))))</x:f>
        <x:v>99</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str">
        <x:v>Not applicable</x:v>
      </x:c>
      <x:c r="D398" s="9" t="inlineStr">
        <x:is>
          <x:t xml:space="preserve">Tools</x:t>
        </x:is>
      </x:c>
      <x:c r="E398" s="9" t="str">
        <x:v>Hand forging tool</x:v>
      </x:c>
      <x:c r="F398" s="9" t="str">
        <x:v>Author-directed concept</x:v>
      </x:c>
      <x:c r="G398" s="9" t="str">
        <x:v>Hand hammer for shaping metal during forging.</x:v>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tools; hand forging tool; tool; finished item; manufactured / unresolved; metal forging; mixed / unresolved; assembly; author direction; smithing hammer; blacksmith hammer; forge hammer; not applicable;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x:t>
        </x:is>
      </x:c>
      <x:c r="AG398" s="4" t="str">
        <x:v>Finished endpoint; material tier is not applicable. Input tiers belong to the chosen recipe.</x:v>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t="n">
        <x:f>IF(C398="T0",0,IF(C398="T1",1,IF(C398="T2",2,IF(C398="T3",3,IF(C398="T4",4,IF(C398="Unassigned",98,99))))))</x:f>
        <x:v>99</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x:c r="B399" s="9"/>
      <x:c r="C399" s="4"/>
      <x:c r="D399" s="9"/>
      <x:c r="E399" s="9"/>
      <x:c r="F399" s="9"/>
      <x:c r="G399" s="9"/>
      <x:c r="H399" s="9"/>
      <x:c r="I399" s="9"/>
      <x:c r="J399" s="13"/>
      <x:c r="M399" s="9"/>
      <x:c r="N399" s="9"/>
      <x:c r="O399" s="9"/>
      <x:c r="P399" s="17"/>
      <x:c r="V399" s="11"/>
      <x:c r="W399" s="9"/>
      <x:c r="X399" s="4"/>
      <x:c r="Y399" s="4"/>
      <x:c r="Z399" s="4"/>
      <x:c r="AA399" s="4"/>
      <x:c r="AB399" s="4"/>
      <x:c r="AC399" s="4"/>
      <x:c r="AD399" s="4"/>
      <x:c r="AE399" s="4"/>
      <x:c r="AF399" s="4"/>
      <x:c r="AG399" s="4"/>
      <x:c r="AH399" s="4"/>
      <x:c r="AI399" s="4"/>
      <x:c r="AJ399" s="4"/>
      <x:c r="AK399" s="4"/>
      <x:c r="AL399" s="4"/>
      <x:c r="AM399" s="4"/>
      <x:c r="AN399" s="14"/>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str">
        <x:v>Not applicable</x:v>
      </x:c>
      <x:c r="D400" s="9" t="inlineStr">
        <x:is>
          <x:t xml:space="preserve">Tools</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tools; hot-work holding tool; tool; finished item; manufactured / unresolved; work holding; mixed / unresolved; assembly; proposal; forge tongs; blacksmith tongs; hot-work tongs; not applicable;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0" s="4" t="str">
        <x:v>Finished endpoint; material tier is not applicable. Input tiers belong to the chosen recipe.</x:v>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t="n">
        <x:f>IF(C400="T0",0,IF(C400="T1",1,IF(C400="T2",2,IF(C400="T3",3,IF(C400="T4",4,IF(C400="Unassigned",98,99))))))</x:f>
        <x:v>99</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str">
        <x:v>Not applicable</x:v>
      </x:c>
      <x:c r="D401" s="9" t="inlineStr">
        <x:is>
          <x:t xml:space="preserve">Salvage</x:t>
        </x:is>
      </x:c>
      <x:c r="E401" s="9" t="str">
        <x:v>Hand forging tool</x:v>
      </x:c>
      <x:c r="F401" s="9" t="str">
        <x:v>New proposal</x:v>
      </x:c>
      <x:c r="G401" s="9" t="str">
        <x:v>Proposed heavier striking tool for larger stock or assisted hammering.</x:v>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salvage; hand forging tool; tool; finished item; manufactured / unresolved; metal forging; mixed / unresolved; assembly; proposal; sledgehammer; striking hammer; forging sledge; not applicable;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str">
        <x:v>Finished endpoint; material tier is not applicable. Input tiers belong to the chosen recipe.</x:v>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t="n">
        <x:f>IF(C401="T0",0,IF(C401="T1",1,IF(C401="T2",2,IF(C401="T3",3,IF(C401="T4",4,IF(C401="Unassigned",98,99))))))</x:f>
        <x:v>99</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str">
        <x:v>Not applicable</x:v>
      </x:c>
      <x:c r="D402" s="9" t="inlineStr">
        <x:is>
          <x:t xml:space="preserve">Tools</x:t>
        </x:is>
      </x:c>
      <x:c r="E402" s="9" t="str">
        <x:v>Metal cutting tool</x:v>
      </x:c>
      <x:c r="F402" s="9" t="str">
        <x:v>New proposal</x:v>
      </x:c>
      <x:c r="G402" s="9" t="str">
        <x:v>Proposed cutting tool for hot metal stock.</x:v>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tools; metal cutting tool; tool; finished item; manufactured / unresolved; metal forging; mixed / unresolved; assembly; proposal; hot chisel; hot cut; forging chisel; not applicable;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2" s="4" t="str">
        <x:v>Finished endpoint; material tier is not applicable. Input tiers belong to the chosen recipe.</x:v>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t="n">
        <x:f>IF(C402="T0",0,IF(C402="T1",1,IF(C402="T2",2,IF(C402="T3",3,IF(C402="T4",4,IF(C402="Unassigned",98,99))))))</x:f>
        <x:v>99</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str">
        <x:v>Not applicable</x:v>
      </x:c>
      <x:c r="D403" s="9" t="inlineStr">
        <x:is>
          <x:t xml:space="preserve">Tools</x:t>
        </x:is>
      </x:c>
      <x:c r="E403" s="9" t="str">
        <x:v>Metal piercing tool</x:v>
      </x:c>
      <x:c r="F403" s="9" t="str">
        <x:v>New proposal</x:v>
      </x:c>
      <x:c r="G403" s="9" t="str">
        <x:v>Proposed piercing tool for holes in workable metal stock.</x:v>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tools; metal piercing tool; tool; finished item; manufactured / unresolved; metal forging; mixed / unresolved; assembly; proposal; smithing punch; hot punch; metal punch; not applicable;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3" s="4" t="str">
        <x:v>Finished endpoint; material tier is not applicable. Input tiers belong to the chosen recipe.</x:v>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t="n">
        <x:f>IF(C403="T0",0,IF(C403="T1",1,IF(C403="T2",2,IF(C403="T3",3,IF(C403="T4",4,IF(C403="Unassigned",98,99))))))</x:f>
        <x:v>99</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str">
        <x:v>Not applicable</x:v>
      </x:c>
      <x:c r="D404" s="9" t="inlineStr">
        <x:is>
          <x:t xml:space="preserve">Tools</x:t>
        </x:is>
      </x:c>
      <x:c r="E404" s="9" t="str">
        <x:v>Metal shaping tool</x:v>
      </x:c>
      <x:c r="F404" s="9" t="str">
        <x:v>New proposal</x:v>
      </x:c>
      <x:c r="G404" s="9" t="str">
        <x:v>Proposed tool for shaping or sizing a previously opened hole.</x:v>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tools; metal shaping tool; tool; finished item; manufactured / unresolved; metal forging; mixed / unresolved; assembly; proposal; smithing drift; forging drift; hole forming tool; not applicable;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4" s="4" t="str">
        <x:v>Finished endpoint; material tier is not applicable. Input tiers belong to the chosen recipe.</x:v>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t="n">
        <x:f>IF(C404="T0",0,IF(C404="T1",1,IF(C404="T2",2,IF(C404="T3",3,IF(C404="T4",4,IF(C404="Unassigned",98,99))))))</x:f>
        <x:v>99</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str">
        <x:v>Not applicable</x:v>
      </x:c>
      <x:c r="D405" s="9" t="inlineStr">
        <x:is>
          <x:t xml:space="preserve">Salvage</x:t>
        </x:is>
      </x:c>
      <x:c r="E405" s="9" t="str">
        <x:v>Workshop forming fixture</x:v>
      </x:c>
      <x:c r="F405" s="9" t="str">
        <x:v>New proposal</x:v>
      </x:c>
      <x:c r="G405" s="9" t="str">
        <x:v>Proposed shaped support block for working repeated sections or contours.</x:v>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salvage; workshop forming fixture; tool; finished item; manufactured / unresolved; metal forging; mixed / unresolved; assembly; proposal; forming block; smithing swage; swage block; not applicable;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str">
        <x:v>Finished endpoint; material tier is not applicable. Input tiers belong to the chosen recipe.</x:v>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t="n">
        <x:f>IF(C405="T0",0,IF(C405="T1",1,IF(C405="T2",2,IF(C405="T3",3,IF(C405="T4",4,IF(C405="Unassigned",98,99))))))</x:f>
        <x:v>99</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str">
        <x:v>Not applicable</x:v>
      </x:c>
      <x:c r="D406" s="9" t="inlineStr">
        <x:is>
          <x:t xml:space="preserve">Tools</x:t>
        </x:is>
      </x:c>
      <x:c r="E406" s="9" t="str">
        <x:v>Metal finishing tool</x:v>
      </x:c>
      <x:c r="F406" s="9" t="str">
        <x:v>New proposal</x:v>
      </x:c>
      <x:c r="G406" s="9" t="str">
        <x:v>Proposed hand tool for controlled fitting and surface finishing of metal parts.</x:v>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tools; metal finishing tool; tool; finished item; manufactured / unresolved; surface finishing; mixed / unresolved; assembly; proposal; metal file; smithing file; finishing file; not applicable;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6" s="4" t="str">
        <x:v>Finished endpoint; material tier is not applicable. Input tiers belong to the chosen recipe.</x:v>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t="n">
        <x:f>IF(C406="T0",0,IF(C406="T1",1,IF(C406="T2",2,IF(C406="T3",3,IF(C406="T4",4,IF(C406="Unassigned",98,99))))))</x:f>
        <x:v>99</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inlineStr">
        <x:is>
          <x:t xml:space="preserve">Crafting stations</x:t>
        </x:is>
      </x:c>
      <x:c r="E407" s="9" t="str">
        <x:v>Workshop heating equipment</x:v>
      </x:c>
      <x:c r="F407" s="9" t="str">
        <x:v>New proposal</x:v>
      </x:c>
      <x:c r="G407" s="9" t="str">
        <x:v>Proposed bounded workshop heat source for bringing metal to a workable state.</x:v>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not applicable;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str">
        <x:v>Finished endpoint; material tier is not applicable. Input tiers belong to the chosen recipe.</x:v>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status/completeness",IF(C407="T0","Raw entry feed; no production route","No production route listed"))</x:f>
        <x:v>Route listed; review status/completeness</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str">
        <x:v>Steel stock</x:v>
      </x:c>
      <x:c r="C408" s="4" t="str">
        <x:v>T2</x:v>
      </x:c>
      <x:c r="D408" s="9" t="str">
        <x:v>Manufactured stock</x:v>
      </x:c>
      <x:c r="E408" s="9" t="str">
        <x:v>Steel material</x:v>
      </x:c>
      <x:c r="F408" s="9" t="str">
        <x:v>Author-directed concept</x:v>
      </x:c>
      <x:c r="G408" s="9" t="str">
        <x:v>Manufactured steel stock for later fabrication.</x:v>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str">
        <x:v>steel; steelmaking; advanced metallurgy; refined steel</x:v>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steel stock; manufactured stock; steel material; processed material; processed intermediate; manufactured / unresolved; fabrication; metal; unresolved; author direction; steel; steelmaking; advanced metallurgy; refined steel;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x:c r="B409" s="9"/>
      <x:c r="C409" s="4"/>
      <x:c r="D409" s="9"/>
      <x:c r="E409" s="9"/>
      <x:c r="F409" s="9"/>
      <x:c r="G409" s="9"/>
      <x:c r="H409" s="9"/>
      <x:c r="I409" s="9"/>
      <x:c r="J409" s="13"/>
      <x:c r="M409" s="9"/>
      <x:c r="N409" s="9"/>
      <x:c r="O409" s="9"/>
      <x:c r="P409" s="17"/>
      <x:c r="V409" s="11"/>
      <x:c r="W409" s="9"/>
      <x:c r="X409" s="4"/>
      <x:c r="Y409" s="4"/>
      <x:c r="Z409" s="4"/>
      <x:c r="AA409" s="4"/>
      <x:c r="AB409" s="4"/>
      <x:c r="AC409" s="4"/>
      <x:c r="AD409" s="4"/>
      <x:c r="AE409" s="4"/>
      <x:c r="AF409" s="4"/>
      <x:c r="AG409" s="4"/>
      <x:c r="AH409" s="4"/>
      <x:c r="AI409" s="4"/>
      <x:c r="AJ409" s="4"/>
      <x:c r="AK409" s="4"/>
      <x:c r="AL409" s="4"/>
      <x:c r="AM409" s="4"/>
      <x:c r="AN409" s="14"/>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x:c r="B410" s="9"/>
      <x:c r="C410" s="4"/>
      <x:c r="D410" s="9"/>
      <x:c r="E410" s="9"/>
      <x:c r="F410" s="9"/>
      <x:c r="G410" s="9"/>
      <x:c r="H410" s="9"/>
      <x:c r="I410" s="9"/>
      <x:c r="J410" s="13"/>
      <x:c r="M410" s="9"/>
      <x:c r="N410" s="9"/>
      <x:c r="O410" s="9"/>
      <x:c r="P410" s="17"/>
      <x:c r="V410" s="11"/>
      <x:c r="W410" s="9"/>
      <x:c r="X410" s="4"/>
      <x:c r="Y410" s="4"/>
      <x:c r="Z410" s="4"/>
      <x:c r="AA410" s="4"/>
      <x:c r="AB410" s="4"/>
      <x:c r="AC410" s="4"/>
      <x:c r="AD410" s="4"/>
      <x:c r="AE410" s="4"/>
      <x:c r="AF410" s="4"/>
      <x:c r="AG410" s="4"/>
      <x:c r="AH410" s="4"/>
      <x:c r="AI410" s="4"/>
      <x:c r="AJ410" s="4"/>
      <x:c r="AK410" s="4"/>
      <x:c r="AL410" s="4"/>
      <x:c r="AM410" s="4"/>
      <x:c r="AN410" s="14"/>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str">
        <x:v>Processing agents</x:v>
      </x:c>
      <x:c r="E411" s="9" t="str">
        <x:v>Metal surface-treatment material</x:v>
      </x:c>
      <x:c r="F411" s="9" t="str">
        <x:v>Author-directed concept</x:v>
      </x:c>
      <x:c r="G411" s="9" t="str">
        <x:v>Advanced de-rusting material intended to remove corrosion products from iron/steel.</x:v>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processing agents; metal surface-treatment material; chemical material; processed intermediate; manufactured / unresolved; surface finishing; mixed / unresolved; unresolved; author direction; derusting; de-rusting; rust remover; oxide removal compound; t2; not applicable; material</x:v>
      </x:c>
      <x:c r="AF411" s="4" t="str">
        <x:v>Advanced de-rusting material family is author direction; formulation and performance are not specified. Lore category review: Resources -&gt; Processing agents. Classification only; original item status and tier retained.</x:v>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str">
        <x:v>Processing agents</x:v>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processing agents; metal surface-treatment material; chemical material; processed intermediate; manufactured / unresolved; surface finishing; mixed / unresolved; unresolved; proposal; rust converter; conversion treatment; oxide conversion; t2; not applicable; material</x:v>
      </x:c>
      <x:c r="AF412" s="4" t="str">
        <x:v>Supporting surface-treatment proposal informed by real-world distinctions; not separately accepted game canon. Lore category review: Resources -&gt; Processing agents. Classification only; original item status and tier retained.</x:v>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str">
        <x:v>Processing agents</x:v>
      </x:c>
      <x:c r="E413" s="9" t="str">
        <x:v>Metal surface-treatment material</x:v>
      </x:c>
      <x:c r="F413" s="9" t="str">
        <x:v>New proposal</x:v>
      </x:c>
      <x:c r="G413" s="9" t="str">
        <x:v>Candidate finish intended to slow renewed corrosion after appropriate surface preparation.</x:v>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processing agents; metal surface-treatment material; chemical material; processed intermediate; manufactured / unresolved; surface finishing; mixed / unresolved; unresolved; proposal; rust prevention; corrosion inhibitor; protective finish; t2; not applicable; material</x:v>
      </x:c>
      <x:c r="AF413" s="4" t="str">
        <x:v>Supporting surface-treatment proposal informed by real-world distinctions; not separately accepted game canon. Lore category review: Resources -&gt; Processing agents. Classification only; original item status and tier retained.</x:v>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str">
        <x:v>Material stock for chemical processing.</x:v>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str">
        <x:v>Processing agents</x:v>
      </x:c>
      <x:c r="E415" s="9" t="str">
        <x:v>T1 material / component proposal</x:v>
      </x:c>
      <x:c r="F415" s="9" t="str">
        <x:v>New proposal</x:v>
      </x:c>
      <x:c r="G415" s="9" t="str">
        <x:v>Material stock for metal refining.</x:v>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processing agents; t1 material / component proposal; processed material; processed intermediate; manufactured / unresolved; metal refining; mineral; particles; proposal; prepared metallurgical flux; t1; refined stock; metal refining; t1; not applicable; material</x:v>
      </x:c>
      <x:c r="AF415" s="4" t="str">
        <x:v>New material-tree proposal; intended application and material behavior require qualification. Lore category review: Resources -&gt; Processing agents. Classification only; original item status and tier retained.</x:v>
      </x:c>
      <x:c r="AG415" s="4" t="str">
        <x:v>Proposed tier: one above the highest listed material input; further ingredients may change the tier.</x:v>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str">
        <x:v>Graded refractory mineral feed</x:v>
      </x:c>
      <x:c r="C416" s="4" t="str">
        <x:v>T1</x:v>
      </x:c>
      <x:c r="D416" s="9" t="str">
        <x:v>Manufactured stock</x:v>
      </x:c>
      <x:c r="E416" s="9" t="str">
        <x:v>T1 material / component proposal</x:v>
      </x:c>
      <x:c r="F416" s="9" t="str">
        <x:v>New proposal</x:v>
      </x:c>
      <x:c r="G416" s="9" t="str">
        <x:v>Material stock for glass and ceramics.</x:v>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str">
        <x:v>graded refractory mineral feed; t1; refined stock; glass and ceramics</x:v>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feed; manufactured stock; t1 material / component proposal; processed material; processed intermediate; manufactured / unresolved; glass and ceramics; mineral; particles; proposal; graded refractory mineral feed; t1; refined stock; glass and ceramics;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str">
        <x:v>Manganese-bearing alloy feed</x:v>
      </x:c>
      <x:c r="C417" s="4" t="str">
        <x:v>T1</x:v>
      </x:c>
      <x:c r="D417" s="9" t="str">
        <x:v>Manufactured stock</x:v>
      </x:c>
      <x:c r="E417" s="9" t="str">
        <x:v>T1 material / component proposal</x:v>
      </x:c>
      <x:c r="F417" s="9" t="str">
        <x:v>New proposal</x:v>
      </x:c>
      <x:c r="G417" s="9" t="str">
        <x:v>Material stock for metal refining.</x:v>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str">
        <x:v>manganese-bearing alloy feed; t1; refined stock; metal refining</x:v>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manganese-bearing alloy feed; manufactured stock; t1 material / component proposal; processed material; processed intermediate; manufactured / unresolved; metal refining; mineral; particles; proposal; manganese-bearing alloy feed; t1; refined stock; metal refining;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str">
        <x:v>Processing agents</x:v>
      </x:c>
      <x:c r="E418" s="9" t="str">
        <x:v>T1 material / component proposal</x:v>
      </x:c>
      <x:c r="F418" s="9" t="str">
        <x:v>New proposal</x:v>
      </x:c>
      <x:c r="G418" s="9" t="str">
        <x:v>Material stock for binding and construction.</x:v>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processing agents;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str">
        <x:v>New material-tree proposal; intended application and material behavior require qualification. Lore category review: Resources -&gt; Processing agents. Classification only; original item status and tier retained.</x:v>
      </x:c>
      <x:c r="AG418" s="4" t="str">
        <x:v>Proposed tier: one above the highest listed material input; further ingredients may change the tier.</x:v>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str">
        <x:v>Processing agents</x:v>
      </x:c>
      <x:c r="E419" s="9" t="str">
        <x:v>T1 material / component proposal</x:v>
      </x:c>
      <x:c r="F419" s="9" t="str">
        <x:v>New proposal</x:v>
      </x:c>
      <x:c r="G419" s="9" t="str">
        <x:v>Material stock for surface finishing.</x:v>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processing agents; t1 material / component proposal; chemical material; processed intermediate; manufactured / unresolved; surface finishing; biological chemical; unresolved; proposal; conditioned faunal etchant; t1; refined stock; surface finishing; t1; not applicable; material</x:v>
      </x:c>
      <x:c r="AF419" s="4" t="str">
        <x:v>New material-tree proposal; intended application and material behavior require qualification. Lore category review: Resources -&gt; Processing agents. Classification only; original item status and tier retained.</x:v>
      </x:c>
      <x:c r="AG419" s="4" t="str">
        <x:v>Proposed tier: one above the highest listed material input; further ingredients may change the tier.</x:v>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str">
        <x:v>Prepared manganese alloying stock</x:v>
      </x:c>
      <x:c r="C420" s="4" t="str">
        <x:v>T2</x:v>
      </x:c>
      <x:c r="D420" s="9" t="str">
        <x:v>Manufactured stock</x:v>
      </x:c>
      <x:c r="E420" s="9" t="str">
        <x:v>T2 material / component proposal</x:v>
      </x:c>
      <x:c r="F420" s="9" t="str">
        <x:v>New proposal</x:v>
      </x:c>
      <x:c r="G420" s="9" t="str">
        <x:v>Material stock for metal refining.</x:v>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str">
        <x:v>prepared manganese alloying stock; t2; refined stock; metal refining</x:v>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stock; manufactured stock; t2 material / component proposal; processed material; processed intermediate; manufactured / unresolved; metal refining; metal; solid piece; proposal; prepared manganese alloying stock; t2; refined stock; metal refining;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str">
        <x:v>Drawn copper stock</x:v>
      </x:c>
      <x:c r="C421" s="4" t="str">
        <x:v>T2</x:v>
      </x:c>
      <x:c r="D421" s="9" t="str">
        <x:v>Manufactured stock</x:v>
      </x:c>
      <x:c r="E421" s="9" t="str">
        <x:v>T2 material / component proposal</x:v>
      </x:c>
      <x:c r="F421" s="9" t="str">
        <x:v>New proposal</x:v>
      </x:c>
      <x:c r="G421" s="9" t="str">
        <x:v>Material stock for electrical conduction.</x:v>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str">
        <x:v>drawn copper stock; t2; refined stock; electrical conduction</x:v>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stock; manufactured stock; t2 material / component proposal; processed material; processed intermediate; manufactured / unresolved; electrical conduction; metal; cord; proposal; drawn copper stock; t2; refined stock; electrical conduction;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str">
        <x:v>Prepared bronze bearing stock</x:v>
      </x:c>
      <x:c r="C422" s="4" t="str">
        <x:v>T2</x:v>
      </x:c>
      <x:c r="D422" s="9" t="str">
        <x:v>Manufactured stock</x:v>
      </x:c>
      <x:c r="E422" s="9" t="str">
        <x:v>T2 material / component proposal</x:v>
      </x:c>
      <x:c r="F422" s="9" t="str">
        <x:v>New proposal</x:v>
      </x:c>
      <x:c r="G422" s="9" t="str">
        <x:v>Material stock for machinery repair.</x:v>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str">
        <x:v>prepared bronze bearing stock; t2; refined stock; machinery repair</x:v>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prepared bronze bearing stock; manufactured stock; t2 material / component proposal; processed material; processed intermediate; manufactured / unresolved; machinery repair; metal; solid part; proposal; prepared bronze bearing stock; t2; refined stock; machinery repair;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str">
        <x:v>Refractory ceramic stock</x:v>
      </x:c>
      <x:c r="C423" s="4" t="str">
        <x:v>T2</x:v>
      </x:c>
      <x:c r="D423" s="9" t="str">
        <x:v>Manufactured stock</x:v>
      </x:c>
      <x:c r="E423" s="9" t="str">
        <x:v>T2 material / component proposal</x:v>
      </x:c>
      <x:c r="F423" s="9" t="str">
        <x:v>New proposal</x:v>
      </x:c>
      <x:c r="G423" s="9" t="str">
        <x:v>Material stock for fire management.</x:v>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str">
        <x:v>refractory ceramic stock; t2; refined stock; fire management</x:v>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refractory ceramic stock; manufactured stock; t2 material / component proposal; processed material; processed intermediate; manufactured / unresolved; fire management; ceramic; solid part; proposal; refractory ceramic stock; t2; refined stock; fire management;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str">
        <x:v>Formed opaque glass sheet</x:v>
      </x:c>
      <x:c r="C424" s="4" t="str">
        <x:v>T2</x:v>
      </x:c>
      <x:c r="D424" s="9" t="str">
        <x:v>Manufactured stock</x:v>
      </x:c>
      <x:c r="E424" s="9" t="str">
        <x:v>T2 material / component proposal</x:v>
      </x:c>
      <x:c r="F424" s="9" t="str">
        <x:v>New proposal</x:v>
      </x:c>
      <x:c r="G424" s="9" t="str">
        <x:v>Material stock for glass and ceramics.</x:v>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str">
        <x:v>formed opaque glass sheet; t2; refined stock; glass and ceramics</x:v>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 manufactured stock; t2 material / component proposal; processed material; processed intermediate; manufactured / unresolved; glass and ceramics; glass; sheet; proposal; formed opaque glass sheet; t2; refined stock; glass and ceramics;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str">
        <x:v>Selected viewing-glass stock</x:v>
      </x:c>
      <x:c r="C425" s="4" t="str">
        <x:v>T2</x:v>
      </x:c>
      <x:c r="D425" s="9" t="str">
        <x:v>Manufactured stock</x:v>
      </x:c>
      <x:c r="E425" s="9" t="str">
        <x:v>T2 material / component proposal</x:v>
      </x:c>
      <x:c r="F425" s="9" t="str">
        <x:v>New proposal</x:v>
      </x:c>
      <x:c r="G425" s="9" t="str">
        <x:v>Material stock for vision.</x:v>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str">
        <x:v>selected viewing-glass stock; t2; refined stock; vision</x:v>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stock; manufactured stock; t2 material / component proposal; processed material; processed intermediate; manufactured / unresolved; vision; glass; solid piece; proposal; selected viewing-glass stock; t2; refined stock; vision;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str">
        <x:v>Bonded husk sheet</x:v>
      </x:c>
      <x:c r="C426" s="4" t="str">
        <x:v>T2</x:v>
      </x:c>
      <x:c r="D426" s="9" t="str">
        <x:v>Manufactured stock</x:v>
      </x:c>
      <x:c r="E426" s="9" t="str">
        <x:v>T2 material / component proposal</x:v>
      </x:c>
      <x:c r="F426" s="9" t="str">
        <x:v>New proposal</x:v>
      </x:c>
      <x:c r="G426" s="9" t="str">
        <x:v>Material stock for clothing fabrication.</x:v>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str">
        <x:v>bonded husk sheet; t2; refined stock; clothing fabrication</x:v>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 sheet; manufactured stock; t2 material / component proposal; processed material; processed intermediate; manufactured / unresolved; clothing fabrication; husk fiber; sheet; proposal; bonded husk sheet; t2; refined stock; clothing fabrication;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str">
        <x:v>Reinforced wing membrane</x:v>
      </x:c>
      <x:c r="C427" s="4" t="str">
        <x:v>T2</x:v>
      </x:c>
      <x:c r="D427" s="9" t="str">
        <x:v>Manufactured stock</x:v>
      </x:c>
      <x:c r="E427" s="9" t="str">
        <x:v>T2 material / component proposal</x:v>
      </x:c>
      <x:c r="F427" s="9" t="str">
        <x:v>New proposal</x:v>
      </x:c>
      <x:c r="G427" s="9" t="str">
        <x:v>Material stock for wind propulsion.</x:v>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str">
        <x:v>reinforced wing membrane; t2; refined stock; wind propulsion</x:v>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 membrane; manufactured stock; t2 material / component proposal; processed material; processed intermediate; manufactured / unresolved; wind propulsion; wing membrane; membrane; proposal; reinforced wing membrane; t2; refined stock; wind propulsion;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str">
        <x:v>Processing agents</x:v>
      </x:c>
      <x:c r="E428" s="9" t="str">
        <x:v>T2 material / component proposal</x:v>
      </x:c>
      <x:c r="F428" s="9" t="str">
        <x:v>New proposal</x:v>
      </x:c>
      <x:c r="G428" s="9" t="str">
        <x:v>Material stock for sealing.</x:v>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processing agents; t2 material / component proposal; chemical material; processed intermediate; manufactured / unresolved; sealing; biological chemical; unresolved; proposal; filled faunal seal compound; t2; refined stock; sealing; t2; not applicable; material</x:v>
      </x:c>
      <x:c r="AF428" s="4" t="str">
        <x:v>New material-tree proposal; intended application and material behavior require qualification. Lore category review: Resources -&gt; Processing agents. Classification only; original item status and tier retained.</x:v>
      </x:c>
      <x:c r="AG428" s="4" t="str">
        <x:v>Proposed tier: one above the highest listed material input; further ingredients may change the tier.</x:v>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str">
        <x:v>Processing agents</x:v>
      </x:c>
      <x:c r="E429" s="9" t="str">
        <x:v>T2 material / component proposal</x:v>
      </x:c>
      <x:c r="F429" s="9" t="str">
        <x:v>New proposal</x:v>
      </x:c>
      <x:c r="G429" s="9" t="str">
        <x:v>Material stock for binding and construction.</x:v>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processing agents;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str">
        <x:v>New material-tree proposal; intended application and material behavior require qualification. Lore category review: Resources -&gt; Processing agents. Classification only; original item status and tier retained.</x:v>
      </x:c>
      <x:c r="AG429" s="4" t="str">
        <x:v>Proposed tier: one above the highest listed material input; further ingredients may change the tier.</x:v>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str">
        <x:v>Mineral pigment coating</x:v>
      </x:c>
      <x:c r="C430" s="4" t="str">
        <x:v>T2</x:v>
      </x:c>
      <x:c r="D430" s="9" t="str">
        <x:v>Manufactured stock</x:v>
      </x:c>
      <x:c r="E430" s="9" t="str">
        <x:v>T2 material / component proposal</x:v>
      </x:c>
      <x:c r="F430" s="9" t="str">
        <x:v>New proposal</x:v>
      </x:c>
      <x:c r="G430" s="9" t="str">
        <x:v>Material stock for decoration.</x:v>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str">
        <x:v>mineral pigment coating; t2; refined stock; decoration</x:v>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mineral pigment coating; manufactured stock; t2 material / component proposal; processed material; processed intermediate; manufactured / unresolved; decoration; biological and mineral mixture; unresolved; proposal; mineral pigment coating; t2; refined stock; decoration;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str">
        <x:v>Processing agents</x:v>
      </x:c>
      <x:c r="E431" s="9" t="str">
        <x:v>T2 material / component proposal</x:v>
      </x:c>
      <x:c r="F431" s="9" t="str">
        <x:v>New proposal</x:v>
      </x:c>
      <x:c r="G431" s="9" t="str">
        <x:v>Material stock for binding and construction.</x:v>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processing agents;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str">
        <x:v>New material-tree proposal; intended application and material behavior require qualification. Lore category review: Resources -&gt; Processing agents. Classification only; original item status and tier retained.</x:v>
      </x:c>
      <x:c r="AG431" s="4" t="str">
        <x:v>Proposed tier: one above the highest listed material input; further ingredients may change the tier.</x:v>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str">
        <x:v>Mica composite sheet</x:v>
      </x:c>
      <x:c r="C432" s="4" t="str">
        <x:v>T2</x:v>
      </x:c>
      <x:c r="D432" s="9" t="str">
        <x:v>Manufactured stock</x:v>
      </x:c>
      <x:c r="E432" s="9" t="str">
        <x:v>T2 material / component proposal</x:v>
      </x:c>
      <x:c r="F432" s="9" t="str">
        <x:v>New proposal</x:v>
      </x:c>
      <x:c r="G432" s="9" t="str">
        <x:v>Material stock for electrical insulation.</x:v>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str">
        <x:v>mica composite sheet; t2; refined stock; electrical insulation</x:v>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mica composite sheet; manufactured stock; t2 material / component proposal; processed material; processed intermediate; manufactured / unresolved; electrical insulation; mixed / unresolved; sheet; proposal; mica composite sheet; t2; refined stock; electrical insulation;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str">
        <x:v>Tuned stone stock</x:v>
      </x:c>
      <x:c r="C433" s="4" t="str">
        <x:v>T2</x:v>
      </x:c>
      <x:c r="D433" s="9" t="str">
        <x:v>Manufactured stock</x:v>
      </x:c>
      <x:c r="E433" s="9" t="str">
        <x:v>T2 material / component proposal</x:v>
      </x:c>
      <x:c r="F433" s="9" t="str">
        <x:v>New proposal</x:v>
      </x:c>
      <x:c r="G433" s="9" t="str">
        <x:v>Material stock for music.</x:v>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str">
        <x:v>tuned stone stock; t2; refined stock; music</x:v>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tuned stone stock; manufactured stock; t2 material / component proposal; processed material; processed intermediate; manufactured / unresolved; music; mineral; solid piece; proposal; tuned stone stock; t2; refined stock; music;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str">
        <x:v>Polished gemstone blanks</x:v>
      </x:c>
      <x:c r="C434" s="4" t="str">
        <x:v>T2</x:v>
      </x:c>
      <x:c r="D434" s="9" t="str">
        <x:v>Manufactured stock</x:v>
      </x:c>
      <x:c r="E434" s="9" t="str">
        <x:v>T2 material / component proposal</x:v>
      </x:c>
      <x:c r="F434" s="9" t="str">
        <x:v>New proposal</x:v>
      </x:c>
      <x:c r="G434" s="9" t="str">
        <x:v>Material stock for decoration.</x:v>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str">
        <x:v>polished gemstone blanks; t2; refined stock; decoration</x:v>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blanks; manufactured stock; t2 material / component proposal; processed material; processed intermediate; manufactured / unresolved; decoration; gemstone; solid piece; proposal; polished gemstone blanks; t2; refined stock; decoration;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str">
        <x:v>Steel-faced shell composite</x:v>
      </x:c>
      <x:c r="C435" s="4" t="str">
        <x:v>T3</x:v>
      </x:c>
      <x:c r="D435" s="9" t="str">
        <x:v>Manufactured stock</x:v>
      </x:c>
      <x:c r="E435" s="9" t="str">
        <x:v>T3 material / component proposal</x:v>
      </x:c>
      <x:c r="F435" s="9" t="str">
        <x:v>New proposal</x:v>
      </x:c>
      <x:c r="G435" s="9" t="str">
        <x:v>Material stock for protective fabrication.</x:v>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str">
        <x:v>steel-faced shell composite; t3; refined stock; protective fabrication</x:v>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composite; manufactured stock; t3 material / component proposal; processed material; processed intermediate; manufactured / unresolved; protective fabrication; mixed / unresolved; sheet; proposal; steel-faced shell composite; t3; refined stock; protective fabrication;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str">
        <x:v>Spring-grade steel stock</x:v>
      </x:c>
      <x:c r="C436" s="4" t="str">
        <x:v>T3</x:v>
      </x:c>
      <x:c r="D436" s="9" t="str">
        <x:v>Manufactured stock</x:v>
      </x:c>
      <x:c r="E436" s="9" t="str">
        <x:v>T3 material / component proposal</x:v>
      </x:c>
      <x:c r="F436" s="9" t="str">
        <x:v>New proposal</x:v>
      </x:c>
      <x:c r="G436" s="9" t="str">
        <x:v>Material stock for machinery repair.</x:v>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str">
        <x:v>spring-grade steel stock; t3; refined stock; machinery repair</x:v>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stock; manufactured stock; t3 material / component proposal; processed material; processed intermediate; manufactured / unresolved; machinery repair; metal; solid part; proposal; spring-grade steel stock; t3; refined stock; machinery repair;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str">
        <x:v>Insulated conductor stock</x:v>
      </x:c>
      <x:c r="C437" s="4" t="str">
        <x:v>T3</x:v>
      </x:c>
      <x:c r="D437" s="9" t="str">
        <x:v>Manufactured stock</x:v>
      </x:c>
      <x:c r="E437" s="9" t="str">
        <x:v>T3 material / component proposal</x:v>
      </x:c>
      <x:c r="F437" s="9" t="str">
        <x:v>New proposal</x:v>
      </x:c>
      <x:c r="G437" s="9" t="str">
        <x:v>Material stock for electrical conduction.</x:v>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str">
        <x:v>insulated conductor stock; t3; refined stock; electrical conduction</x:v>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insulated conductor stock; manufactured stock; t3 material / component proposal; processed material; processed intermediate; manufactured / unresolved; electrical conduction; mixed / unresolved; cord; proposal; insulated conductor stock; t3; refined stock; electrical conduction;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str">
        <x:v>Bonded ceramic-shell composite</x:v>
      </x:c>
      <x:c r="C438" s="4" t="str">
        <x:v>T3</x:v>
      </x:c>
      <x:c r="D438" s="9" t="str">
        <x:v>Manufactured stock</x:v>
      </x:c>
      <x:c r="E438" s="9" t="str">
        <x:v>T3 material / component proposal</x:v>
      </x:c>
      <x:c r="F438" s="9" t="str">
        <x:v>New proposal</x:v>
      </x:c>
      <x:c r="G438" s="9" t="str">
        <x:v>Material stock for protective fabrication.</x:v>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str">
        <x:v>bonded ceramic-shell composite; t3; refined stock; protective fabrication</x:v>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bonded ceramic-shell composite; manufactured stock; t3 material / component proposal; processed material; processed intermediate; manufactured / unresolved; protective fabrication; mixed / unresolved; panel; proposal; bonded ceramic-shell composite; t3; refined stock; protective fabrication;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str">
        <x:v>Ground optical glass stock</x:v>
      </x:c>
      <x:c r="C439" s="4" t="str">
        <x:v>T3</x:v>
      </x:c>
      <x:c r="D439" s="9" t="str">
        <x:v>Manufactured stock</x:v>
      </x:c>
      <x:c r="E439" s="9" t="str">
        <x:v>T3 material / component proposal</x:v>
      </x:c>
      <x:c r="F439" s="9" t="str">
        <x:v>New proposal</x:v>
      </x:c>
      <x:c r="G439" s="9" t="str">
        <x:v>Material stock for vision.</x:v>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str">
        <x:v>ground optical glass stock; t3; refined stock; vision</x:v>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stock; manufactured stock; t3 material / component proposal; processed material; processed intermediate; manufactured / unresolved; vision; glass; solid piece; proposal; ground optical glass stock; t3; refined stock; vision;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str">
        <x:v>Layered husk composite stock</x:v>
      </x:c>
      <x:c r="C440" s="4" t="str">
        <x:v>T3</x:v>
      </x:c>
      <x:c r="D440" s="9" t="str">
        <x:v>Manufactured stock</x:v>
      </x:c>
      <x:c r="E440" s="9" t="str">
        <x:v>T3 material / component proposal</x:v>
      </x:c>
      <x:c r="F440" s="9" t="str">
        <x:v>New proposal</x:v>
      </x:c>
      <x:c r="G440" s="9" t="str">
        <x:v>Material stock for binding and construction.</x:v>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str">
        <x:v>layered husk composite stock; t3; refined stock; binding and construction</x:v>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 composite stock; manufactured stock; t3 material / component proposal; processed material; processed intermediate; manufactured / unresolved; binding and construction; husk fiber; sheet; proposal; layered husk composite stock; t3; refined stock; binding and construction;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str">
        <x:v>Reinforced sealing sheet</x:v>
      </x:c>
      <x:c r="C441" s="4" t="str">
        <x:v>T3</x:v>
      </x:c>
      <x:c r="D441" s="9" t="str">
        <x:v>Manufactured stock</x:v>
      </x:c>
      <x:c r="E441" s="9" t="str">
        <x:v>T3 material / component proposal</x:v>
      </x:c>
      <x:c r="F441" s="9" t="str">
        <x:v>New proposal</x:v>
      </x:c>
      <x:c r="G441" s="9" t="str">
        <x:v>Material stock for sealing.</x:v>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str">
        <x:v>reinforced sealing sheet; t3; refined stock; sealing</x:v>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sealing sheet; manufactured stock; t3 material / component proposal; processed material; processed intermediate; manufactured / unresolved; sealing; mixed / unresolved; sheet; proposal; reinforced sealing sheet; t3; refined stock; sealing;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str">
        <x:v>Finished decorative husk stock</x:v>
      </x:c>
      <x:c r="C442" s="4" t="str">
        <x:v>T3</x:v>
      </x:c>
      <x:c r="D442" s="9" t="str">
        <x:v>Manufactured stock</x:v>
      </x:c>
      <x:c r="E442" s="9" t="str">
        <x:v>T3 material / component proposal</x:v>
      </x:c>
      <x:c r="F442" s="9" t="str">
        <x:v>New proposal</x:v>
      </x:c>
      <x:c r="G442" s="9" t="str">
        <x:v>Material stock for decoration.</x:v>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str">
        <x:v>finished decorative husk stock; t3; refined stock; decoration</x:v>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finished decorative husk stock; manufactured stock; t3 material / component proposal; processed material; processed intermediate; manufactured / unresolved; decoration; husk fiber; sheet; proposal; finished decorative husk stock; t3; refined stock; decoration;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str">
        <x:v>Layered protective composite stock</x:v>
      </x:c>
      <x:c r="C443" s="4" t="str">
        <x:v>T4</x:v>
      </x:c>
      <x:c r="D443" s="9" t="str">
        <x:v>Manufactured stock</x:v>
      </x:c>
      <x:c r="E443" s="9" t="str">
        <x:v>T4 material / component proposal</x:v>
      </x:c>
      <x:c r="F443" s="9" t="str">
        <x:v>New proposal</x:v>
      </x:c>
      <x:c r="G443" s="9" t="str">
        <x:v>Material stock for protective fabrication.</x:v>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str">
        <x:v>layered protective composite stock; t4; refined stock; protective fabrication</x:v>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composite stock; manufactured stock; t4 material / component proposal; processed material; processed intermediate; manufactured / unresolved; protective fabrication; mixed / unresolved; panel; proposal; layered protective composite stock; t4; refined stock; protective fabrication;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str">
        <x:v>Encapsulated conductor stock</x:v>
      </x:c>
      <x:c r="C444" s="4" t="str">
        <x:v>T4</x:v>
      </x:c>
      <x:c r="D444" s="9" t="str">
        <x:v>Manufactured stock</x:v>
      </x:c>
      <x:c r="E444" s="9" t="str">
        <x:v>T4 material / component proposal</x:v>
      </x:c>
      <x:c r="F444" s="9" t="str">
        <x:v>New proposal</x:v>
      </x:c>
      <x:c r="G444" s="9" t="str">
        <x:v>Material stock for electrical conduction.</x:v>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str">
        <x:v>encapsulated conductor stock; t4; refined stock; electrical conduction</x:v>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encapsulated conductor stock; manufactured stock; t4 material / component proposal; processed material; processed intermediate; manufactured / unresolved; electrical conduction; mixed / unresolved; assembly; proposal; encapsulated conductor stock; t4; refined stock; electrical conduction;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str">
        <x:v>Intermediate component for later equipment: vision.</x:v>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str">
        <x:v>Sealed composite casing stock</x:v>
      </x:c>
      <x:c r="C446" s="4" t="str">
        <x:v>T4</x:v>
      </x:c>
      <x:c r="D446" s="9" t="str">
        <x:v>Manufactured stock</x:v>
      </x:c>
      <x:c r="E446" s="9" t="str">
        <x:v>T4 material / component proposal</x:v>
      </x:c>
      <x:c r="F446" s="9" t="str">
        <x:v>New proposal</x:v>
      </x:c>
      <x:c r="G446" s="9" t="str">
        <x:v>Material stock for equipment fabrication.</x:v>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str">
        <x:v>sealed composite casing stock; t4; refined stock; equipment fabrication</x:v>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sealed composite casing stock; manufactured stock; t4 material / component proposal; processed material; processed intermediate; manufactured / unresolved; equipment fabrication; mixed / unresolved; assembly; proposal; sealed composite casing stock; t4; refined stock; equipment fabrication;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str">
        <x:v>Intermediate component for later equipment: machinery repair.</x:v>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str">
        <x:v>Drawn steel tube stock</x:v>
      </x:c>
      <x:c r="C450" s="4" t="str">
        <x:v>T3</x:v>
      </x:c>
      <x:c r="D450" s="9" t="str">
        <x:v>Manufactured stock</x:v>
      </x:c>
      <x:c r="E450" s="9" t="str">
        <x:v>T3 specialist stock / component proposal</x:v>
      </x:c>
      <x:c r="F450" s="9" t="str">
        <x:v>New proposal</x:v>
      </x:c>
      <x:c r="G450" s="9" t="str">
        <x:v>Prepared intermediate for fabrication. T4 opportunity: Sail-spar joint or valve-body subassembly; pressure and structural services need different qualification.</x:v>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str">
        <x:v>drawn steel tube stock; tier three; fabrication</x:v>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stock; manufactured stock; t3 specialist stock / component proposal; processed material; processed intermediate; manufactured / unresolved; fabrication; metal; solid part; proposal; drawn steel tube stock; tier three; fabrication;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str">
        <x:v>Braided copper grounding stock</x:v>
      </x:c>
      <x:c r="C451" s="4" t="str">
        <x:v>T3</x:v>
      </x:c>
      <x:c r="D451" s="9" t="str">
        <x:v>Manufactured stock</x:v>
      </x:c>
      <x:c r="E451" s="9" t="str">
        <x:v>T3 specialist stock / component proposal</x:v>
      </x:c>
      <x:c r="F451" s="9" t="str">
        <x:v>New proposal</x:v>
      </x:c>
      <x:c r="G451" s="9" t="str">
        <x:v>Prepared intermediate for electrical conduction. T4 opportunity: Grounding lead subassembly with fitted terminals; grounding never implies insulation or storm immunity.</x:v>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str">
        <x:v>braided copper grounding stock; tier three; electrical conduction</x:v>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grounding stock; manufactured stock; t3 specialist stock / component proposal; processed material; processed intermediate; manufactured / unresolved; electrical conduction; metal; cord; proposal; braided copper grounding stock; tier three; electrical conduction;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str">
        <x:v>Woven copper mesh stock</x:v>
      </x:c>
      <x:c r="C453" s="4" t="str">
        <x:v>T3</x:v>
      </x:c>
      <x:c r="D453" s="9" t="str">
        <x:v>Manufactured stock</x:v>
      </x:c>
      <x:c r="E453" s="9" t="str">
        <x:v>T3 specialist stock / component proposal</x:v>
      </x:c>
      <x:c r="F453" s="9" t="str">
        <x:v>New proposal</x:v>
      </x:c>
      <x:c r="G453" s="9" t="str">
        <x:v>Prepared intermediate for electrical conduction. T4 opportunity: Screened radio enclosure insert; shielding behavior, joints and frequency range unresolved.</x:v>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str">
        <x:v>woven copper mesh stock; tier three; electrical conduction</x:v>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stock; manufactured stock; t3 specialist stock / component proposal; processed material; processed intermediate; manufactured / unresolved; electrical conduction; metal; sheet; proposal; woven copper mesh stock; tier three; electrical conduction;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str">
        <x:v>Prepared intermediate for vision. T4 opportunity: Aligned optical subassembly using the existing optical branch; reflection quality remains a proposal.</x:v>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str">
        <x:v>Husk-reinforced packing stock</x:v>
      </x:c>
      <x:c r="C458" s="4" t="str">
        <x:v>T3</x:v>
      </x:c>
      <x:c r="D458" s="9" t="str">
        <x:v>Manufactured stock</x:v>
      </x:c>
      <x:c r="E458" s="9" t="str">
        <x:v>T3 specialist stock / component proposal</x:v>
      </x:c>
      <x:c r="F458" s="9" t="str">
        <x:v>New proposal</x:v>
      </x:c>
      <x:c r="G458" s="9" t="str">
        <x:v>Prepared intermediate for sealing. T4 opportunity: Dust-exclusion gland subassembly; this is not automatically a pressure seal or a canister-safe material.</x:v>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str">
        <x:v>husk-reinforced packing stock; tier three; sealing</x:v>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stock; manufactured stock; t3 specialist stock / component proposal; processed material; processed intermediate; manufactured / unresolved; sealing; mixed / unresolved; cord; proposal; husk-reinforced packing stock; tier three; sealing;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str">
        <x:v>Processing agents</x:v>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processing agents; t3 specialist stock / component proposal; chemical material; processed intermediate; manufactured / unresolved; lubrication; biological chemical; paste; proposal; conditioned mechanism-service grease; tier three; lubrication; t3; not applicable; material</x:v>
      </x:c>
      <x:c r="AF459" s="4" t="str">
        <x:v>New intended workshop role; actual performance requires qualification. Lore category review: Resources -&gt; Processing agents. Classification only; original item status and tier retained.</x:v>
      </x:c>
      <x:c r="AG459" s="4" t="str">
        <x:v>Proposed T3: one stage above highest listed T2 ingredient; partial recipe may change.</x:v>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str">
        <x:v>Bonded wing-seam reinforcement strips</x:v>
      </x:c>
      <x:c r="C460" s="4" t="str">
        <x:v>T3</x:v>
      </x:c>
      <x:c r="D460" s="9" t="str">
        <x:v>Manufactured stock</x:v>
      </x:c>
      <x:c r="E460" s="9" t="str">
        <x:v>T3 specialist stock / component proposal</x:v>
      </x:c>
      <x:c r="F460" s="9" t="str">
        <x:v>New proposal</x:v>
      </x:c>
      <x:c r="G460" s="9" t="str">
        <x:v>Prepared intermediate for wind propulsion. T4 opportunity: Jointed sail-panel subassembly; attachment geometry and wind loads remain to be designed.</x:v>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str">
        <x:v>bonded wing-seam reinforcement strips; tier three; wind propulsion</x:v>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reinforcement strips; manufactured stock; t3 specialist stock / component proposal; processed material; processed intermediate; manufactured / unresolved; wind propulsion; wing membrane; membrane; proposal; bonded wing-seam reinforcement strips; tier three; wind propulsion;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str">
        <x:v>Flexible husk joint strips</x:v>
      </x:c>
      <x:c r="C462" s="4" t="str">
        <x:v>T3</x:v>
      </x:c>
      <x:c r="D462" s="9" t="str">
        <x:v>Manufactured stock</x:v>
      </x:c>
      <x:c r="E462" s="9" t="str">
        <x:v>T3 specialist stock / component proposal</x:v>
      </x:c>
      <x:c r="F462" s="9" t="str">
        <x:v>New proposal</x:v>
      </x:c>
      <x:c r="G462" s="9" t="str">
        <x:v>Prepared intermediate for binding and construction. T4 opportunity: Articulated casing subassembly; no ordinary cloth, cheap textile supply or guaranteed fatigue life.</x:v>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str">
        <x:v>flexible husk joint strips; tier three; binding and construction</x:v>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 joint strips; manufactured stock; t3 specialist stock / component proposal; processed material; processed intermediate; manufactured / unresolved; binding and construction; husk fiber; sheet; proposal; flexible husk joint strips; tier three; binding and construction;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str">
        <x:v>Bonded abrasive-faced stock</x:v>
      </x:c>
      <x:c r="C463" s="4" t="str">
        <x:v>T3</x:v>
      </x:c>
      <x:c r="D463" s="9" t="str">
        <x:v>Manufactured stock</x:v>
      </x:c>
      <x:c r="E463" s="9" t="str">
        <x:v>T3 specialist stock / component proposal</x:v>
      </x:c>
      <x:c r="F463" s="9" t="str">
        <x:v>New proposal</x:v>
      </x:c>
      <x:c r="G463" s="9" t="str">
        <x:v>Prepared intermediate for surface finishing. T4 opportunity: Matched finishing-tool head; workshop tools are reusable prerequisites in other recipes, not consumed tier inputs.</x:v>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str">
        <x:v>bonded abrasive-faced stock; tier three; surface finishing</x:v>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bonded abrasive-faced stock; manufactured stock; t3 specialist stock / component proposal; processed material; processed intermediate; manufactured / unresolved; surface finishing; mixed / unresolved; solid part; proposal; bonded abrasive-faced stock; tier three; surface finishing;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str">
        <x:v>Prepared intermediate for decoration. T4 opportunity: Fitted ceremonial or civic display subassembly; no invented national preference or automatic gemstone power.</x:v>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str">
        <x:v>Bonded glass-ceramic lining stock</x:v>
      </x:c>
      <x:c r="C467" s="4" t="str">
        <x:v>T3</x:v>
      </x:c>
      <x:c r="D467" s="9" t="str">
        <x:v>Manufactured stock</x:v>
      </x:c>
      <x:c r="E467" s="9" t="str">
        <x:v>T3 specialist stock / component proposal</x:v>
      </x:c>
      <x:c r="F467" s="9" t="str">
        <x:v>New proposal</x:v>
      </x:c>
      <x:c r="G467" s="9" t="str">
        <x:v>Prepared intermediate for chemical processing. T4 opportunity: Fitted chemical-vessel insert subassembly; not every faunal liquid is compatible and thermal service is separate.</x:v>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str">
        <x:v>bonded glass-ceramic lining stock; tier three; chemical processing</x:v>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stock; manufactured stock; t3 specialist stock / component proposal; processed material; processed intermediate; manufactured / unresolved; chemical processing; mixed / unresolved; panel; proposal; bonded glass-ceramic lining stock; tier three; chemical processing;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inlineStr">
        <x:is>
          <x:t xml:space="preserve">Tools</x:t>
        </x:is>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tools; t4 specialist stock / component proposal; crafting component; processed intermediate; manufactured / unresolved; wind propulsion; mixed / unresolved; assembly; proposal; collapsible sail-spar joint kit; tier four; wind propulsion; t4; not applicable; component</x:v>
      </x:c>
      <x:c r="AF479"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x:t>
        </x:is>
      </x:c>
      <x:c r="AG479" s="4" t="str">
        <x:v>Proposed T4: one stage above highest listed T3 ingredient; partial recipe may change.</x:v>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inlineStr">
        <x:is>
          <x:t xml:space="preserve">Tools</x:t>
        </x:is>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tools; t4 specialist stock / component proposal; crafting component; processed intermediate; manufactured / unresolved; machinery repair; mixed / unresolved; assembly; proposal; dirtboard wheel-hub core; tier four; machinery repair; t4; not applicable; component</x:v>
      </x:c>
      <x:c r="AF482"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x:t>
        </x:is>
      </x:c>
      <x:c r="AG482" s="4" t="str">
        <x:v>Proposed T4: one stage above highest listed T3 ingredient; partial recipe may change.</x:v>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str">
        <x:v>Pressed mineral-husk insulating board</x:v>
      </x:c>
      <x:c r="C485" s="4" t="str">
        <x:v>T4</x:v>
      </x:c>
      <x:c r="D485" s="9" t="str">
        <x:v>Manufactured stock</x:v>
      </x:c>
      <x:c r="E485" s="9" t="str">
        <x:v>T4 specialist stock / component proposal</x:v>
      </x:c>
      <x:c r="F485" s="9" t="str">
        <x:v>New proposal</x:v>
      </x:c>
      <x:c r="G485" s="9" t="str">
        <x:v>Prepared intermediate for electrical insulation. Intended downstream use: Fitted enclosure barriers and insulating panels; no electrical, thermal or fire-resistance rating assigned.</x:v>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str">
        <x:v>pressed mineral-husk insulating board; tier four; electrical insulation</x:v>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insulating board; manufactured stock; t4 specialist stock / component proposal; processed material; processed intermediate; manufactured / unresolved; electrical insulation; mixed / unresolved; panel; proposal; pressed mineral-husk insulating board; tier four; electrical insulation;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str">
        <x:v>Layered ceremonial inlay stock</x:v>
      </x:c>
      <x:c r="C486" s="4" t="str">
        <x:v>T4</x:v>
      </x:c>
      <x:c r="D486" s="9" t="str">
        <x:v>Manufactured stock</x:v>
      </x:c>
      <x:c r="E486" s="9" t="str">
        <x:v>T4 specialist stock / component proposal</x:v>
      </x:c>
      <x:c r="F486" s="9" t="str">
        <x:v>New proposal</x:v>
      </x:c>
      <x:c r="G486" s="9" t="str">
        <x:v>Prepared intermediate for decoration. Intended downstream use: Rare ceremonial trim, civic plates or costly dress fittings; no ordinary cloth or invented national preference.</x:v>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str">
        <x:v>layered ceremonial inlay stock; tier four; decoration</x:v>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ceremonial inlay stock; manufactured stock; t4 specialist stock / component proposal; processed material; processed intermediate; manufactured / unresolved; decoration; mixed / unresolved; sheet; proposal; layered ceremonial inlay stock; tier four; decoration;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str">
        <x:v>Processing agents</x:v>
      </x:c>
      <x:c r="E488" s="4" t="str">
        <x:v>Hypothetical chemical-processing precursor</x:v>
      </x:c>
      <x:c r="F488" s="4" t="str">
        <x:v>New proposal</x:v>
      </x:c>
      <x:c r="G488" s="4" t="str">
        <x:v>Candidate precursor for oxide-conversion research</x:v>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processing agents;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str">
        <x:v>Explicit new hypothetical precursor; chemical identity remains unresolved. Lore category review: Resources -&gt; Processing agents. Classification only; original item status and tier retained.</x:v>
      </x:c>
      <x:c r="AG488" s="4" t="str">
        <x:v>Proposed T1 from listed raw T0 inputs.</x:v>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str">
        <x:v>Intended use: material analysis. Porous young material, not structural stock.</x:v>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str">
        <x:v>Intended use: material analysis. Selected commercial source grade; regional composition matters.</x:v>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str">
        <x:v>Intended use: material analysis. Rare deep material; age and depth do not turn raw feed into T4.</x:v>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str">
        <x:v>T0</x:v>
      </x:c>
      <x:c r="D492" s="4" t="str">
        <x:v>Mineral resources</x:v>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mineral resources; iron growth grade / preparation; raw material; raw; geological; material analysis; iron growth; solid piece; proposal; ruin-associated iron growth specimens; material analysis; t0; t0; not applicable; material</x:v>
      </x:c>
      <x:c r="AF492" s="4" t="str">
        <x:v>New source-informed working item; primary category follows the resource/processing/recovery split.</x:v>
      </x:c>
      <x:c r="AG492" s="4" t="str">
        <x:v>Proposed T0 within selected partial routes; source age/depth is not a tier.</x:v>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Raw entry feed; no production route</x:v>
      </x:c>
      <x:c r="AN492" s="4" t="n">
        <x:f>IF(C492="T0",0,IF(C492="T1",1,IF(C492="T2",2,IF(C492="T3",3,IF(C492="T4",4,IF(C492="Unassigned",98,99))))))</x:f>
        <x:v>0</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str">
        <x:v>Assayed Iron Growth feedstock</x:v>
      </x:c>
      <x:c r="C493" s="4" t="str">
        <x:v>T1</x:v>
      </x:c>
      <x:c r="D493" s="4" t="str">
        <x:v>Manufactured stock</x:v>
      </x:c>
      <x:c r="E493" s="4" t="str">
        <x:v>Iron Growth grade / preparation</x:v>
      </x:c>
      <x:c r="F493" s="4" t="str">
        <x:v>New proposal</x:v>
      </x:c>
      <x:c r="G493" s="4" t="str">
        <x:v>Intended use: metal refining. Select and prepare a composition-identified feed lot; analytical tools and acceptance limits remain unspecified.</x:v>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str">
        <x:v>assayed iron growth feedstock; metal refining; t1</x:v>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assayed iron growth feedstock; manufactured stock; iron growth grade / preparation; processed material; processed intermediate; manufactured / unresolved; metal refining; iron growth; solid piece; proposal; assayed iron growth feedstock; metal refining; t1;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str">
        <x:v>Canister-grade Growth alloy stock</x:v>
      </x:c>
      <x:c r="C494" s="4" t="str">
        <x:v>T2</x:v>
      </x:c>
      <x:c r="D494" s="4" t="str">
        <x:v>Manufactured stock</x:v>
      </x:c>
      <x:c r="E494" s="4" t="str">
        <x:v>Iron Growth grade / preparation</x:v>
      </x:c>
      <x:c r="F494" s="4" t="str">
        <x:v>New proposal</x:v>
      </x:c>
      <x:c r="G494" s="4" t="str">
        <x:v>Intended use: fabrication. Explore a contemporary selected Growth-alloy grade from assayed feed; proposed additives, compatibility and service properties require qualification.</x:v>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str">
        <x:v>canister-grade growth alloy stock; fabrication; t2</x:v>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canister-grade growth alloy stock; manufactured stock; iron growth grade / preparation; processed material; processed intermediate; manufactured / unresolved; fabrication; iron growth; solid piece; proposal; canister-grade growth alloy stock; fabrication; t2;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str">
        <x:v>Processing agents</x:v>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processing agents; lore-informed stock / fitted part; chemical material; processed intermediate; manufactured / unresolved; chemical processing; mineral; particles; proposal; prepared alkaline mineral concentrate; chemical processing; t1; t1; not applicable; material</x:v>
      </x:c>
      <x:c r="AF498" s="4" t="str">
        <x:v>New source-informed working item; primary category follows the resource/processing/recovery split.</x:v>
      </x:c>
      <x:c r="AG498" s="4" t="str">
        <x:v>Proposed T1 within selected partial routes; source age/depth is not a tier.</x:v>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str">
        <x:v>Processing agents</x:v>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processing agents; lore-informed stock / fitted part; chemical material; processed intermediate; manufactured / unresolved; chemical processing; mineral; particles; proposal; prepared sulfur process charge; chemical processing; t1; t1; not applicable; material</x:v>
      </x:c>
      <x:c r="AF499" s="4" t="str">
        <x:v>New source-informed working item; primary category follows the resource/processing/recovery split.</x:v>
      </x:c>
      <x:c r="AG499" s="4" t="str">
        <x:v>Proposed T1 within selected partial routes; source age/depth is not a tier.</x:v>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str">
        <x:v>Processing agents</x:v>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processing agents; contained phagia industrial fraction; chemical material; processed intermediate; living culture; chemical processing; biological chemical; unresolved; proposal; selected phagia enzyme fraction; chemical processing; t1; t1; not applicable; material</x:v>
      </x:c>
      <x:c r="AF501" s="4" t="str">
        <x:v>New source-informed working item; primary category follows the resource/processing/recovery split.</x:v>
      </x:c>
      <x:c r="AG501" s="4" t="str">
        <x:v>Proposed T1 within selected partial routes; source age/depth is not a tier.</x:v>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str">
        <x:v>Processing agents</x:v>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processing agents; contained phagia industrial fraction; chemical material; processed intermediate; living culture; surface finishing; biological chemical; unresolved; proposal; selected phagia mild-acid fraction; surface finishing; t1; t1; not applicable; material</x:v>
      </x:c>
      <x:c r="AF502" s="4" t="str">
        <x:v>New source-informed working item; primary category follows the resource/processing/recovery split.</x:v>
      </x:c>
      <x:c r="AG502" s="4" t="str">
        <x:v>Proposed T1 within selected partial routes; source age/depth is not a tier.</x:v>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str">
        <x:v>Processing agents</x:v>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processing agents; contained phagia industrial fraction; chemical material; processed intermediate; living culture; binding and construction; biological chemical; unresolved; proposal; concentrated phagia adhesive base; binding and construction; t1; t1; not applicable; material</x:v>
      </x:c>
      <x:c r="AF503" s="4" t="str">
        <x:v>New source-informed working item; primary category follows the resource/processing/recovery split.</x:v>
      </x:c>
      <x:c r="AG503" s="4" t="str">
        <x:v>Proposed T1 within selected partial routes; source age/depth is not a tier.</x:v>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str">
        <x:v>Processing agents</x:v>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processing agents; lore-informed stock / fitted part; chemical material; processed intermediate; manufactured / unresolved; chemical processing; biological and mineral mixture; unresolved; proposal; chitin-cleaning process charge; chemical processing; t2; t2; not applicable; material</x:v>
      </x:c>
      <x:c r="AF504" s="4" t="str">
        <x:v>New source-informed working item; primary category follows the resource/processing/recovery split.</x:v>
      </x:c>
      <x:c r="AG504" s="4" t="str">
        <x:v>Proposed T2 within selected partial routes; source age/depth is not a tier.</x:v>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str">
        <x:v>Processing agents</x:v>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processing agents; lore-informed stock / fitted part; chemical material; processed intermediate; manufactured / unresolved; binding and construction; biological chemical; unresolved; proposal; concentrated chitin binder residue; binding and construction; t2; t2; not applicable; material</x:v>
      </x:c>
      <x:c r="AF505" s="4" t="str">
        <x:v>New source-informed working item; primary category follows the resource/processing/recovery split.</x:v>
      </x:c>
      <x:c r="AG505" s="4" t="str">
        <x:v>Proposed T2 within selected partial routes; source age/depth is not a tier.</x:v>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str">
        <x:v>Processing agents</x:v>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processing agents; lore-informed stock / fitted part; chemical material; processed intermediate; manufactured / unresolved; binding and construction; biological chemical; unresolved; proposal; rendered membrane bonding stock; binding and construction; t1; t1; not applicable; material</x:v>
      </x:c>
      <x:c r="AF506" s="4" t="str">
        <x:v>New source-informed working item; primary category follows the resource/processing/recovery split.</x:v>
      </x:c>
      <x:c r="AG506" s="4" t="str">
        <x:v>Proposed T1 within selected partial routes; source age/depth is not a tier.</x:v>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str">
        <x:v>Processing agents</x:v>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processing agents; lore-informed stock / fitted part; chemical material; processed intermediate; manufactured / unresolved; chemical processing; biological and mineral mixture; particles; proposal; separated ichor mineral sediment; chemical processing; t1; t1; not applicable; material</x:v>
      </x:c>
      <x:c r="AF507" s="4" t="str">
        <x:v>New source-informed working item; primary category follows the resource/processing/recovery split.</x:v>
      </x:c>
      <x:c r="AG507" s="4" t="str">
        <x:v>Proposed T1 within selected partial routes; source age/depth is not a tier.</x:v>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str">
        <x:v>Dried electroactive-fiber reinforcement stock</x:v>
      </x:c>
      <x:c r="C509" s="4" t="str">
        <x:v>T1</x:v>
      </x:c>
      <x:c r="D509" s="4" t="str">
        <x:v>Manufactured stock</x:v>
      </x:c>
      <x:c r="E509" s="4" t="str">
        <x:v>Lore-informed stock / fitted part</x:v>
      </x:c>
      <x:c r="F509" s="4" t="str">
        <x:v>New proposal</x:v>
      </x:c>
      <x:c r="G509" s="4" t="str">
        <x:v>Intended use: binding and construction. Explore conditioning for passive reinforcement; preserved motion or electrical activity is not assumed.</x:v>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str">
        <x:v>dried electroactive-fiber reinforcement stock; binding and construction; t1</x:v>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dried electroactive-fiber reinforcement stock; manufactured stock; lore-informed stock / fitted part; processed material; processed intermediate; manufactured / unresolved; binding and construction; faunal fiber; bundle; proposal; dried electroactive-fiber reinforcement stock; binding and construction; t1;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x:c r="B511" s="4"/>
      <x:c r="C511" s="4"/>
      <x:c r="D511" s="4"/>
      <x:c r="E511" s="4"/>
      <x:c r="F511" s="4"/>
      <x:c r="G511" s="4"/>
      <x:c r="H511" s="4"/>
      <x:c r="I511" s="4"/>
      <x:c r="J511" s="4"/>
      <x:c r="M511" s="4"/>
      <x:c r="N511" s="4"/>
      <x:c r="O511" s="4"/>
      <x:c r="P511" s="4"/>
      <x:c r="V511" s="4"/>
      <x:c r="W511" s="4"/>
      <x:c r="X511" s="4"/>
      <x:c r="Y511" s="4"/>
      <x:c r="Z511" s="4"/>
      <x:c r="AA511" s="4"/>
      <x:c r="AB511" s="4"/>
      <x:c r="AC511" s="4"/>
      <x:c r="AD511" s="4"/>
      <x:c r="AE511" s="4"/>
      <x:c r="AF511" s="4"/>
      <x:c r="AG511" s="4"/>
      <x:c r="AH511" s="4"/>
      <x:c r="AI511" s="4"/>
      <x:c r="AJ511" s="4"/>
      <x:c r="AK511" s="4"/>
      <x:c r="AL511" s="4"/>
      <x:c r="AM511" s="4"/>
      <x:c r="AN511" s="4"/>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t="str">
        <x:v>proposal.lore.beetle_liner</x:v>
      </x:c>
      <x:c r="B512" s="4" t="str">
        <x:v>Insulating beetle-harness liner</x:v>
      </x:c>
      <x:c r="C512" s="4" t="str">
        <x:v>T3</x:v>
      </x:c>
      <x:c r="D512" s="4" t="str">
        <x:v>Crafting components</x:v>
      </x:c>
      <x:c r="E512" s="4" t="str">
        <x:v>Lore-informed stock / fitted part</x:v>
      </x:c>
      <x:c r="F512" s="4" t="str">
        <x:v>New proposal</x:v>
      </x:c>
      <x:c r="G512" s="4" t="str">
        <x:v>Intended use: animal husbandry. Fit a candidate insulating liner for a particular domestic harness; flexibility, charge service, chafing and comfort need qualification.</x:v>
      </x:c>
      <x:c r="H512" s="4" t="str">
        <x:v>None</x:v>
      </x:c>
      <x:c r="I512" s="4" t="str">
        <x:v>Workshop / cargo item; storage and fit unresolved</x:v>
      </x:c>
      <x:c r="J512" s="4"/>
      <x:c r="K512" s="4"/>
      <x:c r="L512" s="4" t="str">
        <x:v>Prepare from linked candidate inputs</x:v>
      </x:c>
      <x:c r="M512" s="4" t="str">
        <x:v>Fit a candidate insulating liner for a particular domestic harness; flexibility, charge service, chafing and comfort need qualification.</x:v>
      </x:c>
      <x:c r="N512" s="4" t="str">
        <x:v>Not implemented</x:v>
      </x:c>
      <x:c r="O512" s="4" t="str">
        <x:v>New game proposal from proposal-stage lore. Quantities, yields, tools, process conditions and performance remain open. No free environmental liquid or ordinary cloth.</x:v>
      </x:c>
      <x:c r="P512" s="4"/>
      <x:c r="Q512" s="4"/>
      <x:c r="R512" s="4"/>
      <x:c r="S512" s="4"/>
      <x:c r="T512" s="4"/>
      <x:c r="U512" s="4" t="str">
        <x:v>Source status does not establish game canon. Industrial Phagia fractions are separate from human food; ancient recovery does not imply reproduction.</x:v>
      </x:c>
      <x:c r="V512" s="4" t="str">
        <x:v>insulating beetle-harness liner; animal husbandry; t3</x:v>
      </x:c>
      <x:c r="W512"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2" s="4" t="str">
        <x:v>Crafting component</x:v>
      </x:c>
      <x:c r="Y512" s="4" t="str">
        <x:v>Processed intermediate</x:v>
      </x:c>
      <x:c r="Z512" s="4" t="str">
        <x:v>Manufactured / unresolved</x:v>
      </x:c>
      <x:c r="AA512" s="4" t="str">
        <x:v>Animal husbandry</x:v>
      </x:c>
      <x:c r="AB512" s="4" t="str">
        <x:v>Mixed / unresolved</x:v>
      </x:c>
      <x:c r="AC512" s="4" t="str">
        <x:v>Panel</x:v>
      </x:c>
      <x:c r="AD512" s="4" t="str">
        <x:v>Proposal</x:v>
      </x:c>
      <x:c r="AE512" s="4" t="str">
        <x:f>LOWER(A512&amp;"; "&amp;B512&amp;"; "&amp;D512&amp;"; "&amp;E512&amp;"; "&amp;X512&amp;"; "&amp;Y512&amp;"; "&amp;Z512&amp;"; "&amp;AA512&amp;"; "&amp;AB512&amp;"; "&amp;AC512&amp;"; "&amp;AD512&amp;"; "&amp;V512&amp;"; "&amp;C512&amp;"; "&amp;AH512&amp;"; "&amp;AI512)</x:f>
        <x:v>proposal.lore.beetle_liner; insulating beetle-harness liner; crafting components; lore-informed stock / fitted part; crafting component; processed intermediate; manufactured / unresolved; animal husbandry; mixed / unresolved; panel; proposal; insulating beetle-harness liner; animal husbandry; t3; t3; not applicable; component</x:v>
      </x:c>
      <x:c r="AF512" s="4" t="str">
        <x:v>New source-informed working item; primary category follows the resource/processing/recovery split.</x:v>
      </x:c>
      <x:c r="AG512" s="4" t="str">
        <x:v>Proposed T3 within selected partial routes; source age/depth is not a tier.</x:v>
      </x:c>
      <x:c r="AH512" s="4" t="str">
        <x:v>Not applicable</x:v>
      </x:c>
      <x:c r="AI512" s="4" t="str">
        <x:v>Component</x:v>
      </x:c>
      <x:c r="AJ512" s="4" t="n">
        <x:f>COUNTIFS('Material routes'!$D$6:$D$2205,A512,'Material routes'!$C$6:$C$2205,"Output")</x:f>
        <x:v>1</x:v>
      </x:c>
      <x:c r="AK512" s="4" t="n">
        <x:f>SUM(COUNTIFS('Material routes'!$D$6:$D$2205,A512,'Material routes'!$C$6:$C$2205,"Ingredient candidate"),COUNTIFS('Material routes'!$D$6:$D$2205,A512,'Material routes'!$C$6:$C$2205,"Consumed input"),COUNTIFS('Material routes'!$D$6:$D$2205,A512,'Material routes'!$C$6:$C$2205,"Contained input"),COUNTIFS('Material routes'!$D$6:$D$2205,A512,'Material routes'!$C$6:$C$2205,"Transform input"))</x:f>
        <x:v>0</x:v>
      </x:c>
      <x:c r="AL512" s="4" t="n">
        <x:f>COUNTIFS('Material routes'!$D$6:$D$2205,A512,'Material routes'!$C$6:$C$2205,"Tool candidate")</x:f>
        <x:v>0</x:v>
      </x:c>
      <x:c r="AM512" s="4" t="str">
        <x:f>IF(AJ512&gt;0,"Route listed; review status/completeness",IF(C512="T0","Raw entry feed; no production route","No production route listed"))</x:f>
        <x:v>Route listed; review status/completeness</x:v>
      </x:c>
      <x:c r="AN512" s="4" t="n">
        <x:f>IF(C512="T0",0,IF(C512="T1",1,IF(C512="T2",2,IF(C512="T3",3,IF(C512="T4",4,IF(C512="Unassigned",98,99))))))</x:f>
        <x:v>3</x:v>
      </x:c>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str">
        <x:v>Not applicable</x:v>
      </x:c>
      <x:c r="D513" s="4" t="inlineStr">
        <x:is>
          <x:t xml:space="preserve">Salvage</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salvage; lore-informed stock / fitted part; tool; finished item; manufactured / unresolved; animal husbandry; mixed / unresolved; solid part; proposal; domestic shell-trimming scraper; animal husbandry; not applicable; not applicable;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str">
        <x:v>Finished endpoint; no material refinement tier.</x:v>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t="n">
        <x:f>IF(C513="T0",0,IF(C513="T1",1,IF(C513="T2",2,IF(C513="T3",3,IF(C513="T4",4,IF(C513="Unassigned",98,99))))))</x:f>
        <x:v>99</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str">
        <x:v>Drawn iron conductor stock</x:v>
      </x:c>
      <x:c r="C514" s="4" t="str">
        <x:v>T2</x:v>
      </x:c>
      <x:c r="D514" s="4" t="str">
        <x:v>Manufactured stock</x:v>
      </x:c>
      <x:c r="E514" s="4" t="str">
        <x:v>Lore-informed stock / fitted part</x:v>
      </x:c>
      <x:c r="F514" s="4" t="str">
        <x:v>New proposal</x:v>
      </x:c>
      <x:c r="G514" s="4" t="str">
        <x:v>Intended use: electrical conduction. Prepare selected iron into conductor feed; intended for bulky practical systems. No current capacity or efficiency assigned.</x:v>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str">
        <x:v>drawn iron conductor stock; electrical conduction; t2</x:v>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conductor stock; manufactured stock; lore-informed stock / fitted part; processed material; processed intermediate; manufactured / unresolved; electrical conduction; metal; cord; proposal; drawn iron conductor stock; electrical conduction; t2;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str">
        <x:v>Rough iron rivet stock</x:v>
      </x:c>
      <x:c r="C517" s="4" t="str">
        <x:v>T2</x:v>
      </x:c>
      <x:c r="D517" s="4" t="str">
        <x:v>Manufactured stock</x:v>
      </x:c>
      <x:c r="E517" s="4" t="str">
        <x:v>Lore-informed stock / fitted part</x:v>
      </x:c>
      <x:c r="F517" s="4" t="str">
        <x:v>New proposal</x:v>
      </x:c>
      <x:c r="G517" s="4" t="str">
        <x:v>Intended use: fabrication. Form first iron stock into unfinished rivet feed; grade, dimensions and subsequent fitting remain open.</x:v>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str">
        <x:v>rough iron rivet stock; fabrication; t2</x:v>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rough iron rivet stock; manufactured stock; lore-informed stock / fitted part; processed material; processed intermediate; manufactured / unresolved; fabrication; metal; solid part; proposal; rough iron rivet stock; fabrication; t2;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str">
        <x:v>Field supplies</x:v>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field supplies; lore-informed stock / fitted part; assay sample; finished item; manufactured / unresolved; material analysis; mixed / unresolved; bundle; proposal; growth assay reference packet; material analysis; not applicable; not applicable; t2; finished item</x:v>
      </x:c>
      <x:c r="AF520" s="4" t="str">
        <x:v>New source-informed working item; primary category follows the resource/processing/recovery split.</x:v>
      </x:c>
      <x:c r="AG520" s="4" t="str">
        <x:v>Finished endpoint; no material refinement tier.</x:v>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str">
        <x:v>T0</x:v>
      </x:c>
      <x:c r="D523" s="4" t="str">
        <x:v>Mineral resources</x:v>
      </x:c>
      <x:c r="E523" s="4" t="str">
        <x:v>Raw material</x:v>
      </x:c>
      <x:c r="F523" s="4" t="str">
        <x:v>New proposal</x:v>
      </x:c>
      <x:c r="G523" s="4" t="str">
        <x:v>Scarce candidate feed for specialty steel and electrical contacts</x:v>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t0;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str">
        <x:v>Selected candidate processing route places this stock at T0. Raw entry is T0; source rarity does not raise tier.</x:v>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status/completeness",IF(C523="T0","Raw entry feed; no production route","No production route listed"))</x:f>
        <x:v>Raw entry feed; no production route</x:v>
      </x:c>
      <x:c r="AN523" s="4" t="n">
        <x:f>IF(C523="T0",0,IF(C523="T1",1,IF(C523="T2",2,IF(C523="T3",3,IF(C523="T4",4,IF(C523="Unassigned",98,99))))))</x:f>
        <x:v>0</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str">
        <x:v>T0</x:v>
      </x:c>
      <x:c r="D524" s="4" t="str">
        <x:v>Mineral resources</x:v>
      </x:c>
      <x:c r="E524" s="4" t="str">
        <x:v>Raw material</x:v>
      </x:c>
      <x:c r="F524" s="4" t="str">
        <x:v>New proposal</x:v>
      </x:c>
      <x:c r="G524" s="4" t="str">
        <x:v>Candidate bronze alloying feed</x:v>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t0;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str">
        <x:v>Selected candidate processing route places this stock at T0. Raw entry is T0; source rarity does not raise tier.</x:v>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status/completeness",IF(C524="T0","Raw entry feed; no production route","No production route listed"))</x:f>
        <x:v>Raw entry feed; no production route</x:v>
      </x:c>
      <x:c r="AN524" s="4" t="n">
        <x:f>IF(C524="T0",0,IF(C524="T1",1,IF(C524="T2",2,IF(C524="T3",3,IF(C524="T4",4,IF(C524="Unassigned",98,99))))))</x:f>
        <x:v>0</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str">
        <x:v>Candidate alloy and refractory feed</x:v>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str">
        <x:v>Selected candidate processing route places this stock at T0. Raw entry is T0; source rarity does not raise tier.</x:v>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status/completeness",IF(C525="T0","Raw entry feed; no production route","No production route listed"))</x:f>
        <x:v>Raw entry feed; no production route</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str">
        <x:v>Candidate pigment and specialist mineral feed</x:v>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str">
        <x:v>Selected candidate processing route places this stock at T0. Raw entry is T0; source rarity does not raise tier.</x:v>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status/completeness",IF(C526="T0","Raw entry feed; no production route","No production route listed"))</x:f>
        <x:v>Raw entry feed; no production route</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t="str">
        <x:v>proposal.collection.kaolin_pocket_clay</x:v>
      </x:c>
      <x:c r="B527" s="4" t="str">
        <x:v>Kaolin pocket clay</x:v>
      </x:c>
      <x:c r="C527" s="4" t="str">
        <x:v>T0</x:v>
      </x:c>
      <x:c r="D527" s="4" t="str">
        <x:v>Mineral resources</x:v>
      </x:c>
      <x:c r="E527" s="4" t="str">
        <x:v>Raw material</x:v>
      </x:c>
      <x:c r="F527" s="4" t="str">
        <x:v>New proposal</x:v>
      </x:c>
      <x:c r="G527" s="4" t="str">
        <x:v>Fine ceramic body feed from isolated dry deposits</x:v>
      </x:c>
      <x:c r="H527" s="4" t="str">
        <x:v>None</x:v>
      </x:c>
      <x:c r="I527" s="4" t="str">
        <x:v>Physical inventory / cargo item; dimensions and packing unresolved</x:v>
      </x:c>
      <x:c r="J527" s="4"/>
      <x:c r="K527" s="4"/>
      <x:c r="L527" s="4" t="str">
        <x:v>Collect the specified candidate source</x:v>
      </x:c>
      <x:c r="M527" s="4" t="str">
        <x:v>Select and segregate source material; preparation and yield unresolved</x:v>
      </x:c>
      <x:c r="N527" s="4" t="str">
        <x:v>Not implemented</x:v>
      </x:c>
      <x:c r="O527" s="4" t="str">
        <x:v>Specific dimensions, yield, fit, performance and service conditions remain open.</x:v>
      </x:c>
      <x:c r="P527" s="4"/>
      <x:c r="Q527" s="4"/>
      <x:c r="R527" s="4"/>
      <x:c r="S527" s="4"/>
      <x:c r="T527" s="4"/>
      <x:c r="U527" s="4" t="str">
        <x:v>Candidate inputs are partial. Resolve tools, supporting materials, energy, recovery and compatibility before recipes become craftable.</x:v>
      </x:c>
      <x:c r="V527" s="4" t="str">
        <x:v>kaolin pocket clay; collection expansion; raw material</x:v>
      </x:c>
      <x:c r="W527" s="4" t="str">
        <x:v>New item proposal, October 15, 2026. Setting reference (source proposal): https://github.com/sleepyseamonster/Arc-Dust/blob/f6f98515c005dc3c73cccd9cbc031691745740c6/02-Arc-Dust-Worldbuilding/world/materials/industrial-material-palette.md</x:v>
      </x:c>
      <x:c r="X527" s="4" t="str">
        <x:v>Raw material</x:v>
      </x:c>
      <x:c r="Y527" s="4" t="str">
        <x:v>Raw</x:v>
      </x:c>
      <x:c r="Z527" s="4" t="str">
        <x:v>Geological</x:v>
      </x:c>
      <x:c r="AA527" s="4" t="str">
        <x:v>Fabrication</x:v>
      </x:c>
      <x:c r="AB527" s="4" t="str">
        <x:v>Mineral</x:v>
      </x:c>
      <x:c r="AC527" s="4" t="str">
        <x:v>Particles</x:v>
      </x:c>
      <x:c r="AD527" s="4" t="str">
        <x:v>Proposal</x:v>
      </x:c>
      <x:c r="AE527" s="4" t="str">
        <x:f>LOWER(A527&amp;"; "&amp;B527&amp;"; "&amp;D527&amp;"; "&amp;E527&amp;"; "&amp;X527&amp;"; "&amp;Y527&amp;"; "&amp;Z527&amp;"; "&amp;AA527&amp;"; "&amp;AB527&amp;"; "&amp;AC527&amp;"; "&amp;AD527&amp;"; "&amp;V527&amp;"; "&amp;C527&amp;"; "&amp;AH527&amp;"; "&amp;AI527)</x:f>
        <x:v>proposal.collection.kaolin_pocket_clay; kaolin pocket clay; mineral resources; raw material; raw material; raw; geological; fabrication; mineral; particles; proposal; kaolin pocket clay; collection expansion; raw material; t0; not applicable; material</x:v>
      </x:c>
      <x:c r="AF527" s="4" t="str">
        <x:v>Collection expansion classification. Distinct type, use and material family; new item proposal unless author direction is marked. October 15 audit: classification/handling clarified; item identity, design status and material tier preserved.</x:v>
      </x:c>
      <x:c r="AG527" s="4" t="str">
        <x:v>Selected candidate processing route places this stock at T0. Raw entry is T0; source rarity does not raise tier.</x:v>
      </x:c>
      <x:c r="AH527" s="4" t="str">
        <x:v>Not applicable</x:v>
      </x:c>
      <x:c r="AI527" s="4" t="str">
        <x:v>Material</x:v>
      </x:c>
      <x:c r="AJ527" s="4" t="n">
        <x:f>COUNTIFS('Material routes'!$D$6:$D$2205,A527,'Material routes'!$C$6:$C$2205,"Output")</x:f>
        <x:v>0</x:v>
      </x:c>
      <x:c r="AK527" s="4" t="n">
        <x:f>SUM(COUNTIFS('Material routes'!$D$6:$D$2205,A527,'Material routes'!$C$6:$C$2205,"Ingredient candidate"),COUNTIFS('Material routes'!$D$6:$D$2205,A527,'Material routes'!$C$6:$C$2205,"Consumed input"),COUNTIFS('Material routes'!$D$6:$D$2205,A527,'Material routes'!$C$6:$C$2205,"Contained input"),COUNTIFS('Material routes'!$D$6:$D$2205,A527,'Material routes'!$C$6:$C$2205,"Transform input"))</x:f>
        <x:v>1</x:v>
      </x:c>
      <x:c r="AL527" s="4" t="n">
        <x:f>COUNTIFS('Material routes'!$D$6:$D$2205,A527,'Material routes'!$C$6:$C$2205,"Tool candidate")</x:f>
        <x:v>0</x:v>
      </x:c>
      <x:c r="AM527" s="4" t="str">
        <x:f>IF(AJ527&gt;0,"Route listed; review status/completeness",IF(C527="T0","Raw entry feed; no production route","No production route listed"))</x:f>
        <x:v>Raw entry feed; no production route</x:v>
      </x:c>
      <x:c r="AN527" s="4" t="n">
        <x:f>IF(C527="T0",0,IF(C527="T1",1,IF(C527="T2",2,IF(C527="T3",3,IF(C527="T4",4,IF(C527="Unassigned",98,99))))))</x:f>
        <x:v>0</x:v>
      </x:c>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t="str">
        <x:v>proposal.collection.bentonitic_clay_lumps</x:v>
      </x:c>
      <x:c r="B528" s="4" t="str">
        <x:v>Bentonitic clay lumps</x:v>
      </x:c>
      <x:c r="C528" s="4" t="str">
        <x:v>T0</x:v>
      </x:c>
      <x:c r="D528" s="4" t="str">
        <x:v>Mineral resources</x:v>
      </x:c>
      <x:c r="E528" s="4" t="str">
        <x:v>Raw material</x:v>
      </x:c>
      <x:c r="F528" s="4" t="str">
        <x:v>New proposal</x:v>
      </x:c>
      <x:c r="G528" s="4" t="str">
        <x:v>Candidate mineral binder and sealing feed</x:v>
      </x:c>
      <x:c r="H528" s="4" t="str">
        <x:v>None</x:v>
      </x:c>
      <x:c r="I528" s="4" t="str">
        <x:v>Physical inventory / cargo item; dimensions and packing unresolved</x:v>
      </x:c>
      <x:c r="J528" s="4"/>
      <x:c r="K528" s="4"/>
      <x:c r="L528" s="4" t="str">
        <x:v>Collect the specified candidate source</x:v>
      </x:c>
      <x:c r="M528" s="4" t="str">
        <x:v>Select and segregate source material; preparation and yield unresolved</x:v>
      </x:c>
      <x:c r="N528" s="4" t="str">
        <x:v>Not implemented</x:v>
      </x:c>
      <x:c r="O528" s="4" t="str">
        <x:v>Specific dimensions, yield, fit, performance and service conditions remain open.</x:v>
      </x:c>
      <x:c r="P528" s="4"/>
      <x:c r="Q528" s="4"/>
      <x:c r="R528" s="4"/>
      <x:c r="S528" s="4"/>
      <x:c r="T528" s="4"/>
      <x:c r="U528" s="4" t="str">
        <x:v>Candidate inputs are partial. Resolve tools, supporting materials, energy, recovery and compatibility before recipes become craftable.</x:v>
      </x:c>
      <x:c r="V528" s="4" t="str">
        <x:v>bentonitic clay lumps; collection expansion; raw material</x:v>
      </x:c>
      <x:c r="W528" s="4" t="str">
        <x:v>New item proposal, October 15, 2026. Setting reference (source proposal): https://github.com/sleepyseamonster/Arc-Dust/blob/f6f98515c005dc3c73cccd9cbc031691745740c6/02-Arc-Dust-Worldbuilding/world/materials/industrial-material-palette.md</x:v>
      </x:c>
      <x:c r="X528" s="4" t="str">
        <x:v>Raw material</x:v>
      </x:c>
      <x:c r="Y528" s="4" t="str">
        <x:v>Raw</x:v>
      </x:c>
      <x:c r="Z528" s="4" t="str">
        <x:v>Geological</x:v>
      </x:c>
      <x:c r="AA528" s="4" t="str">
        <x:v>Fabrication</x:v>
      </x:c>
      <x:c r="AB528" s="4" t="str">
        <x:v>Mineral</x:v>
      </x:c>
      <x:c r="AC528" s="4" t="str">
        <x:v>Particles</x:v>
      </x:c>
      <x:c r="AD528" s="4" t="str">
        <x:v>Proposal</x:v>
      </x:c>
      <x:c r="AE528" s="4" t="str">
        <x:f>LOWER(A528&amp;"; "&amp;B528&amp;"; "&amp;D528&amp;"; "&amp;E528&amp;"; "&amp;X528&amp;"; "&amp;Y528&amp;"; "&amp;Z528&amp;"; "&amp;AA528&amp;"; "&amp;AB528&amp;"; "&amp;AC528&amp;"; "&amp;AD528&amp;"; "&amp;V528&amp;"; "&amp;C528&amp;"; "&amp;AH528&amp;"; "&amp;AI528)</x:f>
        <x:v>proposal.collection.bentonitic_clay_lumps; bentonitic clay lumps; mineral resources; raw material; raw material; raw; geological; fabrication; mineral; particles; proposal; bentonitic clay lumps; collection expansion; raw material; t0; not applicable; material</x:v>
      </x:c>
      <x:c r="AF528" s="4" t="str">
        <x:v>Collection expansion classification. Distinct type, use and material family; new item proposal unless author direction is marked. October 15 audit: classification/handling clarified; item identity, design status and material tier preserved.</x:v>
      </x:c>
      <x:c r="AG528" s="4" t="str">
        <x:v>Selected candidate processing route places this stock at T0. Raw entry is T0; source rarity does not raise tier.</x:v>
      </x:c>
      <x:c r="AH528" s="4" t="str">
        <x:v>Not applicable</x:v>
      </x:c>
      <x:c r="AI528" s="4" t="str">
        <x:v>Material</x:v>
      </x:c>
      <x:c r="AJ528" s="4" t="n">
        <x:f>COUNTIFS('Material routes'!$D$6:$D$2205,A528,'Material routes'!$C$6:$C$2205,"Output")</x:f>
        <x:v>0</x:v>
      </x:c>
      <x:c r="AK528" s="4" t="n">
        <x:f>SUM(COUNTIFS('Material routes'!$D$6:$D$2205,A528,'Material routes'!$C$6:$C$2205,"Ingredient candidate"),COUNTIFS('Material routes'!$D$6:$D$2205,A528,'Material routes'!$C$6:$C$2205,"Consumed input"),COUNTIFS('Material routes'!$D$6:$D$2205,A528,'Material routes'!$C$6:$C$2205,"Contained input"),COUNTIFS('Material routes'!$D$6:$D$2205,A528,'Material routes'!$C$6:$C$2205,"Transform input"))</x:f>
        <x:v>0</x:v>
      </x:c>
      <x:c r="AL528" s="4" t="n">
        <x:f>COUNTIFS('Material routes'!$D$6:$D$2205,A528,'Material routes'!$C$6:$C$2205,"Tool candidate")</x:f>
        <x:v>0</x:v>
      </x:c>
      <x:c r="AM528" s="4" t="str">
        <x:f>IF(AJ528&gt;0,"Route listed; review status/completeness",IF(C528="T0","Raw entry feed; no production route","No production route listed"))</x:f>
        <x:v>Raw entry feed; no production route</x:v>
      </x:c>
      <x:c r="AN528" s="4" t="n">
        <x:f>IF(C528="T0",0,IF(C528="T1",1,IF(C528="T2",2,IF(C528="T3",3,IF(C528="T4",4,IF(C528="Unassigned",98,99))))))</x:f>
        <x:v>0</x:v>
      </x:c>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t="str">
        <x:v>proposal.collection.magnesite_nodules</x:v>
      </x:c>
      <x:c r="B529" s="4" t="str">
        <x:v>Magnesite nodules</x:v>
      </x:c>
      <x:c r="C529" s="4" t="str">
        <x:v>T0</x:v>
      </x:c>
      <x:c r="D529" s="4" t="str">
        <x:v>Mineral resources</x:v>
      </x:c>
      <x:c r="E529" s="4" t="str">
        <x:v>Raw material</x:v>
      </x:c>
      <x:c r="F529" s="4" t="str">
        <x:v>New proposal</x:v>
      </x:c>
      <x:c r="G529" s="4" t="str">
        <x:v>Candidate refractory and magnesium process feed</x:v>
      </x:c>
      <x:c r="H529" s="4" t="str">
        <x:v>None</x:v>
      </x:c>
      <x:c r="I529" s="4" t="str">
        <x:v>Physical inventory / cargo item; dimensions and packing unresolved</x:v>
      </x:c>
      <x:c r="J529" s="4"/>
      <x:c r="K529" s="4"/>
      <x:c r="L529" s="4" t="str">
        <x:v>Collect the specified candidate source</x:v>
      </x:c>
      <x:c r="M529" s="4" t="str">
        <x:v>Select and segregate source material; preparation and yield unresolved</x:v>
      </x:c>
      <x:c r="N529" s="4" t="str">
        <x:v>Not implemented</x:v>
      </x:c>
      <x:c r="O529" s="4" t="str">
        <x:v>Specific dimensions, yield, fit, performance and service conditions remain open.</x:v>
      </x:c>
      <x:c r="P529" s="4"/>
      <x:c r="Q529" s="4"/>
      <x:c r="R529" s="4"/>
      <x:c r="S529" s="4"/>
      <x:c r="T529" s="4"/>
      <x:c r="U529" s="4" t="str">
        <x:v>Candidate inputs are partial. Resolve tools, supporting materials, energy, recovery and compatibility before recipes become craftable.</x:v>
      </x:c>
      <x:c r="V529" s="4" t="str">
        <x:v>magnesite nodules; collection expansion; raw material</x:v>
      </x:c>
      <x:c r="W529" s="4" t="str">
        <x:v>New item proposal, October 15, 2026. Setting reference (source proposal): https://github.com/sleepyseamonster/Arc-Dust/blob/f6f98515c005dc3c73cccd9cbc031691745740c6/02-Arc-Dust-Worldbuilding/world/materials/industrial-material-palette.md</x:v>
      </x:c>
      <x:c r="X529" s="4" t="str">
        <x:v>Raw material</x:v>
      </x:c>
      <x:c r="Y529" s="4" t="str">
        <x:v>Raw</x:v>
      </x:c>
      <x:c r="Z529" s="4" t="str">
        <x:v>Geological</x:v>
      </x:c>
      <x:c r="AA529" s="4" t="str">
        <x:v>Fabrication</x:v>
      </x:c>
      <x:c r="AB529" s="4" t="str">
        <x:v>Mineral</x:v>
      </x:c>
      <x:c r="AC529" s="4" t="str">
        <x:v>Rock</x:v>
      </x:c>
      <x:c r="AD529" s="4" t="str">
        <x:v>Proposal</x:v>
      </x:c>
      <x:c r="AE529" s="4" t="str">
        <x:f>LOWER(A529&amp;"; "&amp;B529&amp;"; "&amp;D529&amp;"; "&amp;E529&amp;"; "&amp;X529&amp;"; "&amp;Y529&amp;"; "&amp;Z529&amp;"; "&amp;AA529&amp;"; "&amp;AB529&amp;"; "&amp;AC529&amp;"; "&amp;AD529&amp;"; "&amp;V529&amp;"; "&amp;C529&amp;"; "&amp;AH529&amp;"; "&amp;AI529)</x:f>
        <x:v>proposal.collection.magnesite_nodules; magnesite nodules; mineral resources; raw material; raw material; raw; geological; fabrication; mineral; rock; proposal; magnesite nodules; collection expansion; raw material; t0; not applicable; material</x:v>
      </x:c>
      <x:c r="AF529" s="4" t="str">
        <x:v>Collection expansion classification. Distinct type, use and material family; new item proposal unless author direction is marked. October 15 audit: classification/handling clarified; item identity, design status and material tier preserved.</x:v>
      </x:c>
      <x:c r="AG529" s="4" t="str">
        <x:v>Selected candidate processing route places this stock at T0. Raw entry is T0; source rarity does not raise tier.</x:v>
      </x:c>
      <x:c r="AH529" s="4" t="str">
        <x:v>Not applicable</x:v>
      </x:c>
      <x:c r="AI529" s="4" t="str">
        <x:v>Material</x:v>
      </x:c>
      <x:c r="AJ529" s="4" t="n">
        <x:f>COUNTIFS('Material routes'!$D$6:$D$2205,A529,'Material routes'!$C$6:$C$2205,"Output")</x:f>
        <x:v>0</x:v>
      </x:c>
      <x:c r="AK529" s="4" t="n">
        <x:f>SUM(COUNTIFS('Material routes'!$D$6:$D$2205,A529,'Material routes'!$C$6:$C$2205,"Ingredient candidate"),COUNTIFS('Material routes'!$D$6:$D$2205,A529,'Material routes'!$C$6:$C$2205,"Consumed input"),COUNTIFS('Material routes'!$D$6:$D$2205,A529,'Material routes'!$C$6:$C$2205,"Contained input"),COUNTIFS('Material routes'!$D$6:$D$2205,A529,'Material routes'!$C$6:$C$2205,"Transform input"))</x:f>
        <x:v>1</x:v>
      </x:c>
      <x:c r="AL529" s="4" t="n">
        <x:f>COUNTIFS('Material routes'!$D$6:$D$2205,A529,'Material routes'!$C$6:$C$2205,"Tool candidate")</x:f>
        <x:v>0</x:v>
      </x:c>
      <x:c r="AM529" s="4" t="str">
        <x:f>IF(AJ529&gt;0,"Route listed; review status/completeness",IF(C529="T0","Raw entry feed; no production route","No production route listed"))</x:f>
        <x:v>Raw entry feed; no production route</x:v>
      </x:c>
      <x:c r="AN529" s="4" t="n">
        <x:f>IF(C529="T0",0,IF(C529="T1",1,IF(C529="T2",2,IF(C529="T3",3,IF(C529="T4",4,IF(C529="Unassigned",98,99))))))</x:f>
        <x:v>0</x:v>
      </x:c>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str">
        <x:v>Candidate lime and kiln flux feed</x:v>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str">
        <x:v>Selected candidate processing route places this stock at T0. Raw entry is T0; source rarity does not raise tier.</x:v>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status/completeness",IF(C530="T0","Raw entry feed; no production route","No production route listed"))</x:f>
        <x:v>Raw entry feed; no production route</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str">
        <x:v>Candidate industrial salt feed, separate from culinary grades</x:v>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str">
        <x:v>Selected candidate processing route places this stock at T0. Raw entry is T0; source rarity does not raise tier.</x:v>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status/completeness",IF(C531="T0","Raw entry feed; no production route","No production route listed"))</x:f>
        <x:v>Raw entry feed; no production route</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t="str">
        <x:v>proposal.collection.potash_mineral_crust</x:v>
      </x:c>
      <x:c r="B532" s="4" t="str">
        <x:v>Potash mineral crust</x:v>
      </x:c>
      <x:c r="C532" s="4" t="str">
        <x:v>T0</x:v>
      </x:c>
      <x:c r="D532" s="4" t="str">
        <x:v>Mineral resources</x:v>
      </x:c>
      <x:c r="E532" s="4" t="str">
        <x:v>Raw material</x:v>
      </x:c>
      <x:c r="F532" s="4" t="str">
        <x:v>New proposal</x:v>
      </x:c>
      <x:c r="G532" s="4" t="str">
        <x:v>Candidate industrial alkali feed</x:v>
      </x:c>
      <x:c r="H532" s="4" t="str">
        <x:v>None</x:v>
      </x:c>
      <x:c r="I532" s="4" t="str">
        <x:v>Physical inventory / cargo item; dimensions and packing unresolved</x:v>
      </x:c>
      <x:c r="J532" s="4"/>
      <x:c r="K532" s="4"/>
      <x:c r="L532" s="4" t="str">
        <x:v>Collect the specified candidate source</x:v>
      </x:c>
      <x:c r="M532" s="4" t="str">
        <x:v>Select and segregate source material; preparation and yield unresolved</x:v>
      </x:c>
      <x:c r="N532" s="4" t="str">
        <x:v>Not implemented</x:v>
      </x:c>
      <x:c r="O532" s="4" t="str">
        <x:v>Specific dimensions, yield, fit, performance and service conditions remain open.</x:v>
      </x:c>
      <x:c r="P532" s="4"/>
      <x:c r="Q532" s="4"/>
      <x:c r="R532" s="4"/>
      <x:c r="S532" s="4"/>
      <x:c r="T532" s="4"/>
      <x:c r="U532" s="4" t="str">
        <x:v>Candidate inputs are partial. Resolve tools, supporting materials, energy, recovery and compatibility before recipes become craftable.</x:v>
      </x:c>
      <x:c r="V532" s="4" t="str">
        <x:v>potash mineral crust; collection expansion; raw material</x:v>
      </x:c>
      <x:c r="W532" s="4" t="str">
        <x:v>New item proposal, October 15, 2026. Setting reference (source proposal): https://github.com/sleepyseamonster/Arc-Dust/blob/f6f98515c005dc3c73cccd9cbc031691745740c6/02-Arc-Dust-Worldbuilding/world/materials/industrial-material-palette.md</x:v>
      </x:c>
      <x:c r="X532" s="4" t="str">
        <x:v>Raw material</x:v>
      </x:c>
      <x:c r="Y532" s="4" t="str">
        <x:v>Raw</x:v>
      </x:c>
      <x:c r="Z532" s="4" t="str">
        <x:v>Geological</x:v>
      </x:c>
      <x:c r="AA532" s="4" t="str">
        <x:v>Fabrication</x:v>
      </x:c>
      <x:c r="AB532" s="4" t="str">
        <x:v>Mineral</x:v>
      </x:c>
      <x:c r="AC532" s="4" t="str">
        <x:v>Rock</x:v>
      </x:c>
      <x:c r="AD532" s="4" t="str">
        <x:v>Proposal</x:v>
      </x:c>
      <x:c r="AE532" s="4" t="str">
        <x:f>LOWER(A532&amp;"; "&amp;B532&amp;"; "&amp;D532&amp;"; "&amp;E532&amp;"; "&amp;X532&amp;"; "&amp;Y532&amp;"; "&amp;Z532&amp;"; "&amp;AA532&amp;"; "&amp;AB532&amp;"; "&amp;AC532&amp;"; "&amp;AD532&amp;"; "&amp;V532&amp;"; "&amp;C532&amp;"; "&amp;AH532&amp;"; "&amp;AI532)</x:f>
        <x:v>proposal.collection.potash_mineral_crust; potash mineral crust; mineral resources; raw material; raw material; raw; geological; fabrication; mineral; rock; proposal; potash mineral crust; collection expansion; raw material; t0; not applicable; material</x:v>
      </x:c>
      <x:c r="AF532" s="4" t="str">
        <x:v>Collection expansion classification. Distinct type, use and material family; new item proposal unless author direction is marked. October 15 audit: classification/handling clarified; item identity, design status and material tier preserved.</x:v>
      </x:c>
      <x:c r="AG532" s="4" t="str">
        <x:v>Selected candidate processing route places this stock at T0. Raw entry is T0; source rarity does not raise tier.</x:v>
      </x:c>
      <x:c r="AH532" s="4" t="str">
        <x:v>Not applicable</x:v>
      </x:c>
      <x:c r="AI532" s="4" t="str">
        <x:v>Material</x:v>
      </x:c>
      <x:c r="AJ532" s="4" t="n">
        <x:f>COUNTIFS('Material routes'!$D$6:$D$2205,A532,'Material routes'!$C$6:$C$2205,"Output")</x:f>
        <x:v>0</x:v>
      </x:c>
      <x:c r="AK532" s="4" t="n">
        <x:f>SUM(COUNTIFS('Material routes'!$D$6:$D$2205,A532,'Material routes'!$C$6:$C$2205,"Ingredient candidate"),COUNTIFS('Material routes'!$D$6:$D$2205,A532,'Material routes'!$C$6:$C$2205,"Consumed input"),COUNTIFS('Material routes'!$D$6:$D$2205,A532,'Material routes'!$C$6:$C$2205,"Contained input"),COUNTIFS('Material routes'!$D$6:$D$2205,A532,'Material routes'!$C$6:$C$2205,"Transform input"))</x:f>
        <x:v>0</x:v>
      </x:c>
      <x:c r="AL532" s="4" t="n">
        <x:f>COUNTIFS('Material routes'!$D$6:$D$2205,A532,'Material routes'!$C$6:$C$2205,"Tool candidate")</x:f>
        <x:v>0</x:v>
      </x:c>
      <x:c r="AM532" s="4" t="str">
        <x:f>IF(AJ532&gt;0,"Route listed; review status/completeness",IF(C532="T0","Raw entry feed; no production route","No production route listed"))</x:f>
        <x:v>Raw entry feed; no production route</x:v>
      </x:c>
      <x:c r="AN532" s="4" t="n">
        <x:f>IF(C532="T0",0,IF(C532="T1",1,IF(C532="T2",2,IF(C532="T3",3,IF(C532="T4",4,IF(C532="Unassigned",98,99))))))</x:f>
        <x:v>0</x:v>
      </x:c>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str">
        <x:v>Mineral resources</x:v>
      </x:c>
      <x:c r="E533" s="4" t="str">
        <x:v>Raw material</x:v>
      </x:c>
      <x:c r="F533" s="4" t="str">
        <x:v>New proposal</x:v>
      </x:c>
      <x:c r="G533" s="4" t="str">
        <x:v>Candidate thermal mass for cooking and heat storage</x:v>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mineral resources;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str">
        <x:v>Selected candidate processing route places this stock at T0. Raw entry is T0; source rarity does not raise tier.</x:v>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status/completeness",IF(C533="T0","Raw entry feed; no production route","No production route listed"))</x:f>
        <x:v>Raw entry feed; no production route</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t="str">
        <x:v>proposal.collection.contained_culinary_phagia_culture</x:v>
      </x:c>
      <x:c r="B534" s="4" t="str">
        <x:v>Contained culinary Phagia culture</x:v>
      </x:c>
      <x:c r="C534" s="4" t="str">
        <x:v>T0</x:v>
      </x:c>
      <x:c r="D534" s="4" t="inlineStr">
        <x:is>
          <x:t xml:space="preserve">Cooking ingredients</x:t>
        </x:is>
      </x:c>
      <x:c r="E534" s="4" t="str">
        <x:v>Raw material</x:v>
      </x:c>
      <x:c r="F534" s="4" t="str">
        <x:v>New proposal</x:v>
      </x:c>
      <x:c r="G534" s="4" t="str">
        <x:v>Food-production source stock kept separate from industrial byproducts</x:v>
      </x:c>
      <x:c r="H534" s="4" t="str">
        <x:v>None</x:v>
      </x:c>
      <x:c r="I534" s="4" t="str">
        <x:v>Physical inventory / cargo item; dimensions and packing unresolved</x:v>
      </x:c>
      <x:c r="J534" s="4"/>
      <x:c r="K534" s="4"/>
      <x:c r="L534" s="4" t="str">
        <x:v>Collect the specified candidate source</x:v>
      </x:c>
      <x:c r="M534" s="4" t="str">
        <x:v>Select and segregate source material; preparation and yield unresolved</x:v>
      </x:c>
      <x:c r="N534" s="4" t="str">
        <x:v>Not implemented</x:v>
      </x:c>
      <x:c r="O534" s="4" t="str">
        <x:v>Culinary proposal. Select species/food-designated culture and validate edibility; industrial fractions are excluded. No nutritional, medical or preservation claim.</x:v>
      </x:c>
      <x:c r="P534" s="4"/>
      <x:c r="Q534" s="4"/>
      <x:c r="R534" s="4"/>
      <x:c r="S534" s="4"/>
      <x:c r="T534" s="4"/>
      <x:c r="U534" s="4" t="str">
        <x:v>Candidate inputs are partial. Resolve tools, supporting materials, energy, recovery and compatibility before recipes become craftable.</x:v>
      </x:c>
      <x:c r="V534" s="4" t="str">
        <x:v>contained culinary phagia culture; collection expansion; raw material</x:v>
      </x:c>
      <x:c r="W534" s="4" t="str">
        <x:v>New item proposal, October 15, 2026. Setting reference (source proposal): https://github.com/sleepyseamonster/Arc-Dust/blob/f6f98515c005dc3c73cccd9cbc031691745740c6/02-Arc-Dust-Worldbuilding/world/materials/industrial-material-palette.md</x:v>
      </x:c>
      <x:c r="X534" s="4" t="str">
        <x:v>Raw material</x:v>
      </x:c>
      <x:c r="Y534" s="4" t="str">
        <x:v>Raw</x:v>
      </x:c>
      <x:c r="Z534" s="4" t="str">
        <x:v>Living culture</x:v>
      </x:c>
      <x:c r="AA534" s="4" t="str">
        <x:v>Food preparation</x:v>
      </x:c>
      <x:c r="AB534" s="4" t="str">
        <x:v>Phagia preparation</x:v>
      </x:c>
      <x:c r="AC534" s="4" t="str">
        <x:v>Paste</x:v>
      </x:c>
      <x:c r="AD534" s="4" t="str">
        <x:v>Proposal</x:v>
      </x:c>
      <x:c r="AE534" s="4" t="str">
        <x:f>LOWER(A534&amp;"; "&amp;B534&amp;"; "&amp;D534&amp;"; "&amp;E534&amp;"; "&amp;X534&amp;"; "&amp;Y534&amp;"; "&amp;Z534&amp;"; "&amp;AA534&amp;"; "&amp;AB534&amp;"; "&amp;AC534&amp;"; "&amp;AD534&amp;"; "&amp;V534&amp;"; "&amp;C534&amp;"; "&amp;AH534&amp;"; "&amp;AI534)</x:f>
        <x:v>proposal.collection.contained_culinary_phagia_culture; contained culinary phagia culture; cooking ingredients; raw material; raw material; raw; living culture; food preparation; phagia preparation; paste; proposal; contained culinary phagia culture; collection expansion; raw material; t0; not applicable; material</x:v>
      </x:c>
      <x:c r="AF534" s="4" t="inlineStr">
        <x:is>
          <x:t xml:space="preserve">Collection expansion classification. Distinct type, use and material family; new item proposal unless author direction is marked. Author correction, October 15, 2026: cooking ingredient, separate from ready-to-consume servings.</x:t>
        </x:is>
      </x:c>
      <x:c r="AG534" s="4" t="str">
        <x:v>Selected candidate processing route places this stock at T0. Raw entry is T0; source rarity does not raise tier.</x:v>
      </x:c>
      <x:c r="AH534" s="4" t="str">
        <x:v>Not applicable</x:v>
      </x:c>
      <x:c r="AI534" s="4" t="str">
        <x:v>Material</x:v>
      </x:c>
      <x:c r="AJ534" s="4" t="n">
        <x:f>COUNTIFS('Material routes'!$D$6:$D$2205,A534,'Material routes'!$C$6:$C$2205,"Output")</x:f>
        <x:v>0</x:v>
      </x:c>
      <x:c r="AK534" s="4" t="n">
        <x:f>SUM(COUNTIFS('Material routes'!$D$6:$D$2205,A534,'Material routes'!$C$6:$C$2205,"Ingredient candidate"),COUNTIFS('Material routes'!$D$6:$D$2205,A534,'Material routes'!$C$6:$C$2205,"Consumed input"),COUNTIFS('Material routes'!$D$6:$D$2205,A534,'Material routes'!$C$6:$C$2205,"Contained input"),COUNTIFS('Material routes'!$D$6:$D$2205,A534,'Material routes'!$C$6:$C$2205,"Transform input"))</x:f>
        <x:v>7</x:v>
      </x:c>
      <x:c r="AL534" s="4" t="n">
        <x:f>COUNTIFS('Material routes'!$D$6:$D$2205,A534,'Material routes'!$C$6:$C$2205,"Tool candidate")</x:f>
        <x:v>0</x:v>
      </x:c>
      <x:c r="AM534" s="4" t="str">
        <x:f>IF(AJ534&gt;0,"Route listed; review status/completeness",IF(C534="T0","Raw entry feed; no production route","No production route listed"))</x:f>
        <x:v>Raw entry feed; no production route</x:v>
      </x:c>
      <x:c r="AN534" s="4" t="n">
        <x:f>IF(C534="T0",0,IF(C534="T1",1,IF(C534="T2",2,IF(C534="T3",3,IF(C534="T4",4,IF(C534="Unassigned",98,99))))))</x:f>
        <x:v>0</x:v>
      </x:c>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str">
        <x:v>Selected edible-fauna gland tissue</x:v>
      </x:c>
      <x:c r="C535" s="4" t="str">
        <x:v>T0</x:v>
      </x:c>
      <x:c r="D535" s="4" t="inlineStr">
        <x:is>
          <x:t xml:space="preserve">Cooking ingredients</x:t>
        </x:is>
      </x:c>
      <x:c r="E535" s="4" t="str">
        <x:v>Raw material</x:v>
      </x:c>
      <x:c r="F535" s="4" t="str">
        <x:v>New proposal</x:v>
      </x:c>
      <x:c r="G535" s="4" t="str">
        <x:v>Species-specific culinary hypothesis requiring edibility review</x:v>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str">
        <x:v>selected edible-fauna gland tissue; collection expansion; raw material</x:v>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selected edible-fauna gland tissue; cooking ingredients; raw material; raw material; raw; fauna; food preparation; faunal tissue; solid piece; proposal; selected edible-fauna gland tissue; collection expansion; raw material;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str">
        <x:v>Selected candidate processing route places this stock at T0. Raw entry is T0; source rarity does not raise tier.</x:v>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status/completeness",IF(C535="T0","Raw entry feed; no production route","No production route listed"))</x:f>
        <x:v>Raw entry feed; no production route</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str">
        <x:v>Sorted nickel alloying feed</x:v>
      </x:c>
      <x:c r="C536" s="4" t="str">
        <x:v>T1</x:v>
      </x:c>
      <x:c r="D536" s="4" t="str">
        <x:v>Manufactured stock</x:v>
      </x:c>
      <x:c r="E536" s="4" t="str">
        <x:v>Processed material</x:v>
      </x:c>
      <x:c r="F536" s="4" t="str">
        <x:v>New proposal</x:v>
      </x:c>
      <x:c r="G536" s="4" t="str">
        <x:v>Selected alloying fraction, composition unresolved</x:v>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str">
        <x:v>sorted nickel alloying feed; collection expansion; processed material</x:v>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sorted nickel alloying feed; manufactured stock; processed material; processed material; processed intermediate; manufactured / unresolved; fabrication; mineral; particles; proposal; sorted nickel alloying feed; collection expansion; processed material;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str">
        <x:v>Selected candidate processing route places this stock at T1. Raw entry is T0; source rarity does not raise tier.</x:v>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status/completeness",IF(C536="T0","Raw entry feed; no production route","No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str">
        <x:v>Sorted tin smelter feed</x:v>
      </x:c>
      <x:c r="C537" s="4" t="str">
        <x:v>T1</x:v>
      </x:c>
      <x:c r="D537" s="4" t="str">
        <x:v>Manufactured stock</x:v>
      </x:c>
      <x:c r="E537" s="4" t="str">
        <x:v>Processed material</x:v>
      </x:c>
      <x:c r="F537" s="4" t="str">
        <x:v>New proposal</x:v>
      </x:c>
      <x:c r="G537" s="4" t="str">
        <x:v>Concentrated candidate bronze feed</x:v>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str">
        <x:v>sorted tin smelter feed; collection expansion; processed material</x:v>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sorted tin smelter feed; manufactured stock; processed material; processed material; processed intermediate; manufactured / unresolved; fabrication; mineral; particles; proposal; sorted tin smelter feed; collection expansion; processed material;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str">
        <x:v>Selected candidate processing route places this stock at T1. Raw entry is T0; source rarity does not raise tier.</x:v>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status/completeness",IF(C537="T0","Raw entry feed; no production route","No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str">
        <x:v>Prepared kaolin body stock</x:v>
      </x:c>
      <x:c r="C538" s="4" t="str">
        <x:v>T2</x:v>
      </x:c>
      <x:c r="D538" s="4" t="str">
        <x:v>Manufactured stock</x:v>
      </x:c>
      <x:c r="E538" s="4" t="str">
        <x:v>Processed material</x:v>
      </x:c>
      <x:c r="F538" s="4" t="str">
        <x:v>New proposal</x:v>
      </x:c>
      <x:c r="G538" s="4" t="str">
        <x:v>Fine ceramic shaping mixture</x:v>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str">
        <x:v>prepared kaolin body stock; collection expansion; processed material</x:v>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prepared kaolin body stock; manufactured stock; processed material; processed material; processed intermediate; manufactured / unresolved; fabrication; ceramic feed mixture; particles; proposal; prepared kaolin body stock; collection expansion; processed material; t2;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str">
        <x:v>Selected candidate processing route places this stock at T2. Raw entry is T0; source rarity does not raise tier.</x:v>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status/completeness",IF(C538="T0","Raw entry feed; no production route","No production route listed"))</x:f>
        <x:v>Route listed; review status/completeness</x:v>
      </x:c>
      <x:c r="AN538" s="4" t="n">
        <x:f>IF(C538="T0",0,IF(C538="T1",1,IF(C538="T2",2,IF(C538="T3",3,IF(C538="T4",4,IF(C538="Unassigned",98,99))))))</x:f>
        <x:v>2</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str">
        <x:v>Graded magnesite refractory meal</x:v>
      </x:c>
      <x:c r="C539" s="4" t="str">
        <x:v>T1</x:v>
      </x:c>
      <x:c r="D539" s="4" t="str">
        <x:v>Manufactured stock</x:v>
      </x:c>
      <x:c r="E539" s="4" t="str">
        <x:v>Processed material</x:v>
      </x:c>
      <x:c r="F539" s="4" t="str">
        <x:v>New proposal</x:v>
      </x:c>
      <x:c r="G539" s="4" t="str">
        <x:v>Candidate high-temperature vessel feed</x:v>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str">
        <x:v>graded magnesite refractory meal; collection expansion; processed material</x:v>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meal; manufactured stock; processed material; processed material; processed intermediate; manufactured / unresolved; fabrication; mineral; particles; proposal; graded magnesite refractory meal; collection expansion; processed material;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str">
        <x:v>Selected candidate processing route places this stock at T1. Raw entry is T0; source rarity does not raise tier.</x:v>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status/completeness",IF(C539="T0","Raw entry feed; no production route","No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str">
        <x:v>Drawn bronze strip stock</x:v>
      </x:c>
      <x:c r="C540" s="4" t="str">
        <x:v>T2</x:v>
      </x:c>
      <x:c r="D540" s="4" t="str">
        <x:v>Manufactured stock</x:v>
      </x:c>
      <x:c r="E540" s="4" t="str">
        <x:v>Processed material</x:v>
      </x:c>
      <x:c r="F540" s="4" t="str">
        <x:v>New proposal</x:v>
      </x:c>
      <x:c r="G540" s="4" t="str">
        <x:v>Spring, decorative and contact stock distinct from bearing bronze</x:v>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str">
        <x:v>drawn bronze strip stock; collection expansion; processed material</x:v>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drawn bronze strip stock; manufactured stock; processed material; processed material; processed intermediate; manufactured / unresolved; fabrication; metal; strip; proposal; drawn bronze strip stock; collection expansion; processed material;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str">
        <x:v>Selected candidate processing route places this stock at T2. Raw entry is T0; source rarity does not raise tier.</x:v>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status/completeness",IF(C540="T0","Raw entry feed; no production route","No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str">
        <x:v>T3</x:v>
      </x:c>
      <x:c r="D541" s="4" t="str">
        <x:v>Manufactured stock</x:v>
      </x:c>
      <x:c r="E541" s="4" t="str">
        <x:v>Processed material</x:v>
      </x:c>
      <x:c r="F541" s="4" t="str">
        <x:v>New proposal</x:v>
      </x:c>
      <x:c r="G541" s="4" t="str">
        <x:v>Thin sheet for housings, utensils and instruments</x:v>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t3;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str">
        <x:v>Selected candidate processing route places this stock at T3. Raw entry is T0; source rarity does not raise tier.</x:v>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status/completeness",IF(C541="T0","Raw entry feed; no production route","No production route listed"))</x:f>
        <x:v>Route listed; review status/completeness</x:v>
      </x:c>
      <x:c r="AN541" s="4" t="n">
        <x:f>IF(C541="T0",0,IF(C541="T1",1,IF(C541="T2",2,IF(C541="T3",3,IF(C541="T4",4,IF(C541="Unassigned",98,99))))))</x:f>
        <x:v>3</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str">
        <x:v>Pressed chitin friction stock</x:v>
      </x:c>
      <x:c r="C542" s="4" t="str">
        <x:v>T2</x:v>
      </x:c>
      <x:c r="D542" s="4" t="str">
        <x:v>Manufactured stock</x:v>
      </x:c>
      <x:c r="E542" s="4" t="str">
        <x:v>Processed material</x:v>
      </x:c>
      <x:c r="F542" s="4" t="str">
        <x:v>New proposal</x:v>
      </x:c>
      <x:c r="G542" s="4" t="str">
        <x:v>Replaceable dry friction surface for brakes and clutches</x:v>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str">
        <x:v>pressed chitin friction stock; collection expansion; processed material</x:v>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chitin friction stock; manufactured stock; processed material; processed material; processed intermediate; manufactured / unresolved; fabrication; shell and mineral; solid piece; proposal; pressed chitin friction stock; collection expansion; processed material; t2;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str">
        <x:v>Selected candidate processing route places this stock at T2. Raw entry is T0; source rarity does not raise tier.</x:v>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status/completeness",IF(C542="T0","Raw entry feed; no production route","No production route listed"))</x:f>
        <x:v>Route listed; review status/completeness</x:v>
      </x:c>
      <x:c r="AN542" s="4" t="n">
        <x:f>IF(C542="T0",0,IF(C542="T1",1,IF(C542="T2",2,IF(C542="T3",3,IF(C542="T4",4,IF(C542="Unassigned",98,99))))))</x:f>
        <x:v>2</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str">
        <x:v>Calibrated ceramic mounting saddle</x:v>
      </x:c>
      <x:c r="C543" s="4" t="str">
        <x:v>T4</x:v>
      </x:c>
      <x:c r="D543" s="4" t="str">
        <x:v>Crafting components</x:v>
      </x:c>
      <x:c r="E543" s="4" t="str">
        <x:v>Crafting component</x:v>
      </x:c>
      <x:c r="F543" s="4" t="str">
        <x:v>New proposal</x:v>
      </x:c>
      <x:c r="G543" s="4" t="str">
        <x:v>Locates a vessel or instrument on a metal support</x:v>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str">
        <x:v>calibrated ceramic mounting saddle; collection expansion; crafting component</x:v>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calibrated ceramic mounting saddle; crafting components; crafting component; crafting component; processed intermediate; manufactured / unresolved; equipment fabrication; ceramic and metal; assembly; proposal; calibrated ceramic mounting saddle; collection expansion; crafting component; t4; not applicable; component</x:v>
      </x:c>
      <x:c r="AF543" s="4" t="str">
        <x:v>Collection expansion classification. Distinct type, use and material family; new item proposal unless author direction is marked.</x:v>
      </x:c>
      <x:c r="AG543" s="4" t="str">
        <x:v>Selected candidate processing route places this stock at T4. Raw entry is T0; source rarity does not raise tier.</x:v>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status/completeness",IF(C543="T0","Raw entry feed; no production route","No production route listed"))</x:f>
        <x:v>Route listed; review status/completeness</x:v>
      </x:c>
      <x:c r="AN543" s="4" t="n">
        <x:f>IF(C543="T0",0,IF(C543="T1",1,IF(C543="T2",2,IF(C543="T3",3,IF(C543="T4",4,IF(C543="Unassigned",98,99))))))</x:f>
        <x:v>4</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str">
        <x:v>T2</x:v>
      </x:c>
      <x:c r="D544" s="4" t="str">
        <x:v>Processing agents</x:v>
      </x:c>
      <x:c r="E544" s="4" t="str">
        <x:v>Chemical material</x:v>
      </x:c>
      <x:c r="F544" s="4" t="str">
        <x:v>New proposal</x:v>
      </x:c>
      <x:c r="G544" s="4" t="str">
        <x:v>Seats glass in a protective cage without claiming pressure compatibility</x:v>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processing agents; chemical material; chemical material; processed intermediate; manufactured / unresolved; surface finishing; biological and mineral mixture; paste; proposal; glass-joint bedding paste; collection expansion; chemical material; t2; not applicable; material</x:v>
      </x:c>
      <x:c r="AF544" s="4" t="str">
        <x:v>Collection expansion classification. Distinct type, use and material family; new item proposal unless author direction is marked.</x:v>
      </x:c>
      <x:c r="AG544" s="4" t="str">
        <x:v>Selected candidate processing route places this stock at T2. Raw entry is T0; source rarity does not raise tier.</x:v>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status/completeness",IF(C544="T0","Raw entry feed; no production route","No production route listed"))</x:f>
        <x:v>Route listed; review status/completeness</x:v>
      </x:c>
      <x:c r="AN544" s="4" t="n">
        <x:f>IF(C544="T0",0,IF(C544="T1",1,IF(C544="T2",2,IF(C544="T3",3,IF(C544="T4",4,IF(C544="Unassigned",98,99))))))</x:f>
        <x:v>2</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t="str">
        <x:v>proposal.collection.husk_paper_surface_sizing</x:v>
      </x:c>
      <x:c r="B545" s="4" t="str">
        <x:v>Husk-paper surface sizing</x:v>
      </x:c>
      <x:c r="C545" s="4" t="str">
        <x:v>T2</x:v>
      </x:c>
      <x:c r="D545" s="4" t="str">
        <x:v>Processing agents</x:v>
      </x:c>
      <x:c r="E545" s="4" t="str">
        <x:v>Chemical material</x:v>
      </x:c>
      <x:c r="F545" s="4" t="str">
        <x:v>New proposal</x:v>
      </x:c>
      <x:c r="G545" s="4" t="str">
        <x:v>Reduces surface shedding on document leaves</x:v>
      </x:c>
      <x:c r="H545" s="4" t="str">
        <x:v>None</x:v>
      </x:c>
      <x:c r="I545" s="4" t="str">
        <x:v>Matched sealed vessel; compatibility and contamination unresolved</x:v>
      </x:c>
      <x:c r="J545" s="4"/>
      <x:c r="K545" s="4"/>
      <x:c r="L545" s="4" t="str">
        <x:v>Candidate preparation: design.collection.husk_paper_surface_sizing. Full inputs are in Crafting browser.</x:v>
      </x:c>
      <x:c r="M545" s="4" t="str">
        <x:v>Candidate workshop or contained preparation route; detailed tools, quantities and conditions unresolved</x:v>
      </x:c>
      <x:c r="N545" s="4" t="str">
        <x:v>Not implemented</x:v>
      </x:c>
      <x:c r="O545" s="4" t="str">
        <x:v>Specific dimensions, yield, fit, performance and service conditions remain open.</x:v>
      </x:c>
      <x:c r="P545" s="4"/>
      <x:c r="Q545" s="4"/>
      <x:c r="R545" s="4"/>
      <x:c r="S545" s="4"/>
      <x:c r="T545" s="4"/>
      <x:c r="U545" s="4" t="str">
        <x:v>Candidate inputs are partial. Resolve tools, supporting materials, energy, recovery and compatibility before recipes become craftable.</x:v>
      </x:c>
      <x:c r="V545" s="4" t="str">
        <x:v>husk-paper surface sizing; collection expansion; chemical material</x:v>
      </x:c>
      <x:c r="W545" s="4" t="str">
        <x:v>New item proposal, October 15, 2026. Setting reference (source proposal): https://github.com/sleepyseamonster/Arc-Dust/blob/f6f98515c005dc3c73cccd9cbc031691745740c6/02-Arc-Dust-Worldbuilding/world/materials/industrial-material-palette.md</x:v>
      </x:c>
      <x:c r="X545" s="4" t="str">
        <x:v>Chemical material</x:v>
      </x:c>
      <x:c r="Y545" s="4" t="str">
        <x:v>Processed intermediate</x:v>
      </x:c>
      <x:c r="Z545" s="4" t="str">
        <x:v>Manufactured / unresolved</x:v>
      </x:c>
      <x:c r="AA545" s="4" t="str">
        <x:v>Surface finishing</x:v>
      </x:c>
      <x:c r="AB545" s="4" t="str">
        <x:v>Biological and mineral mixture</x:v>
      </x:c>
      <x:c r="AC545" s="4" t="str">
        <x:v>Paste</x:v>
      </x:c>
      <x:c r="AD545" s="4" t="str">
        <x:v>Proposal</x:v>
      </x:c>
      <x:c r="AE545" s="4" t="str">
        <x:f>LOWER(A545&amp;"; "&amp;B545&amp;"; "&amp;D545&amp;"; "&amp;E545&amp;"; "&amp;X545&amp;"; "&amp;Y545&amp;"; "&amp;Z545&amp;"; "&amp;AA545&amp;"; "&amp;AB545&amp;"; "&amp;AC545&amp;"; "&amp;AD545&amp;"; "&amp;V545&amp;"; "&amp;C545&amp;"; "&amp;AH545&amp;"; "&amp;AI545)</x:f>
        <x:v>proposal.collection.husk_paper_surface_sizing; husk-paper surface sizing; processing agents; chemical material; chemical material; processed intermediate; manufactured / unresolved; surface finishing; biological and mineral mixture; paste; proposal; husk-paper surface sizing; collection expansion; chemical material; t2; not applicable; material</x:v>
      </x:c>
      <x:c r="AF545" s="4" t="str">
        <x:v>Collection expansion classification. Distinct type, use and material family; new item proposal unless author direction is marked.</x:v>
      </x:c>
      <x:c r="AG545" s="4" t="str">
        <x:v>Selected candidate processing route places this stock at T2. Raw entry is T0; source rarity does not raise tier.</x:v>
      </x:c>
      <x:c r="AH545" s="4" t="str">
        <x:v>Not applicable</x:v>
      </x:c>
      <x:c r="AI545" s="4" t="str">
        <x:v>Material</x:v>
      </x:c>
      <x:c r="AJ545" s="4" t="n">
        <x:f>COUNTIFS('Material routes'!$D$6:$D$2205,A545,'Material routes'!$C$6:$C$2205,"Output")</x:f>
        <x:v>1</x:v>
      </x:c>
      <x:c r="AK545" s="4" t="n">
        <x:f>SUM(COUNTIFS('Material routes'!$D$6:$D$2205,A545,'Material routes'!$C$6:$C$2205,"Ingredient candidate"),COUNTIFS('Material routes'!$D$6:$D$2205,A545,'Material routes'!$C$6:$C$2205,"Consumed input"),COUNTIFS('Material routes'!$D$6:$D$2205,A545,'Material routes'!$C$6:$C$2205,"Contained input"),COUNTIFS('Material routes'!$D$6:$D$2205,A545,'Material routes'!$C$6:$C$2205,"Transform input"))</x:f>
        <x:v>0</x:v>
      </x:c>
      <x:c r="AL545" s="4" t="n">
        <x:f>COUNTIFS('Material routes'!$D$6:$D$2205,A545,'Material routes'!$C$6:$C$2205,"Tool candidate")</x:f>
        <x:v>0</x:v>
      </x:c>
      <x:c r="AM545" s="4" t="str">
        <x:f>IF(AJ545&gt;0,"Route listed; review status/completeness",IF(C545="T0","Raw entry feed; no production route","No production route listed"))</x:f>
        <x:v>Route listed; review status/completeness</x:v>
      </x:c>
      <x:c r="AN545" s="4" t="n">
        <x:f>IF(C545="T0",0,IF(C545="T1",1,IF(C545="T2",2,IF(C545="T3",3,IF(C545="T4",4,IF(C545="Unassigned",98,99))))))</x:f>
        <x:v>2</x:v>
      </x:c>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str">
        <x:v>T2</x:v>
      </x:c>
      <x:c r="D546" s="4" t="str">
        <x:v>Processing agents</x:v>
      </x:c>
      <x:c r="E546" s="4" t="str">
        <x:v>Chemical material</x:v>
      </x:c>
      <x:c r="F546" s="4" t="str">
        <x:v>New proposal</x:v>
      </x:c>
      <x:c r="G546" s="4" t="str">
        <x:v>Carries mineral color onto shell objects</x:v>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processing agents; chemical material; chemical material; processed intermediate; manufactured / unresolved; surface finishing; biological and mineral mixture; liquid; proposal; shell-pigment suspension; collection expansion; chemical material; t2; not applicable; material</x:v>
      </x:c>
      <x:c r="AF546" s="4" t="str">
        <x:v>Collection expansion classification. Distinct type, use and material family; new item proposal unless author direction is marked. October 15 audit: classification/handling clarified; item identity, design status and material tier preserved.</x:v>
      </x:c>
      <x:c r="AG546" s="4" t="str">
        <x:v>Selected candidate processing route places this stock at T2. Raw entry is T0; source rarity does not raise tier.</x:v>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status/completeness",IF(C546="T0","Raw entry feed; no production route","No production route listed"))</x:f>
        <x:v>Route listed; review status/completeness</x:v>
      </x:c>
      <x:c r="AN546" s="4" t="n">
        <x:f>IF(C546="T0",0,IF(C546="T1",1,IF(C546="T2",2,IF(C546="T3",3,IF(C546="T4",4,IF(C546="Unassigned",98,99))))))</x:f>
        <x:v>2</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str">
        <x:v>T2</x:v>
      </x:c>
      <x:c r="D547" s="4" t="str">
        <x:v>Processing agents</x:v>
      </x:c>
      <x:c r="E547" s="4" t="str">
        <x:v>Chemical material</x:v>
      </x:c>
      <x:c r="F547" s="4" t="str">
        <x:v>New proposal</x:v>
      </x:c>
      <x:c r="G547" s="4" t="str">
        <x:v>Candidate residue-removal agent for exposed contacts</x:v>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processing agents; chemical material; chemical material; processed intermediate; manufactured / unresolved; surface finishing; biological and mineral mixture; paste; proposal; mineral contact-cleaning charge; collection expansion; chemical material; t2; not applicable; material</x:v>
      </x:c>
      <x:c r="AF547" s="4" t="str">
        <x:v>Collection expansion classification. Distinct type, use and material family; new item proposal unless author direction is marked.</x:v>
      </x:c>
      <x:c r="AG547" s="4" t="str">
        <x:v>Selected candidate processing route places this stock at T2. Raw entry is T0; source rarity does not raise tier.</x:v>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status/completeness",IF(C547="T0","Raw entry feed; no production route","No production route listed"))</x:f>
        <x:v>Route listed; review status/completeness</x:v>
      </x:c>
      <x:c r="AN547" s="4" t="n">
        <x:f>IF(C547="T0",0,IF(C547="T1",1,IF(C547="T2",2,IF(C547="T3",3,IF(C547="T4",4,IF(C547="Unassigned",98,99))))))</x:f>
        <x:v>2</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str">
        <x:v>Not applicable</x:v>
      </x:c>
      <x:c r="D548" s="4" t="inlineStr">
        <x:is>
          <x:t xml:space="preserve">Tools</x:t>
        </x:is>
      </x:c>
      <x:c r="E548" s="4" t="str">
        <x:v>Tool</x:v>
      </x:c>
      <x:c r="F548" s="4" t="str">
        <x:v>New proposal</x:v>
      </x:c>
      <x:c r="G548" s="4" t="str">
        <x:v>Bores small workshop holes with replaceable cutting tips</x:v>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tools; tool; tool; finished item; manufactured / unresolved; fabrication; metal; assembly; proposal; hand-cranked metal drill; collection expansion; tool; not applicable;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548" s="4" t="str">
        <x:v>Finished endpoint or currency. Material tier is separate from finished input tier.</x:v>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t="n">
        <x:f>IF(C548="T0",0,IF(C548="T1",1,IF(C548="T2",2,IF(C548="T3",3,IF(C548="T4",4,IF(C548="Unassigned",98,99))))))</x:f>
        <x:v>99</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str">
        <x:v>Not applicable</x:v>
      </x:c>
      <x:c r="D550" s="4" t="inlineStr">
        <x:is>
          <x:t xml:space="preserve">Tools</x:t>
        </x:is>
      </x:c>
      <x:c r="E550" s="4" t="str">
        <x:v>Tool</x:v>
      </x:c>
      <x:c r="F550" s="4" t="str">
        <x:v>New proposal</x:v>
      </x:c>
      <x:c r="G550" s="4" t="str">
        <x:v>Cuts prepared husk sheets and thin hides</x:v>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tools; tool; tool; finished item; manufactured / unresolved; fabrication; metal; assembly; proposal; husk-sheet cutting shears; collection expansion; tool; not applicable;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550" s="4" t="str">
        <x:v>Finished endpoint or currency. Material tier is separate from finished input tier.</x:v>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t="n">
        <x:f>IF(C550="T0",0,IF(C550="T1",1,IF(C550="T2",2,IF(C550="T3",3,IF(C550="T4",4,IF(C550="Unassigned",98,99))))))</x:f>
        <x:v>99</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str">
        <x:v>Not applicable</x:v>
      </x:c>
      <x:c r="D551" s="4" t="str">
        <x:v>Containers</x:v>
      </x:c>
      <x:c r="E551" s="4" t="str">
        <x:v>Container</x:v>
      </x:c>
      <x:c r="F551" s="4" t="str">
        <x:v>New proposal</x:v>
      </x:c>
      <x:c r="G551" s="4" t="str">
        <x:v>Carries separated workshop reagents in individual sealed wells</x:v>
      </x:c>
      <x:c r="H551" s="4" t="str">
        <x:v>None</x:v>
      </x:c>
      <x:c r="I551" s="4" t="str">
        <x:v>Physical inventory / cargo item; dimensions and packing unresolved</x:v>
      </x:c>
      <x:c r="J551" s="4"/>
      <x:c r="K551" s="4"/>
      <x:c r="L551" s="4" t="str">
        <x:v>Candidate preparation: design.collection.divided_ceramic_reagent_caddy. Full inputs are in Crafting browser.</x:v>
      </x:c>
      <x:c r="M551" s="4" t="str">
        <x:v>Candidate workshop or contained preparation route; detailed tools, quantities and conditions unresolved</x:v>
      </x:c>
      <x:c r="N551" s="4" t="str">
        <x:v>Not implemented</x:v>
      </x:c>
      <x:c r="O551" s="4" t="str">
        <x:v>Specific dimensions, yield, fit, performance and service conditions remain open.</x:v>
      </x:c>
      <x:c r="P551" s="4"/>
      <x:c r="Q551" s="4"/>
      <x:c r="R551" s="4"/>
      <x:c r="S551" s="4"/>
      <x:c r="T551" s="4"/>
      <x:c r="U551" s="4" t="str">
        <x:v>Candidate inputs are partial. Resolve tools, supporting materials, energy, recovery and compatibility before recipes become craftable.</x:v>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str">
        <x:v>Container</x:v>
      </x:c>
      <x:c r="Y551" s="4" t="str">
        <x:v>Finished item</x:v>
      </x:c>
      <x:c r="Z551" s="4" t="str">
        <x:v>Manufactured / unresolved</x:v>
      </x:c>
      <x:c r="AA551" s="4" t="str">
        <x:v>Liquid and bulk containment</x:v>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containers; container; container; finished item; manufactured / unresolved; liquid and bulk containment; ceramic; assembly; proposal; divided ceramic reagent caddy; collection expansion; container; not applicable; t3; finished item</x:v>
      </x:c>
      <x:c r="AF551" s="4" t="str">
        <x:v>Collection expansion classification. Distinct type, use and material family; new item proposal unless author direction is marked.</x:v>
      </x:c>
      <x:c r="AG551" s="4" t="str">
        <x:v>Finished endpoint or currency. Material tier is separate from finished input tier.</x:v>
      </x:c>
      <x:c r="AH551" s="4" t="str">
        <x:v>T3</x:v>
      </x:c>
      <x:c r="AI551" s="4" t="str">
        <x:v>Finished item</x:v>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str">
        <x:f>IF(AJ551&gt;0,"Route listed; review status/completeness",IF(C551="T0","Raw entry feed; no production route","No production route listed"))</x:f>
        <x:v>Route listed; review status/completeness</x:v>
      </x:c>
      <x:c r="AN551" s="4" t="n">
        <x:f>IF(C551="T0",0,IF(C551="T1",1,IF(C551="T2",2,IF(C551="T3",3,IF(C551="T4",4,IF(C551="Unassigned",98,99))))))</x:f>
        <x:v>99</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str">
        <x:v>T4</x:v>
      </x:c>
      <x:c r="D552" s="4" t="str">
        <x:v>Crafting components</x:v>
      </x:c>
      <x:c r="E552" s="4" t="str">
        <x:v>Container part</x:v>
      </x:c>
      <x:c r="F552" s="4" t="str">
        <x:v>New proposal</x:v>
      </x:c>
      <x:c r="G552" s="4" t="str">
        <x:v>Removable service closure for a compatible vessel</x:v>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t4;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str">
        <x:v>Selected candidate processing route places this stock at T4. Raw entry is T0; source rarity does not raise tier.</x:v>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status/completeness",IF(C552="T0","Raw entry feed; no production route","No production route listed"))</x:f>
        <x:v>Route listed; review status/completeness</x:v>
      </x:c>
      <x:c r="AN552" s="4" t="n">
        <x:f>IF(C552="T0",0,IF(C552="T1",1,IF(C552="T2",2,IF(C552="T3",3,IF(C552="T4",4,IF(C552="Unassigned",98,99))))))</x:f>
        <x:v>4</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str">
        <x:v>T4</x:v>
      </x:c>
      <x:c r="D553" s="4" t="str">
        <x:v>Crafting components</x:v>
      </x:c>
      <x:c r="E553" s="4" t="str">
        <x:v>Container part</x:v>
      </x:c>
      <x:c r="F553" s="4" t="str">
        <x:v>New proposal</x:v>
      </x:c>
      <x:c r="G553" s="4" t="str">
        <x:v>Protects a fragile bottle with a fitted metal frame</x:v>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t4;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str">
        <x:v>Selected candidate processing route places this stock at T4. Raw entry is T0; source rarity does not raise tier.</x:v>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status/completeness",IF(C553="T0","Raw entry feed; no production route","No production route listed"))</x:f>
        <x:v>Route listed; review status/completeness</x:v>
      </x:c>
      <x:c r="AN553" s="4" t="n">
        <x:f>IF(C553="T0",0,IF(C553="T1",1,IF(C553="T2",2,IF(C553="T3",3,IF(C553="T4",4,IF(C553="Unassigned",98,99))))))</x:f>
        <x:v>4</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str">
        <x:v>T3</x:v>
      </x:c>
      <x:c r="D554" s="4" t="str">
        <x:v>Crafting components</x:v>
      </x:c>
      <x:c r="E554" s="4" t="str">
        <x:v>Container part</x:v>
      </x:c>
      <x:c r="F554" s="4" t="str">
        <x:v>New proposal</x:v>
      </x:c>
      <x:c r="G554" s="4" t="str">
        <x:v>Candidate grit-excluding vent path, without filtration claims</x:v>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t3;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str">
        <x:v>Selected candidate processing route places this stock at T3. Raw entry is T0; source rarity does not raise tier.</x:v>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status/completeness",IF(C554="T0","Raw entry feed; no production route","No production route listed"))</x:f>
        <x:v>Route listed; review status/completeness</x:v>
      </x:c>
      <x:c r="AN554" s="4" t="n">
        <x:f>IF(C554="T0",0,IF(C554="T1",1,IF(C554="T2",2,IF(C554="T3",3,IF(C554="T4",4,IF(C554="Unassigned",98,99))))))</x:f>
        <x:v>3</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str">
        <x:v>T4</x:v>
      </x:c>
      <x:c r="D555" s="4" t="str">
        <x:v>Crafting components</x:v>
      </x:c>
      <x:c r="E555" s="4" t="str">
        <x:v>Container part</x:v>
      </x:c>
      <x:c r="F555" s="4" t="str">
        <x:v>New proposal</x:v>
      </x:c>
      <x:c r="G555" s="4" t="str">
        <x:v>Retains a matched stopper during travel</x:v>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t4;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str">
        <x:v>Selected candidate processing route places this stock at T4. Raw entry is T0; source rarity does not raise tier.</x:v>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status/completeness",IF(C555="T0","Raw entry feed; no production route","No production route listed"))</x:f>
        <x:v>Route listed; review status/completeness</x:v>
      </x:c>
      <x:c r="AN555" s="4" t="n">
        <x:f>IF(C555="T0",0,IF(C555="T1",1,IF(C555="T2",2,IF(C555="T3",3,IF(C555="T4",4,IF(C555="Unassigned",98,99))))))</x:f>
        <x:v>4</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str">
        <x:v>Not applicable</x:v>
      </x:c>
      <x:c r="D556" s="4" t="inlineStr">
        <x:is>
          <x:t xml:space="preserve">Clothing</x:t>
        </x:is>
      </x:c>
      <x:c r="E556" s="4" t="str">
        <x:v>Wearable</x:v>
      </x:c>
      <x:c r="F556" s="4" t="str">
        <x:v>New proposal</x:v>
      </x:c>
      <x:c r="G556" s="4" t="str">
        <x:v>Simple dust-facing wrap with no certified filtration claim</x:v>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not applicable;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str">
        <x:v>Finished endpoint or currency. Material tier is separate from finished input tier.</x:v>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status/completeness",IF(C556="T0","Raw entry feed; no production route","No production route listed"))</x:f>
        <x:v>Route listed; review status/completeness</x:v>
      </x:c>
      <x:c r="AN556" s="4" t="n">
        <x:f>IF(C556="T0",0,IF(C556="T1",1,IF(C556="T2",2,IF(C556="T3",3,IF(C556="T4",4,IF(C556="Unassigned",98,99))))))</x:f>
        <x:v>99</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str">
        <x:v>Not applicable</x:v>
      </x:c>
      <x:c r="D557" s="4" t="inlineStr">
        <x:is>
          <x:t xml:space="preserve">Armor</x:t>
        </x:is>
      </x:c>
      <x:c r="E557" s="4" t="str">
        <x:v>Wearable</x:v>
      </x:c>
      <x:c r="F557" s="4" t="str">
        <x:v>New proposal</x:v>
      </x:c>
      <x:c r="G557" s="4" t="str">
        <x:v>Everyday metal shoulder covering with minimal hide ties</x:v>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not applicable;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str">
        <x:v>Finished endpoint or currency. Material tier is separate from finished input tier.</x:v>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status/completeness",IF(C557="T0","Raw entry feed; no production route","No production route listed"))</x:f>
        <x:v>Route listed; review status/completeness</x:v>
      </x:c>
      <x:c r="AN557" s="4" t="n">
        <x:f>IF(C557="T0",0,IF(C557="T1",1,IF(C557="T2",2,IF(C557="T3",3,IF(C557="T4",4,IF(C557="Unassigned",98,99))))))</x:f>
        <x:v>99</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t="str">
        <x:v>proposal.collection.shell_rib_gaiters</x:v>
      </x:c>
      <x:c r="B558" s="4" t="str">
        <x:v>Shell-rib gaiters</x:v>
      </x:c>
      <x:c r="C558" s="4" t="str">
        <x:v>Not applicable</x:v>
      </x:c>
      <x:c r="D558" s="4" t="inlineStr">
        <x:is>
          <x:t xml:space="preserve">Clothing</x:t>
        </x:is>
      </x:c>
      <x:c r="E558" s="4" t="str">
        <x:v>Wearable</x:v>
      </x:c>
      <x:c r="F558" s="4" t="str">
        <x:v>New proposal</x:v>
      </x:c>
      <x:c r="G558" s="4" t="str">
        <x:v>Lower-leg covering against grit and brush contact</x:v>
      </x:c>
      <x:c r="H558" s="4" t="str">
        <x:v>None</x:v>
      </x:c>
      <x:c r="I558" s="4" t="str">
        <x:v>Physical inventory / cargo item; dimensions and packing unresolved</x:v>
      </x:c>
      <x:c r="J558" s="4"/>
      <x:c r="K558" s="4"/>
      <x:c r="L558" s="4" t="str">
        <x:v>Candidate preparation: design.collection.shell_rib_gaiters. Full inputs are in Crafting browser.</x:v>
      </x:c>
      <x:c r="M558" s="4" t="str">
        <x:v>Candidate workshop or contained preparation route; detailed tools, quantities and conditions unresolved</x:v>
      </x:c>
      <x:c r="N558" s="4" t="str">
        <x:v>Not implemented</x:v>
      </x:c>
      <x:c r="O558" s="4" t="str">
        <x:v>Specific dimensions, yield, fit, performance and service conditions remain open.</x:v>
      </x:c>
      <x:c r="P558" s="4" t="str">
        <x:v>Design-dependent; processed biological materials remain costly</x:v>
      </x:c>
      <x:c r="Q558" s="4"/>
      <x:c r="R558" s="4"/>
      <x:c r="S558" s="4"/>
      <x:c r="T558" s="4"/>
      <x:c r="U558" s="4" t="str">
        <x:v>Candidate inputs are partial. Resolve tools, supporting materials, energy, recovery and compatibility before recipes become craftable.</x:v>
      </x:c>
      <x:c r="V558" s="4" t="str">
        <x:v>shell-rib gaiters; collection expansion; wearable</x:v>
      </x:c>
      <x:c r="W558" s="4" t="str">
        <x:v>New item proposal, October 15, 2026. Setting reference (source proposal): https://github.com/sleepyseamonster/Arc-Dust/blob/f6f98515c005dc3c73cccd9cbc031691745740c6/02-Arc-Dust-Worldbuilding/world/materials/industrial-material-palette.md</x:v>
      </x:c>
      <x:c r="X558" s="4" t="str">
        <x:v>Wearable</x:v>
      </x:c>
      <x:c r="Y558" s="4" t="str">
        <x:v>Finished item</x:v>
      </x:c>
      <x:c r="Z558" s="4" t="str">
        <x:v>Manufactured / unresolved</x:v>
      </x:c>
      <x:c r="AA558" s="4" t="str">
        <x:v>Protection</x:v>
      </x:c>
      <x:c r="AB558" s="4" t="str">
        <x:v>Shell / chitin</x:v>
      </x:c>
      <x:c r="AC558" s="4" t="str">
        <x:v>Garment</x:v>
      </x:c>
      <x:c r="AD558" s="4" t="str">
        <x:v>Proposal</x:v>
      </x:c>
      <x:c r="AE558" s="4" t="str">
        <x:f>LOWER(A558&amp;"; "&amp;B558&amp;"; "&amp;D558&amp;"; "&amp;E558&amp;"; "&amp;X558&amp;"; "&amp;Y558&amp;"; "&amp;Z558&amp;"; "&amp;AA558&amp;"; "&amp;AB558&amp;"; "&amp;AC558&amp;"; "&amp;AD558&amp;"; "&amp;V558&amp;"; "&amp;C558&amp;"; "&amp;AH558&amp;"; "&amp;AI558)</x:f>
        <x:v>proposal.collection.shell_rib_gaiters; shell-rib gaiters; clothing; wearable; wearable; finished item; manufactured / unresolved; protection; shell / chitin; garment; proposal; shell-rib gaiters; collection expansion; wearable; not applicable; t1; finished item</x:v>
      </x:c>
      <x:c r="AF558"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8" s="4" t="str">
        <x:v>Finished endpoint or currency. Material tier is separate from finished input tier.</x:v>
      </x:c>
      <x:c r="AH558" s="4" t="str">
        <x:v>T1</x:v>
      </x:c>
      <x:c r="AI558" s="4" t="str">
        <x:v>Finished item</x:v>
      </x:c>
      <x:c r="AJ558" s="4" t="n">
        <x:f>COUNTIFS('Material routes'!$D$6:$D$2205,A558,'Material routes'!$C$6:$C$2205,"Output")</x:f>
        <x:v>1</x:v>
      </x:c>
      <x:c r="AK558" s="4" t="n">
        <x:f>SUM(COUNTIFS('Material routes'!$D$6:$D$2205,A558,'Material routes'!$C$6:$C$2205,"Ingredient candidate"),COUNTIFS('Material routes'!$D$6:$D$2205,A558,'Material routes'!$C$6:$C$2205,"Consumed input"),COUNTIFS('Material routes'!$D$6:$D$2205,A558,'Material routes'!$C$6:$C$2205,"Contained input"),COUNTIFS('Material routes'!$D$6:$D$2205,A558,'Material routes'!$C$6:$C$2205,"Transform input"))</x:f>
        <x:v>0</x:v>
      </x:c>
      <x:c r="AL558" s="4" t="n">
        <x:f>COUNTIFS('Material routes'!$D$6:$D$2205,A558,'Material routes'!$C$6:$C$2205,"Tool candidate")</x:f>
        <x:v>0</x:v>
      </x:c>
      <x:c r="AM558" s="4" t="str">
        <x:f>IF(AJ558&gt;0,"Route listed; review status/completeness",IF(C558="T0","Raw entry feed; no production route","No production route listed"))</x:f>
        <x:v>Route listed; review status/completeness</x:v>
      </x:c>
      <x:c r="AN558" s="4" t="n">
        <x:f>IF(C558="T0",0,IF(C558="T1",1,IF(C558="T2",2,IF(C558="T3",3,IF(C558="T4",4,IF(C558="Unassigned",98,99))))))</x:f>
        <x:v>99</x:v>
      </x:c>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t="str">
        <x:v>proposal.collection.minimal_hide_tool_belt</x:v>
      </x:c>
      <x:c r="B559" s="4" t="str">
        <x:v>Minimal-hide tool belt</x:v>
      </x:c>
      <x:c r="C559" s="4" t="str">
        <x:v>Not applicable</x:v>
      </x:c>
      <x:c r="D559" s="4" t="inlineStr">
        <x:is>
          <x:t xml:space="preserve">Attachments</x:t>
        </x:is>
      </x:c>
      <x:c r="E559" s="4" t="str">
        <x:v>Wearable</x:v>
      </x:c>
      <x:c r="F559" s="4" t="str">
        <x:v>New proposal</x:v>
      </x:c>
      <x:c r="G559" s="4" t="str">
        <x:v>Carries hand tools on narrow scarce hide strips</x:v>
      </x:c>
      <x:c r="H559" s="4" t="str">
        <x:v>None</x:v>
      </x:c>
      <x:c r="I559" s="4" t="str">
        <x:v>Physical inventory / cargo item; dimensions and packing unresolved</x:v>
      </x:c>
      <x:c r="J559" s="4"/>
      <x:c r="K559" s="4"/>
      <x:c r="L559" s="4" t="str">
        <x:v>Candidate preparation: design.collection.minimal_hide_tool_belt. Full inputs are in Crafting browser.</x:v>
      </x:c>
      <x:c r="M559" s="4" t="str">
        <x:v>Candidate workshop or contained preparation route; detailed tools, quantities and conditions unresolved</x:v>
      </x:c>
      <x:c r="N559" s="4" t="str">
        <x:v>Not implemented</x:v>
      </x:c>
      <x:c r="O559" s="4" t="str">
        <x:v>Specific dimensions, yield, fit, performance and service conditions remain open.</x:v>
      </x:c>
      <x:c r="P559" s="4" t="str">
        <x:v>Design-dependent; processed biological materials remain costly</x:v>
      </x:c>
      <x:c r="Q559" s="4"/>
      <x:c r="R559" s="4"/>
      <x:c r="S559" s="4"/>
      <x:c r="T559" s="4"/>
      <x:c r="U559" s="4" t="str">
        <x:v>Candidate inputs are partial. Resolve tools, supporting materials, energy, recovery and compatibility before recipes become craftable.</x:v>
      </x:c>
      <x:c r="V559" s="4" t="str">
        <x:v>minimal-hide tool belt; collection expansion; wearable</x:v>
      </x:c>
      <x:c r="W559" s="4" t="str">
        <x:v>New item proposal, October 15, 2026. Setting reference (source proposal): https://github.com/sleepyseamonster/Arc-Dust/blob/f6f98515c005dc3c73cccd9cbc031691745740c6/02-Arc-Dust-Worldbuilding/world/materials/industrial-material-palette.md</x:v>
      </x:c>
      <x:c r="X559" s="4" t="str">
        <x:v>Wearable</x:v>
      </x:c>
      <x:c r="Y559" s="4" t="str">
        <x:v>Finished item</x:v>
      </x:c>
      <x:c r="Z559" s="4" t="str">
        <x:v>Manufactured / unresolved</x:v>
      </x:c>
      <x:c r="AA559" s="4" t="str">
        <x:v>Equipment mounting</x:v>
      </x:c>
      <x:c r="AB559" s="4" t="str">
        <x:v>Hide</x:v>
      </x:c>
      <x:c r="AC559" s="4" t="str">
        <x:v>Garment</x:v>
      </x:c>
      <x:c r="AD559" s="4" t="str">
        <x:v>Proposal</x:v>
      </x:c>
      <x:c r="AE559" s="4" t="str">
        <x:f>LOWER(A559&amp;"; "&amp;B559&amp;"; "&amp;D559&amp;"; "&amp;E559&amp;"; "&amp;X559&amp;"; "&amp;Y559&amp;"; "&amp;Z559&amp;"; "&amp;AA559&amp;"; "&amp;AB559&amp;"; "&amp;AC559&amp;"; "&amp;AD559&amp;"; "&amp;V559&amp;"; "&amp;C559&amp;"; "&amp;AH559&amp;"; "&amp;AI559)</x:f>
        <x:v>proposal.collection.minimal_hide_tool_belt; minimal-hide tool belt; attachments; wearable; wearable; finished item; manufactured / unresolved; equipment mounting; hide; garment; proposal; minimal-hide tool belt; collection expansion; wearable; not applicable; t2; finished item</x:v>
      </x:c>
      <x:c r="AF559" s="4" t="inlineStr">
        <x:is>
          <x:t xml:space="preserve">Collection expansion classification. Distinct type, use and material family; new item proposal unless author direction is marked. October 15 equipment split: Attachments. Fitted mounts, cargo rigging, inserts, backing, liners and replaceable add-ons that serve another piece of equipment.</x:t>
        </x:is>
      </x:c>
      <x:c r="AG559" s="4" t="str">
        <x:v>Finished endpoint or currency. Material tier is separate from finished input tier.</x:v>
      </x:c>
      <x:c r="AH559" s="4" t="str">
        <x:v>T2</x:v>
      </x:c>
      <x:c r="AI559" s="4" t="str">
        <x:v>Finished item</x:v>
      </x:c>
      <x:c r="AJ559" s="4" t="n">
        <x:f>COUNTIFS('Material routes'!$D$6:$D$2205,A559,'Material routes'!$C$6:$C$2205,"Output")</x:f>
        <x:v>1</x:v>
      </x:c>
      <x:c r="AK559" s="4" t="n">
        <x:f>SUM(COUNTIFS('Material routes'!$D$6:$D$2205,A559,'Material routes'!$C$6:$C$2205,"Ingredient candidate"),COUNTIFS('Material routes'!$D$6:$D$2205,A559,'Material routes'!$C$6:$C$2205,"Consumed input"),COUNTIFS('Material routes'!$D$6:$D$2205,A559,'Material routes'!$C$6:$C$2205,"Contained input"),COUNTIFS('Material routes'!$D$6:$D$2205,A559,'Material routes'!$C$6:$C$2205,"Transform input"))</x:f>
        <x:v>0</x:v>
      </x:c>
      <x:c r="AL559" s="4" t="n">
        <x:f>COUNTIFS('Material routes'!$D$6:$D$2205,A559,'Material routes'!$C$6:$C$2205,"Tool candidate")</x:f>
        <x:v>0</x:v>
      </x:c>
      <x:c r="AM559" s="4" t="str">
        <x:f>IF(AJ559&gt;0,"Route listed; review status/completeness",IF(C559="T0","Raw entry feed; no production route","No production route listed"))</x:f>
        <x:v>Route listed; review status/completeness</x:v>
      </x:c>
      <x:c r="AN559" s="4" t="n">
        <x:f>IF(C559="T0",0,IF(C559="T1",1,IF(C559="T2",2,IF(C559="T3",3,IF(C559="T4",4,IF(C559="Unassigned",98,99))))))</x:f>
        <x:v>99</x:v>
      </x:c>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x:c r="B560" s="4"/>
      <x:c r="C560" s="4"/>
      <x:c r="D560" s="4"/>
      <x:c r="E560" s="4"/>
      <x:c r="F560" s="4"/>
      <x:c r="G560" s="4"/>
      <x:c r="H560" s="4"/>
      <x:c r="I560" s="4"/>
      <x:c r="J560" s="4"/>
      <x:c r="M560" s="4"/>
      <x:c r="N560" s="4"/>
      <x:c r="O560" s="4"/>
      <x:c r="P560" s="4"/>
      <x:c r="Q560" s="4"/>
      <x:c r="V560" s="4"/>
      <x:c r="W560" s="4"/>
      <x:c r="X560" s="4"/>
      <x:c r="Y560" s="4"/>
      <x:c r="Z560" s="4"/>
      <x:c r="AA560" s="4"/>
      <x:c r="AB560" s="4"/>
      <x:c r="AC560" s="4"/>
      <x:c r="AD560" s="4"/>
      <x:c r="AE560" s="4"/>
      <x:c r="AF560" s="4"/>
      <x:c r="AG560" s="4"/>
      <x:c r="AH560" s="4"/>
      <x:c r="AI560" s="4"/>
      <x:c r="AJ560" s="4"/>
      <x:c r="AK560" s="4"/>
      <x:c r="AL560" s="4"/>
      <x:c r="AM560" s="4"/>
      <x:c r="AN560" s="4"/>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str">
        <x:v>Not applicable</x:v>
      </x:c>
      <x:c r="D561" s="4" t="inlineStr">
        <x:is>
          <x:t xml:space="preserve">Clothing</x:t>
        </x:is>
      </x:c>
      <x:c r="E561" s="4" t="str">
        <x:v>Wearable</x:v>
      </x:c>
      <x:c r="F561" s="4" t="str">
        <x:v>New proposal</x:v>
      </x:c>
      <x:c r="G561" s="4" t="str">
        <x:v>Rare framed shade worn above the eyes</x:v>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not applicable;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str">
        <x:v>Finished endpoint or currency. Material tier is separate from finished input tier.</x:v>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status/completeness",IF(C561="T0","Raw entry feed; no production route","No production route listed"))</x:f>
        <x:v>Route listed; review status/completeness</x:v>
      </x:c>
      <x:c r="AN561" s="4" t="n">
        <x:f>IF(C561="T0",0,IF(C561="T1",1,IF(C561="T2",2,IF(C561="T3",3,IF(C561="T4",4,IF(C561="Unassigned",98,99))))))</x:f>
        <x:v>99</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str">
        <x:v>Not applicable</x:v>
      </x:c>
      <x:c r="D562" s="4" t="str">
        <x:v>Cultural objects</x:v>
      </x:c>
      <x:c r="E562" s="4" t="str">
        <x:v>Cultural object</x:v>
      </x:c>
      <x:c r="F562" s="4" t="str">
        <x:v>New proposal</x:v>
      </x:c>
      <x:c r="G562" s="4" t="str">
        <x:v>Portable memorial of a settlement foundation, custom proposed</x:v>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cultural objects; cultural object; cultural object; finished item; manufactured / unresolved; ceremony; mineral; assembly; proposal; founding-stone keepsake; collection expansion; cultural object; not applicable; t1; finished item</x:v>
      </x:c>
      <x:c r="AF562" s="4" t="str">
        <x:v>Collection expansion classification. Distinct type, use and material family; new item proposal unless author direction is marked. October 15 audit: classification/handling clarified; item identity, design status and material tier preserved.</x:v>
      </x:c>
      <x:c r="AG562" s="4" t="str">
        <x:v>Finished endpoint or currency. Material tier is separate from finished input tier.</x:v>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t="n">
        <x:f>IF(C562="T0",0,IF(C562="T1",1,IF(C562="T2",2,IF(C562="T3",3,IF(C562="T4",4,IF(C562="Unassigned",98,99))))))</x:f>
        <x:v>99</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str">
        <x:v>Not applicable</x:v>
      </x:c>
      <x:c r="D563" s="4" t="str">
        <x:v>Cultural objects</x:v>
      </x:c>
      <x:c r="E563" s="4" t="str">
        <x:v>Cultural object</x:v>
      </x:c>
      <x:c r="F563" s="4" t="str">
        <x:v>New proposal</x:v>
      </x:c>
      <x:c r="G563" s="4" t="str">
        <x:v>Small displayed sample of a maker's specialty</x:v>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cultural objects; cultural object; cultural object; finished item; manufactured / unresolved; ceremony; mixed / unresolved; assembly; proposal; guild craft exemplar; collection expansion; cultural object; not applicable; t2; finished item</x:v>
      </x:c>
      <x:c r="AF563" s="4" t="str">
        <x:v>Collection expansion classification. Distinct type, use and material family; new item proposal unless author direction is marked. October 15 audit: classification/handling clarified; item identity, design status and material tier preserved.</x:v>
      </x:c>
      <x:c r="AG563" s="4" t="str">
        <x:v>Finished endpoint or currency. Material tier is separate from finished input tier.</x:v>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t="n">
        <x:f>IF(C563="T0",0,IF(C563="T1",1,IF(C563="T2",2,IF(C563="T3",3,IF(C563="T4",4,IF(C563="Unassigned",98,99))))))</x:f>
        <x:v>99</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str">
        <x:v>Not applicable</x:v>
      </x:c>
      <x:c r="D564" s="4" t="str">
        <x:v>Cultural objects</x:v>
      </x:c>
      <x:c r="E564" s="4" t="str">
        <x:v>Cultural object</x:v>
      </x:c>
      <x:c r="F564" s="4" t="str">
        <x:v>New proposal</x:v>
      </x:c>
      <x:c r="G564" s="4" t="str">
        <x:v>Linked metal token exchanged at a witnessed agreement</x:v>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cultural objects; cultural object; cultural object; finished item; manufactured / unresolved; ceremony; metal; assembly; proposal; witness chain; collection expansion; cultural object; not applicable; t2; finished item</x:v>
      </x:c>
      <x:c r="AF564" s="4" t="str">
        <x:v>Collection expansion classification. Distinct type, use and material family; new item proposal unless author direction is marked. October 15 audit: classification/handling clarified; item identity, design status and material tier preserved.</x:v>
      </x:c>
      <x:c r="AG564" s="4" t="str">
        <x:v>Finished endpoint or currency. Material tier is separate from finished input tier.</x:v>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t="n">
        <x:f>IF(C564="T0",0,IF(C564="T1",1,IF(C564="T2",2,IF(C564="T3",3,IF(C564="T4",4,IF(C564="Unassigned",98,99))))))</x:f>
        <x:v>99</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t="str">
        <x:v>proposal.collection.canister_coming_of_age_pendant</x:v>
      </x:c>
      <x:c r="B565" s="4" t="str">
        <x:v>Canister coming-of-age pendant</x:v>
      </x:c>
      <x:c r="C565" s="4" t="str">
        <x:v>Not applicable</x:v>
      </x:c>
      <x:c r="D565" s="4" t="str">
        <x:v>Cultural objects</x:v>
      </x:c>
      <x:c r="E565" s="4" t="str">
        <x:v>Cultural object</x:v>
      </x:c>
      <x:c r="F565" s="4" t="str">
        <x:v>New proposal</x:v>
      </x:c>
      <x:c r="G565" s="4" t="str">
        <x:v>Canister-shaped personal milestone ornament</x:v>
      </x:c>
      <x:c r="H565" s="4" t="str">
        <x:v>None</x:v>
      </x:c>
      <x:c r="I565" s="4" t="str">
        <x:v>Physical inventory / cargo item; dimensions and packing unresolved</x:v>
      </x:c>
      <x:c r="J565" s="4"/>
      <x:c r="K565" s="4"/>
      <x:c r="L565" s="4" t="str">
        <x:v>Candidate preparation: design.collection.canister_coming_of_age_pendant. Full inputs are in Crafting browser.</x:v>
      </x:c>
      <x:c r="M565" s="4" t="str">
        <x:v>Candidate workshop or contained preparation route; detailed tools, quantities and conditions unresolved</x:v>
      </x:c>
      <x:c r="N565" s="4" t="str">
        <x:v>Not implemented</x:v>
      </x:c>
      <x:c r="O565" s="4" t="str">
        <x:v>Specific dimensions, yield, fit, performance and service conditions remain open.</x:v>
      </x:c>
      <x:c r="P565" s="4"/>
      <x:c r="Q565" s="4"/>
      <x:c r="R565" s="4"/>
      <x:c r="S565" s="4"/>
      <x:c r="T565" s="4"/>
      <x:c r="U565" s="4" t="str">
        <x:v>Candidate inputs are partial. Resolve tools, supporting materials, energy, recovery and compatibility before recipes become craftable.</x:v>
      </x:c>
      <x:c r="V565" s="4" t="str">
        <x:v>canister coming-of-age pendant; collection expansion; cultural object</x:v>
      </x:c>
      <x:c r="W565" s="4" t="str">
        <x:v>New item proposal, October 15, 2026. Setting reference (source proposal): https://github.com/sleepyseamonster/Arc-Dust/blob/f6f98515c005dc3c73cccd9cbc031691745740c6/02-Arc-Dust-Worldbuilding/world/materials/industrial-material-palette.md</x:v>
      </x:c>
      <x:c r="X565" s="4" t="str">
        <x:v>Cultural object</x:v>
      </x:c>
      <x:c r="Y565" s="4" t="str">
        <x:v>Finished item</x:v>
      </x:c>
      <x:c r="Z565" s="4" t="str">
        <x:v>Manufactured / unresolved</x:v>
      </x:c>
      <x:c r="AA565" s="4" t="str">
        <x:v>Ceremony</x:v>
      </x:c>
      <x:c r="AB565" s="4" t="str">
        <x:v>Metal and shell</x:v>
      </x:c>
      <x:c r="AC565" s="4" t="str">
        <x:v>Assembly</x:v>
      </x:c>
      <x:c r="AD565" s="4" t="str">
        <x:v>Proposal</x:v>
      </x:c>
      <x:c r="AE565" s="4" t="str">
        <x:f>LOWER(A565&amp;"; "&amp;B565&amp;"; "&amp;D565&amp;"; "&amp;E565&amp;"; "&amp;X565&amp;"; "&amp;Y565&amp;"; "&amp;Z565&amp;"; "&amp;AA565&amp;"; "&amp;AB565&amp;"; "&amp;AC565&amp;"; "&amp;AD565&amp;"; "&amp;V565&amp;"; "&amp;C565&amp;"; "&amp;AH565&amp;"; "&amp;AI565)</x:f>
        <x:v>proposal.collection.canister_coming_of_age_pendant; canister coming-of-age pendant; cultural objects; cultural object; cultural object; finished item; manufactured / unresolved; ceremony; metal and shell; assembly; proposal; canister coming-of-age pendant; collection expansion; cultural object; not applicable; t2; finished item</x:v>
      </x:c>
      <x:c r="AF565" s="4" t="str">
        <x:v>Collection expansion classification. Distinct type, use and material family; new item proposal unless author direction is marked. October 15 audit: classification/handling clarified; item identity, design status and material tier preserved.</x:v>
      </x:c>
      <x:c r="AG565" s="4" t="str">
        <x:v>Finished endpoint or currency. Material tier is separate from finished input tier.</x:v>
      </x:c>
      <x:c r="AH565" s="4" t="str">
        <x:v>T2</x:v>
      </x:c>
      <x:c r="AI565" s="4" t="str">
        <x:v>Finished item</x:v>
      </x:c>
      <x:c r="AJ565" s="4" t="n">
        <x:f>COUNTIFS('Material routes'!$D$6:$D$2205,A565,'Material routes'!$C$6:$C$2205,"Output")</x:f>
        <x:v>1</x:v>
      </x:c>
      <x:c r="AK565" s="4" t="n">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t="n">
        <x:f>COUNTIFS('Material routes'!$D$6:$D$2205,A565,'Material routes'!$C$6:$C$2205,"Tool candidate")</x:f>
        <x:v>0</x:v>
      </x:c>
      <x:c r="AM565" s="4" t="str">
        <x:f>IF(AJ565&gt;0,"Route listed; review status/completeness",IF(C565="T0","Raw entry feed; no production route","No production route listed"))</x:f>
        <x:v>Route listed; review status/completeness</x:v>
      </x:c>
      <x:c r="AN565" s="4" t="n">
        <x:f>IF(C565="T0",0,IF(C565="T1",1,IF(C565="T2",2,IF(C565="T3",3,IF(C565="T4",4,IF(C565="Unassigned",98,99))))))</x:f>
        <x:v>99</x:v>
      </x:c>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str">
        <x:v>Not applicable</x:v>
      </x:c>
      <x:c r="D566" s="4" t="str">
        <x:v>Cultural objects</x:v>
      </x:c>
      <x:c r="E566" s="4" t="str">
        <x:v>Cultural object</x:v>
      </x:c>
      <x:c r="F566" s="4" t="str">
        <x:v>New proposal</x:v>
      </x:c>
      <x:c r="G566" s="4" t="str">
        <x:v>Personal record of a proposed journey tradition</x:v>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cultural objects; cultural object; cultural object; finished item; manufactured / unresolved; ceremony; mixed / unresolved; assembly; proposal; pilgrim route bead strand; collection expansion; cultural object; not applicable; t3; finished item</x:v>
      </x:c>
      <x:c r="AF566" s="4" t="str">
        <x:v>Collection expansion classification. Distinct type, use and material family; new item proposal unless author direction is marked. October 15 audit: classification/handling clarified; item identity, design status and material tier preserved.</x:v>
      </x:c>
      <x:c r="AG566" s="4" t="str">
        <x:v>Finished endpoint or currency. Material tier is separate from finished input tier.</x:v>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t="n">
        <x:f>IF(C566="T0",0,IF(C566="T1",1,IF(C566="T2",2,IF(C566="T3",3,IF(C566="T4",4,IF(C566="Unassigned",98,99))))))</x:f>
        <x:v>99</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str">
        <x:v>Not applicable</x:v>
      </x:c>
      <x:c r="D567" s="4" t="str">
        <x:v>Cultural objects</x:v>
      </x:c>
      <x:c r="E567" s="4" t="str">
        <x:v>Cultural object</x:v>
      </x:c>
      <x:c r="F567" s="4" t="str">
        <x:v>New proposal</x:v>
      </x:c>
      <x:c r="G567" s="4" t="str">
        <x:v>Memorial cutout in polished shell</x:v>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cultural objects; cultural object; cultural object; finished item; manufactured / unresolved; ceremony; shell / chitin; assembly; proposal; ancestor shell silhouette; collection expansion; cultural object; not applicable; t1; finished item</x:v>
      </x:c>
      <x:c r="AF567" s="4" t="str">
        <x:v>Collection expansion classification. Distinct type, use and material family; new item proposal unless author direction is marked. October 15 audit: classification/handling clarified; item identity, design status and material tier preserved.</x:v>
      </x:c>
      <x:c r="AG567" s="4" t="str">
        <x:v>Finished endpoint or currency. Material tier is separate from finished input tier.</x:v>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t="n">
        <x:f>IF(C567="T0",0,IF(C567="T1",1,IF(C567="T2",2,IF(C567="T3",3,IF(C567="T4",4,IF(C567="Unassigned",98,99))))))</x:f>
        <x:v>99</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str">
        <x:v>Not applicable</x:v>
      </x:c>
      <x:c r="D568" s="4" t="str">
        <x:v>Cultural objects</x:v>
      </x:c>
      <x:c r="E568" s="4" t="str">
        <x:v>Cultural object</x:v>
      </x:c>
      <x:c r="F568" s="4" t="str">
        <x:v>New proposal</x:v>
      </x:c>
      <x:c r="G568" s="4" t="str">
        <x:v>Shared insignia for a crew agreement, no named faction assigned</x:v>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cultural objects; cultural object; cultural object; finished item; manufactured / unresolved; ceremony; metal; assembly; proposal; work-crew oath clasp; collection expansion; cultural object; not applicable; t2; finished item</x:v>
      </x:c>
      <x:c r="AF568" s="4" t="str">
        <x:v>Collection expansion classification. Distinct type, use and material family; new item proposal unless author direction is marked. October 15 audit: classification/handling clarified; item identity, design status and material tier preserved.</x:v>
      </x:c>
      <x:c r="AG568" s="4" t="str">
        <x:v>Finished endpoint or currency. Material tier is separate from finished input tier.</x:v>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t="n">
        <x:f>IF(C568="T0",0,IF(C568="T1",1,IF(C568="T2",2,IF(C568="T3",3,IF(C568="T4",4,IF(C568="Unassigned",98,99))))))</x:f>
        <x:v>99</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str">
        <x:v>Not applicable</x:v>
      </x:c>
      <x:c r="D569" s="4" t="str">
        <x:v>Cultural objects</x:v>
      </x:c>
      <x:c r="E569" s="4" t="str">
        <x:v>Cultural object</x:v>
      </x:c>
      <x:c r="F569" s="4" t="str">
        <x:v>New proposal</x:v>
      </x:c>
      <x:c r="G569" s="4" t="str">
        <x:v>Displays a magnet as a ritual focus without asserting a specific faith</x:v>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cultural objects; cultural object; cultural object; finished item; manufactured / unresolved; ceremony; mixed / unresolved; assembly; proposal; ceremonial magnet stand; collection expansion; cultural object; not applicable; unassigned; finished item</x:v>
      </x:c>
      <x:c r="AF569" s="4" t="str">
        <x:v>Collection expansion classification. Distinct type, use and material family; new item proposal unless author direction is marked. October 15 audit: classification/handling clarified; item identity, design status and material tier preserved.</x:v>
      </x:c>
      <x:c r="AG569" s="4" t="str">
        <x:v>Finished endpoint or currency. Material tier is separate from finished input tier.</x:v>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t="n">
        <x:f>IF(C569="T0",0,IF(C569="T1",1,IF(C569="T2",2,IF(C569="T3",3,IF(C569="T4",4,IF(C569="Unassigned",98,99))))))</x:f>
        <x:v>99</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str">
        <x:v>Not applicable</x:v>
      </x:c>
      <x:c r="D570" s="4" t="str">
        <x:v>Cultural objects</x:v>
      </x:c>
      <x:c r="E570" s="4" t="str">
        <x:v>Cultural object</x:v>
      </x:c>
      <x:c r="F570" s="4" t="str">
        <x:v>New proposal</x:v>
      </x:c>
      <x:c r="G570" s="4" t="str">
        <x:v>Supports a valued artisan commission during presentation</x:v>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cultural objects; cultural object; cultural object; finished item; manufactured / unresolved; ceremony; ceramic; assembly; proposal; masterwork presentation tile; collection expansion; cultural object; not applicable; t2; finished item</x:v>
      </x:c>
      <x:c r="AF570" s="4" t="str">
        <x:v>Collection expansion classification. Distinct type, use and material family; new item proposal unless author direction is marked. October 15 audit: classification/handling clarified; item identity, design status and material tier preserved.</x:v>
      </x:c>
      <x:c r="AG570" s="4" t="str">
        <x:v>Finished endpoint or currency. Material tier is separate from finished input tier.</x:v>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t="n">
        <x:f>IF(C570="T0",0,IF(C570="T1",1,IF(C570="T2",2,IF(C570="T3",3,IF(C570="T4",4,IF(C570="Unassigned",98,99))))))</x:f>
        <x:v>99</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str">
        <x:v>T0</x:v>
      </x:c>
      <x:c r="D571" s="4" t="str">
        <x:v>Mineral resources</x:v>
      </x:c>
      <x:c r="E571" s="4" t="str">
        <x:v>Gem material</x:v>
      </x:c>
      <x:c r="F571" s="4" t="str">
        <x:v>New proposal</x:v>
      </x:c>
      <x:c r="G571" s="4" t="str">
        <x:v>Banded candidate cutting stone for beads and small inlays</x:v>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t0; not applicable; material</x:v>
      </x:c>
      <x:c r="AF571" s="4" t="str">
        <x:v>Collection expansion classification. Distinct type, use and material family; new item proposal unless author direction is marked.</x:v>
      </x:c>
      <x:c r="AG571" s="4" t="str">
        <x:v>Selected candidate processing route places this stock at T0. Raw entry is T0; source rarity does not raise tier.</x:v>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status/completeness",IF(C571="T0","Raw entry feed; no production route","No production route listed"))</x:f>
        <x:v>Raw entry feed; no production route</x:v>
      </x:c>
      <x:c r="AN571" s="4" t="n">
        <x:f>IF(C571="T0",0,IF(C571="T1",1,IF(C571="T2",2,IF(C571="T3",3,IF(C571="T4",4,IF(C571="Unassigned",98,99))))))</x:f>
        <x:v>0</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str">
        <x:v>T0</x:v>
      </x:c>
      <x:c r="D572" s="4" t="str">
        <x:v>Mineral resources</x:v>
      </x:c>
      <x:c r="E572" s="4" t="str">
        <x:v>Gem material</x:v>
      </x:c>
      <x:c r="F572" s="4" t="str">
        <x:v>New proposal</x:v>
      </x:c>
      <x:c r="G572" s="4" t="str">
        <x:v>Translucent candidate carving and inlay material</x:v>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t0; not applicable; material</x:v>
      </x:c>
      <x:c r="AF572" s="4" t="str">
        <x:v>Collection expansion classification. Distinct type, use and material family; new item proposal unless author direction is marked.</x:v>
      </x:c>
      <x:c r="AG572" s="4" t="str">
        <x:v>Selected candidate processing route places this stock at T0. Raw entry is T0; source rarity does not raise tier.</x:v>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status/completeness",IF(C572="T0","Raw entry feed; no production route","No production route listed"))</x:f>
        <x:v>Raw entry feed; no production route</x:v>
      </x:c>
      <x:c r="AN572" s="4" t="n">
        <x:f>IF(C572="T0",0,IF(C572="T1",1,IF(C572="T2",2,IF(C572="T3",3,IF(C572="T4",4,IF(C572="Unassigned",98,99))))))</x:f>
        <x:v>0</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str">
        <x:v>Not applicable</x:v>
      </x:c>
      <x:c r="D573" s="4" t="inlineStr">
        <x:is>
          <x:t xml:space="preserve">Camp items</x:t>
        </x:is>
      </x:c>
      <x:c r="E573" s="4" t="inlineStr">
        <x:is>
          <x:t xml:space="preserve">Food service &amp; storage</x:t>
        </x:is>
      </x:c>
      <x:c r="F573" s="4" t="str">
        <x:v>New proposal</x:v>
      </x:c>
      <x:c r="G573" s="4" t="str">
        <x:v>Transfers thick Phagia meal portions</x:v>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inlineStr">
        <x:is>
          <x:t xml:space="preserve">long-handled meal ladle; collection expansion; household utensil; Household utensil; camp goods; Food service &amp; storage</x:t>
        </x:is>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camp items; food service &amp; storage; household utensil; finished item; manufactured / unresolved; food service; metal; assembly; proposal; long-handled meal ladle; collection expansion; household utensil; household utensil; camp goods; food service &amp; storage; not applicable; t3; finished item</x:v>
      </x:c>
      <x:c r="AF573"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3" s="4" t="str">
        <x:v>Finished endpoint or currency. Material tier is separate from finished input tier.</x:v>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t="n">
        <x:f>IF(C573="T0",0,IF(C573="T1",1,IF(C573="T2",2,IF(C573="T3",3,IF(C573="T4",4,IF(C573="Unassigned",98,99))))))</x:f>
        <x:v>99</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str">
        <x:v>Not applicable</x:v>
      </x:c>
      <x:c r="D574" s="4" t="inlineStr">
        <x:is>
          <x:t xml:space="preserve">Camp items</x:t>
        </x:is>
      </x:c>
      <x:c r="E574" s="4" t="inlineStr">
        <x:is>
          <x:t xml:space="preserve">Food service &amp; storage</x:t>
        </x:is>
      </x:c>
      <x:c r="F574" s="4" t="str">
        <x:v>New proposal</x:v>
      </x:c>
      <x:c r="G574" s="4" t="str">
        <x:v>Measures consistent meal portions</x:v>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inlineStr">
        <x:is>
          <x:t xml:space="preserve">ceramic portion scoop; collection expansion; household utensil; Household utensil; camp goods; Food service &amp; storage</x:t>
        </x:is>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camp items; food service &amp; storage; household utensil; finished item; manufactured / unresolved; food service; ceramic; assembly; proposal; ceramic portion scoop; collection expansion; household utensil; household utensil; camp goods; food service &amp; storage; not applicable; t1; finished item</x:v>
      </x:c>
      <x:c r="AF574"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4" s="4" t="str">
        <x:v>Finished endpoint or currency. Material tier is separate from finished input tier.</x:v>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t="n">
        <x:f>IF(C574="T0",0,IF(C574="T1",1,IF(C574="T2",2,IF(C574="T3",3,IF(C574="T4",4,IF(C574="Unassigned",98,99))))))</x:f>
        <x:v>99</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str">
        <x:v>Not applicable</x:v>
      </x:c>
      <x:c r="D575" s="4" t="inlineStr">
        <x:is>
          <x:t xml:space="preserve">Camp items</x:t>
        </x:is>
      </x:c>
      <x:c r="E575" s="4" t="inlineStr">
        <x:is>
          <x:t xml:space="preserve">Food service &amp; storage</x:t>
        </x:is>
      </x:c>
      <x:c r="F575" s="4" t="str">
        <x:v>New proposal</x:v>
      </x:c>
      <x:c r="G575" s="4" t="str">
        <x:v>Carries bowls and sealed portions</x:v>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inlineStr">
        <x:is>
          <x:t xml:space="preserve">shell serving tray; collection expansion; household utensil; Household utensil; camp goods; Food service &amp; storage</x:t>
        </x:is>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camp items; food service &amp; storage; household utensil; finished item; manufactured / unresolved; food service; metal and shell; assembly; proposal; shell serving tray; collection expansion; household utensil; household utensil; camp goods; food service &amp; storage; not applicable; t2; finished item</x:v>
      </x:c>
      <x:c r="AF575"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5" s="4" t="str">
        <x:v>Finished endpoint or currency. Material tier is separate from finished input tier.</x:v>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t="n">
        <x:f>IF(C575="T0",0,IF(C575="T1",1,IF(C575="T2",2,IF(C575="T3",3,IF(C575="T4",4,IF(C575="Unassigned",98,99))))))</x:f>
        <x:v>99</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str">
        <x:v>Not applicable</x:v>
      </x:c>
      <x:c r="D576" s="4" t="inlineStr">
        <x:is>
          <x:t xml:space="preserve">Camp items</x:t>
        </x:is>
      </x:c>
      <x:c r="E576" s="4" t="inlineStr">
        <x:is>
          <x:t xml:space="preserve">Food service &amp; storage</x:t>
        </x:is>
      </x:c>
      <x:c r="F576" s="4" t="str">
        <x:v>New proposal</x:v>
      </x:c>
      <x:c r="G576" s="4" t="str">
        <x:v>Handles firm ration pieces with reusable metal tips</x:v>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inlineStr">
        <x:is>
          <x:t xml:space="preserve">metal eating tongs; collection expansion; household utensil; Household utensil; camp goods; Food service &amp; storage</x:t>
        </x:is>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camp items; food service &amp; storage; household utensil; finished item; manufactured / unresolved; food service; metal; assembly; proposal; metal eating tongs; collection expansion; household utensil; household utensil; camp goods; food service &amp; storage; not applicable; t3; finished item</x:v>
      </x:c>
      <x:c r="AF576"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6" s="4" t="str">
        <x:v>Finished endpoint or currency. Material tier is separate from finished input tier.</x:v>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t="n">
        <x:f>IF(C576="T0",0,IF(C576="T1",1,IF(C576="T2",2,IF(C576="T3",3,IF(C576="T4",4,IF(C576="Unassigned",98,99))))))</x:f>
        <x:v>99</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str">
        <x:v>Not applicable</x:v>
      </x:c>
      <x:c r="D577" s="4" t="str">
        <x:v>Cultural objects</x:v>
      </x:c>
      <x:c r="E577" s="4" t="str">
        <x:v>Document</x:v>
      </x:c>
      <x:c r="F577" s="4" t="str">
        <x:v>New proposal</x:v>
      </x:c>
      <x:c r="G577" s="4" t="str">
        <x:v>Records a proposed site claim and witnesses</x:v>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cultural objects; document; document; finished item; manufactured / unresolved; writing and records; husk fiber; folio; proposal; salvage claim leaf; collection expansion; document; not applicable; t2; finished item</x:v>
      </x:c>
      <x:c r="AF577" s="4" t="str">
        <x:v>Collection expansion classification. Distinct type, use and material family; new item proposal unless author direction is marked.</x:v>
      </x:c>
      <x:c r="AG577" s="4" t="str">
        <x:v>Finished endpoint or currency. Material tier is separate from finished input tier.</x:v>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t="n">
        <x:f>IF(C577="T0",0,IF(C577="T1",1,IF(C577="T2",2,IF(C577="T3",3,IF(C577="T4",4,IF(C577="Unassigned",98,99))))))</x:f>
        <x:v>99</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t="str">
        <x:v>proposal.collection.workshop_repair_folio</x:v>
      </x:c>
      <x:c r="B578" s="4" t="str">
        <x:v>Workshop repair folio</x:v>
      </x:c>
      <x:c r="C578" s="4" t="str">
        <x:v>Not applicable</x:v>
      </x:c>
      <x:c r="D578" s="4" t="str">
        <x:v>Cultural objects</x:v>
      </x:c>
      <x:c r="E578" s="4" t="str">
        <x:v>Document</x:v>
      </x:c>
      <x:c r="F578" s="4" t="str">
        <x:v>New proposal</x:v>
      </x:c>
      <x:c r="G578" s="4" t="str">
        <x:v>Tracks machine faults and replaced parts</x:v>
      </x:c>
      <x:c r="H578" s="4" t="str">
        <x:v>None</x:v>
      </x:c>
      <x:c r="I578" s="4" t="str">
        <x:v>Physical inventory / cargo item; dimensions and packing unresolved</x:v>
      </x:c>
      <x:c r="J578" s="4"/>
      <x:c r="K578" s="4"/>
      <x:c r="L578" s="4" t="str">
        <x:v>Candidate preparation: design.collection.workshop_repair_folio. Full inputs are in Crafting browser.</x:v>
      </x:c>
      <x:c r="M578" s="4" t="str">
        <x:v>Candidate workshop or contained preparation route; detailed tools, quantities and conditions unresolved</x:v>
      </x:c>
      <x:c r="N578" s="4" t="str">
        <x:v>Not implemented</x:v>
      </x:c>
      <x:c r="O578" s="4" t="str">
        <x:v>Specific dimensions, yield, fit, performance and service conditions remain open.</x:v>
      </x:c>
      <x:c r="P578" s="4"/>
      <x:c r="Q578" s="4"/>
      <x:c r="R578" s="4"/>
      <x:c r="S578" s="4"/>
      <x:c r="T578" s="4"/>
      <x:c r="U578" s="4" t="str">
        <x:v>Candidate inputs are partial. Resolve tools, supporting materials, energy, recovery and compatibility before recipes become craftable.</x:v>
      </x:c>
      <x:c r="V578" s="4" t="str">
        <x:v>workshop repair folio; collection expansion; document</x:v>
      </x:c>
      <x:c r="W578" s="4" t="str">
        <x:v>New item proposal, October 15, 2026. Setting reference (source proposal): https://github.com/sleepyseamonster/Arc-Dust/blob/f6f98515c005dc3c73cccd9cbc031691745740c6/02-Arc-Dust-Worldbuilding/world/materials/industrial-material-palette.md</x:v>
      </x:c>
      <x:c r="X578" s="4" t="str">
        <x:v>Document</x:v>
      </x:c>
      <x:c r="Y578" s="4" t="str">
        <x:v>Finished item</x:v>
      </x:c>
      <x:c r="Z578" s="4" t="str">
        <x:v>Manufactured / unresolved</x:v>
      </x:c>
      <x:c r="AA578" s="4" t="str">
        <x:v>Writing and records</x:v>
      </x:c>
      <x:c r="AB578" s="4" t="str">
        <x:v>Husk fiber</x:v>
      </x:c>
      <x:c r="AC578" s="4" t="str">
        <x:v>Folio</x:v>
      </x:c>
      <x:c r="AD578" s="4" t="str">
        <x:v>Proposal</x:v>
      </x:c>
      <x:c r="AE578" s="4" t="str">
        <x:f>LOWER(A578&amp;"; "&amp;B578&amp;"; "&amp;D578&amp;"; "&amp;E578&amp;"; "&amp;X578&amp;"; "&amp;Y578&amp;"; "&amp;Z578&amp;"; "&amp;AA578&amp;"; "&amp;AB578&amp;"; "&amp;AC578&amp;"; "&amp;AD578&amp;"; "&amp;V578&amp;"; "&amp;C578&amp;"; "&amp;AH578&amp;"; "&amp;AI578)</x:f>
        <x:v>proposal.collection.workshop_repair_folio; workshop repair folio; cultural objects; document; document; finished item; manufactured / unresolved; writing and records; husk fiber; folio; proposal; workshop repair folio; collection expansion; document; not applicable; t2; finished item</x:v>
      </x:c>
      <x:c r="AF578" s="4" t="str">
        <x:v>Collection expansion classification. Distinct type, use and material family; new item proposal unless author direction is marked.</x:v>
      </x:c>
      <x:c r="AG578" s="4" t="str">
        <x:v>Finished endpoint or currency. Material tier is separate from finished input tier.</x:v>
      </x:c>
      <x:c r="AH578" s="4" t="str">
        <x:v>T2</x:v>
      </x:c>
      <x:c r="AI578" s="4" t="str">
        <x:v>Finished item</x:v>
      </x:c>
      <x:c r="AJ578" s="4" t="n">
        <x:f>COUNTIFS('Material routes'!$D$6:$D$2205,A578,'Material routes'!$C$6:$C$2205,"Output")</x:f>
        <x:v>1</x:v>
      </x:c>
      <x:c r="AK578" s="4" t="n">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t="n">
        <x:f>COUNTIFS('Material routes'!$D$6:$D$2205,A578,'Material routes'!$C$6:$C$2205,"Tool candidate")</x:f>
        <x:v>0</x:v>
      </x:c>
      <x:c r="AM578" s="4" t="str">
        <x:f>IF(AJ578&gt;0,"Route listed; review status/completeness",IF(C578="T0","Raw entry feed; no production route","No production route listed"))</x:f>
        <x:v>Route listed; review status/completeness</x:v>
      </x:c>
      <x:c r="AN578" s="4" t="n">
        <x:f>IF(C578="T0",0,IF(C578="T1",1,IF(C578="T2",2,IF(C578="T3",3,IF(C578="T4",4,IF(C578="Unassigned",98,99))))))</x:f>
        <x:v>99</x:v>
      </x:c>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t="str">
        <x:v>proposal.collection.caravan_cargo_manifest</x:v>
      </x:c>
      <x:c r="B579" s="4" t="str">
        <x:v>Caravan cargo manifest</x:v>
      </x:c>
      <x:c r="C579" s="4" t="str">
        <x:v>Not applicable</x:v>
      </x:c>
      <x:c r="D579" s="4" t="str">
        <x:v>Cultural objects</x:v>
      </x:c>
      <x:c r="E579" s="4" t="str">
        <x:v>Document</x:v>
      </x:c>
      <x:c r="F579" s="4" t="str">
        <x:v>New proposal</x:v>
      </x:c>
      <x:c r="G579" s="4" t="str">
        <x:v>Lists carried goods and their owners</x:v>
      </x:c>
      <x:c r="H579" s="4" t="str">
        <x:v>None</x:v>
      </x:c>
      <x:c r="I579" s="4" t="str">
        <x:v>Physical inventory / cargo item; dimensions and packing unresolved</x:v>
      </x:c>
      <x:c r="J579" s="4"/>
      <x:c r="K579" s="4"/>
      <x:c r="L579" s="4" t="str">
        <x:v>Candidate preparation: design.collection.caravan_cargo_manifest. Full inputs are in Crafting browser.</x:v>
      </x:c>
      <x:c r="M579" s="4" t="str">
        <x:v>Candidate workshop or contained preparation route; detailed tools, quantities and conditions unresolved</x:v>
      </x:c>
      <x:c r="N579" s="4" t="str">
        <x:v>Not implemented</x:v>
      </x:c>
      <x:c r="O579" s="4" t="str">
        <x:v>Specific dimensions, yield, fit, performance and service conditions remain open.</x:v>
      </x:c>
      <x:c r="P579" s="4"/>
      <x:c r="Q579" s="4"/>
      <x:c r="R579" s="4"/>
      <x:c r="S579" s="4"/>
      <x:c r="T579" s="4"/>
      <x:c r="U579" s="4" t="str">
        <x:v>Candidate inputs are partial. Resolve tools, supporting materials, energy, recovery and compatibility before recipes become craftable.</x:v>
      </x:c>
      <x:c r="V579" s="4" t="str">
        <x:v>caravan cargo manifest; collection expansion; document</x:v>
      </x:c>
      <x:c r="W579" s="4" t="str">
        <x:v>New item proposal, October 15, 2026. Setting reference (source proposal): https://github.com/sleepyseamonster/Arc-Dust/blob/f6f98515c005dc3c73cccd9cbc031691745740c6/02-Arc-Dust-Worldbuilding/world/materials/industrial-material-palette.md</x:v>
      </x:c>
      <x:c r="X579" s="4" t="str">
        <x:v>Document</x:v>
      </x:c>
      <x:c r="Y579" s="4" t="str">
        <x:v>Finished item</x:v>
      </x:c>
      <x:c r="Z579" s="4" t="str">
        <x:v>Manufactured / unresolved</x:v>
      </x:c>
      <x:c r="AA579" s="4" t="str">
        <x:v>Writing and records</x:v>
      </x:c>
      <x:c r="AB579" s="4" t="str">
        <x:v>Husk fiber</x:v>
      </x:c>
      <x:c r="AC579" s="4" t="str">
        <x:v>Folio</x:v>
      </x:c>
      <x:c r="AD579" s="4" t="str">
        <x:v>Proposal</x:v>
      </x:c>
      <x:c r="AE579" s="4" t="str">
        <x:f>LOWER(A579&amp;"; "&amp;B579&amp;"; "&amp;D579&amp;"; "&amp;E579&amp;"; "&amp;X579&amp;"; "&amp;Y579&amp;"; "&amp;Z579&amp;"; "&amp;AA579&amp;"; "&amp;AB579&amp;"; "&amp;AC579&amp;"; "&amp;AD579&amp;"; "&amp;V579&amp;"; "&amp;C579&amp;"; "&amp;AH579&amp;"; "&amp;AI579)</x:f>
        <x:v>proposal.collection.caravan_cargo_manifest; caravan cargo manifest; cultural objects; document; document; finished item; manufactured / unresolved; writing and records; husk fiber; folio; proposal; caravan cargo manifest; collection expansion; document; not applicable; t2; finished item</x:v>
      </x:c>
      <x:c r="AF579" s="4" t="str">
        <x:v>Collection expansion classification. Distinct type, use and material family; new item proposal unless author direction is marked.</x:v>
      </x:c>
      <x:c r="AG579" s="4" t="str">
        <x:v>Finished endpoint or currency. Material tier is separate from finished input tier.</x:v>
      </x:c>
      <x:c r="AH579" s="4" t="str">
        <x:v>T2</x:v>
      </x:c>
      <x:c r="AI579" s="4" t="str">
        <x:v>Finished item</x:v>
      </x:c>
      <x:c r="AJ579" s="4" t="n">
        <x:f>COUNTIFS('Material routes'!$D$6:$D$2205,A579,'Material routes'!$C$6:$C$2205,"Output")</x:f>
        <x:v>1</x:v>
      </x:c>
      <x:c r="AK579" s="4" t="n">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t="n">
        <x:f>COUNTIFS('Material routes'!$D$6:$D$2205,A579,'Material routes'!$C$6:$C$2205,"Tool candidate")</x:f>
        <x:v>0</x:v>
      </x:c>
      <x:c r="AM579" s="4" t="str">
        <x:f>IF(AJ579&gt;0,"Route listed; review status/completeness",IF(C579="T0","Raw entry feed; no production route","No production route listed"))</x:f>
        <x:v>Route listed; review status/completeness</x:v>
      </x:c>
      <x:c r="AN579" s="4" t="n">
        <x:f>IF(C579="T0",0,IF(C579="T1",1,IF(C579="T2",2,IF(C579="T3",3,IF(C579="T4",4,IF(C579="Unassigned",98,99))))))</x:f>
        <x:v>99</x:v>
      </x:c>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str">
        <x:v>Not applicable</x:v>
      </x:c>
      <x:c r="D580" s="4" t="str">
        <x:v>Cultural objects</x:v>
      </x:c>
      <x:c r="E580" s="4" t="str">
        <x:v>Document</x:v>
      </x:c>
      <x:c r="F580" s="4" t="str">
        <x:v>New proposal</x:v>
      </x:c>
      <x:c r="G580" s="4" t="str">
        <x:v>Records rations and food preparation notes</x:v>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str">
        <x:v>household meal ledger; collection expansion; document</x:v>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cultural objects; document; document; finished item; manufactured / unresolved; writing and records; husk fiber; folio; proposal; household meal ledger; collection expansion; document; not applicable; t2; finished item</x:v>
      </x:c>
      <x:c r="AF580" s="4" t="str">
        <x:v>Collection expansion classification. Distinct type, use and material family; new item proposal unless author direction is marked.</x:v>
      </x:c>
      <x:c r="AG580" s="4" t="str">
        <x:v>Finished endpoint or currency. Material tier is separate from finished input tier.</x:v>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t="n">
        <x:f>IF(C580="T0",0,IF(C580="T1",1,IF(C580="T2",2,IF(C580="T3",3,IF(C580="T4",4,IF(C580="Unassigned",98,99))))))</x:f>
        <x:v>99</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t="str">
        <x:v>proposal.collection.instrument_tuning_chart</x:v>
      </x:c>
      <x:c r="B581" s="4" t="str">
        <x:v>Instrument tuning chart</x:v>
      </x:c>
      <x:c r="C581" s="4" t="str">
        <x:v>Not applicable</x:v>
      </x:c>
      <x:c r="D581" s="4" t="str">
        <x:v>Cultural objects</x:v>
      </x:c>
      <x:c r="E581" s="4" t="str">
        <x:v>Document</x:v>
      </x:c>
      <x:c r="F581" s="4" t="str">
        <x:v>New proposal</x:v>
      </x:c>
      <x:c r="G581" s="4" t="str">
        <x:v>Preserves pitch marks for an instrument set</x:v>
      </x:c>
      <x:c r="H581" s="4" t="str">
        <x:v>None</x:v>
      </x:c>
      <x:c r="I581" s="4" t="str">
        <x:v>Physical inventory / cargo item; dimensions and packing unresolved</x:v>
      </x:c>
      <x:c r="J581" s="4"/>
      <x:c r="K581" s="4"/>
      <x:c r="L581" s="4" t="str">
        <x:v>Candidate preparation: design.collection.instrument_tuning_chart. Full inputs are in Crafting browser.</x:v>
      </x:c>
      <x:c r="M581" s="4" t="str">
        <x:v>Candidate workshop or contained preparation route; detailed tools, quantities and conditions unresolved</x:v>
      </x:c>
      <x:c r="N581" s="4" t="str">
        <x:v>Not implemented</x:v>
      </x:c>
      <x:c r="O581" s="4" t="str">
        <x:v>Specific dimensions, yield, fit, performance and service conditions remain open.</x:v>
      </x:c>
      <x:c r="P581" s="4"/>
      <x:c r="Q581" s="4"/>
      <x:c r="R581" s="4"/>
      <x:c r="S581" s="4"/>
      <x:c r="T581" s="4"/>
      <x:c r="U581" s="4" t="str">
        <x:v>Candidate inputs are partial. Resolve tools, supporting materials, energy, recovery and compatibility before recipes become craftable.</x:v>
      </x:c>
      <x:c r="V581" s="4" t="str">
        <x:v>instrument tuning chart; collection expansion; document</x:v>
      </x:c>
      <x:c r="W581" s="4" t="str">
        <x:v>New item proposal, October 15, 2026. Setting reference (source proposal): https://github.com/sleepyseamonster/Arc-Dust/blob/f6f98515c005dc3c73cccd9cbc031691745740c6/02-Arc-Dust-Worldbuilding/world/materials/industrial-material-palette.md</x:v>
      </x:c>
      <x:c r="X581" s="4" t="str">
        <x:v>Document</x:v>
      </x:c>
      <x:c r="Y581" s="4" t="str">
        <x:v>Finished item</x:v>
      </x:c>
      <x:c r="Z581" s="4" t="str">
        <x:v>Manufactured / unresolved</x:v>
      </x:c>
      <x:c r="AA581" s="4" t="str">
        <x:v>Writing and records</x:v>
      </x:c>
      <x:c r="AB581" s="4" t="str">
        <x:v>Husk fiber</x:v>
      </x:c>
      <x:c r="AC581" s="4" t="str">
        <x:v>Folio</x:v>
      </x:c>
      <x:c r="AD581" s="4" t="str">
        <x:v>Proposal</x:v>
      </x:c>
      <x:c r="AE581" s="4" t="str">
        <x:f>LOWER(A581&amp;"; "&amp;B581&amp;"; "&amp;D581&amp;"; "&amp;E581&amp;"; "&amp;X581&amp;"; "&amp;Y581&amp;"; "&amp;Z581&amp;"; "&amp;AA581&amp;"; "&amp;AB581&amp;"; "&amp;AC581&amp;"; "&amp;AD581&amp;"; "&amp;V581&amp;"; "&amp;C581&amp;"; "&amp;AH581&amp;"; "&amp;AI581)</x:f>
        <x:v>proposal.collection.instrument_tuning_chart; instrument tuning chart; cultural objects; document; document; finished item; manufactured / unresolved; writing and records; husk fiber; folio; proposal; instrument tuning chart; collection expansion; document; not applicable; t2; finished item</x:v>
      </x:c>
      <x:c r="AF581" s="4" t="str">
        <x:v>Collection expansion classification. Distinct type, use and material family; new item proposal unless author direction is marked.</x:v>
      </x:c>
      <x:c r="AG581" s="4" t="str">
        <x:v>Finished endpoint or currency. Material tier is separate from finished input tier.</x:v>
      </x:c>
      <x:c r="AH581" s="4" t="str">
        <x:v>T2</x:v>
      </x:c>
      <x:c r="AI581" s="4" t="str">
        <x:v>Finished item</x:v>
      </x:c>
      <x:c r="AJ581" s="4" t="n">
        <x:f>COUNTIFS('Material routes'!$D$6:$D$2205,A581,'Material routes'!$C$6:$C$2205,"Output")</x:f>
        <x:v>1</x:v>
      </x:c>
      <x:c r="AK581" s="4" t="n">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t="n">
        <x:f>COUNTIFS('Material routes'!$D$6:$D$2205,A581,'Material routes'!$C$6:$C$2205,"Tool candidate")</x:f>
        <x:v>0</x:v>
      </x:c>
      <x:c r="AM581" s="4" t="str">
        <x:f>IF(AJ581&gt;0,"Route listed; review status/completeness",IF(C581="T0","Raw entry feed; no production route","No production route listed"))</x:f>
        <x:v>Route listed; review status/completeness</x:v>
      </x:c>
      <x:c r="AN581" s="4" t="n">
        <x:f>IF(C581="T0",0,IF(C581="T1",1,IF(C581="T2",2,IF(C581="T3",3,IF(C581="T4",4,IF(C581="Unassigned",98,99))))))</x:f>
        <x:v>99</x:v>
      </x:c>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str">
        <x:v>T3</x:v>
      </x:c>
      <x:c r="D582" s="4" t="str">
        <x:v>Crafting components</x:v>
      </x:c>
      <x:c r="E582" s="4" t="str">
        <x:v>Contemporary machine element</x:v>
      </x:c>
      <x:c r="F582" s="4" t="str">
        <x:v>New proposal</x:v>
      </x:c>
      <x:c r="G582" s="4" t="str">
        <x:v>Transfers rotation between parallel shafts</x:v>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t3;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str">
        <x:v>Selected candidate processing route places this stock at T3. Raw entry is T0; source rarity does not raise tier.</x:v>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status/completeness",IF(C582="T0","Raw entry feed; no production route","No production route listed"))</x:f>
        <x:v>Route listed; review status/completeness</x:v>
      </x:c>
      <x:c r="AN582" s="4" t="n">
        <x:f>IF(C582="T0",0,IF(C582="T1",1,IF(C582="T2",2,IF(C582="T3",3,IF(C582="T4",4,IF(C582="Unassigned",98,99))))))</x:f>
        <x:v>3</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str">
        <x:v>T3</x:v>
      </x:c>
      <x:c r="D583" s="4" t="str">
        <x:v>Crafting components</x:v>
      </x:c>
      <x:c r="E583" s="4" t="str">
        <x:v>Contemporary machine element</x:v>
      </x:c>
      <x:c r="F583" s="4" t="str">
        <x:v>New proposal</x:v>
      </x:c>
      <x:c r="G583" s="4" t="str">
        <x:v>Turns a drive through an angle</x:v>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t3;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str">
        <x:v>Selected candidate processing route places this stock at T3. Raw entry is T0; source rarity does not raise tier.</x:v>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status/completeness",IF(C583="T0","Raw entry feed; no production route","No production route listed"))</x:f>
        <x:v>Route listed; review status/completeness</x:v>
      </x:c>
      <x:c r="AN583" s="4" t="n">
        <x:f>IF(C583="T0",0,IF(C583="T1",1,IF(C583="T2",2,IF(C583="T3",3,IF(C583="T4",4,IF(C583="Unassigned",98,99))))))</x:f>
        <x:v>3</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str">
        <x:v>Drives a slow reduction mechanism</x:v>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str">
        <x:v>Selected candidate processing route places this stock at T3. Raw entry is T0; source rarity does not raise tier.</x:v>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status/completeness",IF(C584="T0","Raw entry feed; no production route","No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str">
        <x:v>Matched driven wheel for a worm mechanism</x:v>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str">
        <x:v>Selected candidate processing route places this stock at T3. Raw entry is T0; source rarity does not raise tier.</x:v>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status/completeness",IF(C585="T0","Raw entry feed; no production route","No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t="str">
        <x:v>proposal.collection.toothed_linear_rack</x:v>
      </x:c>
      <x:c r="B586" s="4" t="str">
        <x:v>Toothed linear rack</x:v>
      </x:c>
      <x:c r="C586" s="4" t="str">
        <x:v>T3</x:v>
      </x:c>
      <x:c r="D586" s="4" t="str">
        <x:v>Crafting components</x:v>
      </x:c>
      <x:c r="E586" s="4" t="str">
        <x:v>Contemporary machine element</x:v>
      </x:c>
      <x:c r="F586" s="4" t="str">
        <x:v>New proposal</x:v>
      </x:c>
      <x:c r="G586" s="4" t="str">
        <x:v>Converts pinion rotation to linear travel</x:v>
      </x:c>
      <x:c r="H586" s="4" t="str">
        <x:v>None</x:v>
      </x:c>
      <x:c r="I586" s="4" t="str">
        <x:v>Physical inventory / cargo item; dimensions and packing unresolved</x:v>
      </x:c>
      <x:c r="J586" s="4"/>
      <x:c r="K586" s="4"/>
      <x:c r="L586" s="4" t="str">
        <x:v>Candidate preparation: design.collection.toothed_linear_rack. Full inputs are in Crafting browser.</x:v>
      </x:c>
      <x:c r="M586" s="4" t="str">
        <x:v>Candidate workshop or contained preparation route; detailed tools, quantities and conditions unresolved</x:v>
      </x:c>
      <x:c r="N586" s="4" t="str">
        <x:v>Not implemented</x:v>
      </x:c>
      <x:c r="O586" s="4" t="str">
        <x:v>Specific dimensions, yield, fit, performance and service conditions remain open.</x:v>
      </x:c>
      <x:c r="P586" s="4"/>
      <x:c r="Q586" s="4"/>
      <x:c r="R586" s="4"/>
      <x:c r="S586" s="4"/>
      <x:c r="T586" s="4"/>
      <x:c r="U586" s="4" t="str">
        <x:v>Candidate inputs are partial. Resolve tools, supporting materials, energy, recovery and compatibility before recipes become craftable.</x:v>
      </x:c>
      <x:c r="V586" s="4" t="str">
        <x:v>toothed linear rack; collection expansion; machine part</x:v>
      </x:c>
      <x:c r="W586" s="4" t="str">
        <x:v>New item proposal, October 15, 2026. Setting reference (source proposal): https://github.com/sleepyseamonster/Arc-Dust/blob/f6f98515c005dc3c73cccd9cbc031691745740c6/02-Arc-Dust-Worldbuilding/world/materials/industrial-material-palette.md</x:v>
      </x:c>
      <x:c r="X586" s="4" t="str">
        <x:v>Machine part</x:v>
      </x:c>
      <x:c r="Y586" s="4" t="str">
        <x:v>Processed intermediate</x:v>
      </x:c>
      <x:c r="Z586" s="4" t="str">
        <x:v>Manufactured / unresolved</x:v>
      </x:c>
      <x:c r="AA586" s="4" t="str">
        <x:v>Machinery repair</x:v>
      </x:c>
      <x:c r="AB586" s="4" t="str">
        <x:v>Metal</x:v>
      </x:c>
      <x:c r="AC586" s="4" t="str">
        <x:v>Assembly</x:v>
      </x:c>
      <x:c r="AD586" s="4" t="str">
        <x:v>Proposal</x:v>
      </x:c>
      <x:c r="AE586" s="4" t="str">
        <x:f>LOWER(A586&amp;"; "&amp;B586&amp;"; "&amp;D586&amp;"; "&amp;E586&amp;"; "&amp;X586&amp;"; "&amp;Y586&amp;"; "&amp;Z586&amp;"; "&amp;AA586&amp;"; "&amp;AB586&amp;"; "&amp;AC586&amp;"; "&amp;AD586&amp;"; "&amp;V586&amp;"; "&amp;C586&amp;"; "&amp;AH586&amp;"; "&amp;AI586)</x:f>
        <x:v>proposal.collection.toothed_linear_rack; toothed linear rack; crafting components; contemporary machine element; machine part; processed intermediate; manufactured / unresolved; machinery repair; metal; assembly; proposal; toothed linear rack; collection expansion; machine part; t3; not applicable; component</x:v>
      </x:c>
      <x:c r="AF586" s="4" t="str">
        <x:v>Collection expansion classification. Distinct type, use and material family; new item proposal unless author direction is marked.</x:v>
      </x:c>
      <x:c r="AG586" s="4" t="str">
        <x:v>Selected candidate processing route places this stock at T3. Raw entry is T0; source rarity does not raise tier.</x:v>
      </x:c>
      <x:c r="AH586" s="4" t="str">
        <x:v>Not applicable</x:v>
      </x:c>
      <x:c r="AI586" s="4" t="str">
        <x:v>Component</x:v>
      </x:c>
      <x:c r="AJ586" s="4" t="n">
        <x:f>COUNTIFS('Material routes'!$D$6:$D$2205,A586,'Material routes'!$C$6:$C$2205,"Output")</x:f>
        <x:v>1</x:v>
      </x:c>
      <x:c r="AK586" s="4" t="n">
        <x:f>SUM(COUNTIFS('Material routes'!$D$6:$D$2205,A586,'Material routes'!$C$6:$C$2205,"Ingredient candidate"),COUNTIFS('Material routes'!$D$6:$D$2205,A586,'Material routes'!$C$6:$C$2205,"Consumed input"),COUNTIFS('Material routes'!$D$6:$D$2205,A586,'Material routes'!$C$6:$C$2205,"Contained input"),COUNTIFS('Material routes'!$D$6:$D$2205,A586,'Material routes'!$C$6:$C$2205,"Transform input"))</x:f>
        <x:v>0</x:v>
      </x:c>
      <x:c r="AL586" s="4" t="n">
        <x:f>COUNTIFS('Material routes'!$D$6:$D$2205,A586,'Material routes'!$C$6:$C$2205,"Tool candidate")</x:f>
        <x:v>0</x:v>
      </x:c>
      <x:c r="AM586" s="4" t="str">
        <x:f>IF(AJ586&gt;0,"Route listed; review status/completeness",IF(C586="T0","Raw entry feed; no production route","No production route listed"))</x:f>
        <x:v>Route listed; review status/completeness</x:v>
      </x:c>
      <x:c r="AN586" s="4" t="n">
        <x:f>IF(C586="T0",0,IF(C586="T1",1,IF(C586="T2",2,IF(C586="T3",3,IF(C586="T4",4,IF(C586="Unassigned",98,99))))))</x:f>
        <x:v>3</x:v>
      </x:c>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str">
        <x:v>T3</x:v>
      </x:c>
      <x:c r="D587" s="4" t="str">
        <x:v>Crafting components</x:v>
      </x:c>
      <x:c r="E587" s="4" t="str">
        <x:v>Contemporary machine element</x:v>
      </x:c>
      <x:c r="F587" s="4" t="str">
        <x:v>New proposal</x:v>
      </x:c>
      <x:c r="G587" s="4" t="str">
        <x:v>Engages a linked metal drive chain</x:v>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t3; not applicable; component</x:v>
      </x:c>
      <x:c r="AF587" s="4" t="str">
        <x:v>Collection expansion classification. Distinct type, use and material family; new item proposal unless author direction is marked.</x:v>
      </x:c>
      <x:c r="AG587" s="4" t="str">
        <x:v>Selected candidate processing route places this stock at T3. Raw entry is T0; source rarity does not raise tier.</x:v>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status/completeness",IF(C587="T0","Raw entry feed; no production route","No production route listed"))</x:f>
        <x:v>Route listed; review status/completeness</x:v>
      </x:c>
      <x:c r="AN587" s="4" t="n">
        <x:f>IF(C587="T0",0,IF(C587="T1",1,IF(C587="T2",2,IF(C587="T3",3,IF(C587="T4",4,IF(C587="Unassigned",98,99))))))</x:f>
        <x:v>3</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str">
        <x:v>T4</x:v>
      </x:c>
      <x:c r="D588" s="4" t="str">
        <x:v>Crafting components</x:v>
      </x:c>
      <x:c r="E588" s="4" t="str">
        <x:v>Contemporary machine element</x:v>
      </x:c>
      <x:c r="F588" s="4" t="str">
        <x:v>New proposal</x:v>
      </x:c>
      <x:c r="G588" s="4" t="str">
        <x:v>Joins aligned shaft ends for service access</x:v>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t4;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str">
        <x:v>Selected candidate processing route places this stock at T4. Raw entry is T0; source rarity does not raise tier.</x:v>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status/completeness",IF(C588="T0","Raw entry feed; no production route","No production route listed"))</x:f>
        <x:v>Route listed; review status/completeness</x:v>
      </x:c>
      <x:c r="AN588" s="4" t="n">
        <x:f>IF(C588="T0",0,IF(C588="T1",1,IF(C588="T2",2,IF(C588="T3",3,IF(C588="T4",4,IF(C588="Unassigned",98,99))))))</x:f>
        <x:v>4</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str">
        <x:v>T3</x:v>
      </x:c>
      <x:c r="D589" s="4" t="str">
        <x:v>Crafting components</x:v>
      </x:c>
      <x:c r="E589" s="4" t="str">
        <x:v>Contemporary machine element</x:v>
      </x:c>
      <x:c r="F589" s="4" t="str">
        <x:v>New proposal</x:v>
      </x:c>
      <x:c r="G589" s="4" t="str">
        <x:v>Carries rotary torque through a keyed seat</x:v>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t3;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str">
        <x:v>Selected candidate processing route places this stock at T3. Raw entry is T0; source rarity does not raise tier.</x:v>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status/completeness",IF(C589="T0","Raw entry feed; no production route","No production route listed"))</x:f>
        <x:v>Route listed; review status/completeness</x:v>
      </x:c>
      <x:c r="AN589" s="4" t="n">
        <x:f>IF(C589="T0",0,IF(C589="T1",1,IF(C589="T2",2,IF(C589="T3",3,IF(C589="T4",4,IF(C589="Unassigned",98,99))))))</x:f>
        <x:v>3</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str">
        <x:v>T3</x:v>
      </x:c>
      <x:c r="D590" s="4" t="str">
        <x:v>Crafting components</x:v>
      </x:c>
      <x:c r="E590" s="4" t="str">
        <x:v>Contemporary machine element</x:v>
      </x:c>
      <x:c r="F590" s="4" t="str">
        <x:v>New proposal</x:v>
      </x:c>
      <x:c r="G590" s="4" t="str">
        <x:v>Produces an offset reciprocating stroke</x:v>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t3;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str">
        <x:v>Selected candidate processing route places this stock at T3. Raw entry is T0; source rarity does not raise tier.</x:v>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status/completeness",IF(C590="T0","Raw entry feed; no production route","No production route listed"))</x:f>
        <x:v>Route listed; review status/completeness</x:v>
      </x:c>
      <x:c r="AN590" s="4" t="n">
        <x:f>IF(C590="T0",0,IF(C590="T1",1,IF(C590="T2",2,IF(C590="T3",3,IF(C590="T4",4,IF(C590="Unassigned",98,99))))))</x:f>
        <x:v>3</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str">
        <x:v>T4</x:v>
      </x:c>
      <x:c r="D591" s="4" t="str">
        <x:v>Crafting components</x:v>
      </x:c>
      <x:c r="E591" s="4" t="str">
        <x:v>Contemporary machine element</x:v>
      </x:c>
      <x:c r="F591" s="4" t="str">
        <x:v>New proposal</x:v>
      </x:c>
      <x:c r="G591" s="4" t="str">
        <x:v>Tracks a cam with a replaceable contact roller</x:v>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t4; not applicable; component</x:v>
      </x:c>
      <x:c r="AF591" s="4" t="str">
        <x:v>Collection expansion classification. Distinct type, use and material family; new item proposal unless author direction is marked.</x:v>
      </x:c>
      <x:c r="AG591" s="4" t="str">
        <x:v>Selected candidate processing route places this stock at T4. Raw entry is T0; source rarity does not raise tier.</x:v>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status/completeness",IF(C591="T0","Raw entry feed; no production route","No production route listed"))</x:f>
        <x:v>Route listed; review status/completeness</x:v>
      </x:c>
      <x:c r="AN591" s="4" t="n">
        <x:f>IF(C591="T0",0,IF(C591="T1",1,IF(C591="T2",2,IF(C591="T3",3,IF(C591="T4",4,IF(C591="Unassigned",98,99))))))</x:f>
        <x:v>4</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str">
        <x:v>T3</x:v>
      </x:c>
      <x:c r="D592" s="4" t="str">
        <x:v>Crafting components</x:v>
      </x:c>
      <x:c r="E592" s="4" t="str">
        <x:v>Contemporary machine element</x:v>
      </x:c>
      <x:c r="F592" s="4" t="str">
        <x:v>New proposal</x:v>
      </x:c>
      <x:c r="G592" s="4" t="str">
        <x:v>Provides indexed one-way motion</x:v>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t3; not applicable; component</x:v>
      </x:c>
      <x:c r="AF592" s="4" t="str">
        <x:v>Collection expansion classification. Distinct type, use and material family; new item proposal unless author direction is marked.</x:v>
      </x:c>
      <x:c r="AG592" s="4" t="str">
        <x:v>Selected candidate processing route places this stock at T3. Raw entry is T0; source rarity does not raise tier.</x:v>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status/completeness",IF(C592="T0","Raw entry feed; no production route","No production route listed"))</x:f>
        <x:v>Route listed; review status/completeness</x:v>
      </x:c>
      <x:c r="AN592" s="4" t="n">
        <x:f>IF(C592="T0",0,IF(C592="T1",1,IF(C592="T2",2,IF(C592="T3",3,IF(C592="T4",4,IF(C592="Unassigned",98,99))))))</x:f>
        <x:v>3</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str">
        <x:v>T4</x:v>
      </x:c>
      <x:c r="D593" s="4" t="str">
        <x:v>Crafting components</x:v>
      </x:c>
      <x:c r="E593" s="4" t="str">
        <x:v>Contemporary machine element</x:v>
      </x:c>
      <x:c r="F593" s="4" t="str">
        <x:v>New proposal</x:v>
      </x:c>
      <x:c r="G593" s="4" t="str">
        <x:v>Retains a ratchet wheel between strokes</x:v>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t4; not applicable; component</x:v>
      </x:c>
      <x:c r="AF593" s="4" t="str">
        <x:v>Collection expansion classification. Distinct type, use and material family; new item proposal unless author direction is marked.</x:v>
      </x:c>
      <x:c r="AG593" s="4" t="str">
        <x:v>Selected candidate processing route places this stock at T4. Raw entry is T0; source rarity does not raise tier.</x:v>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status/completeness",IF(C593="T0","Raw entry feed; no production route","No production route listed"))</x:f>
        <x:v>Route listed; review status/completeness</x:v>
      </x:c>
      <x:c r="AN593" s="4" t="n">
        <x:f>IF(C593="T0",0,IF(C593="T1",1,IF(C593="T2",2,IF(C593="T3",3,IF(C593="T4",4,IF(C593="Unassigned",98,99))))))</x:f>
        <x:v>4</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str">
        <x:v>T4</x:v>
      </x:c>
      <x:c r="D594" s="4" t="str">
        <x:v>Crafting components</x:v>
      </x:c>
      <x:c r="E594" s="4" t="str">
        <x:v>Contemporary machine element</x:v>
      </x:c>
      <x:c r="F594" s="4" t="str">
        <x:v>New proposal</x:v>
      </x:c>
      <x:c r="G594" s="4" t="str">
        <x:v>Stores return force in a compact mechanism</x:v>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t4; not applicable; component</x:v>
      </x:c>
      <x:c r="AF594" s="4" t="str">
        <x:v>Collection expansion classification. Distinct type, use and material family; new item proposal unless author direction is marked.</x:v>
      </x:c>
      <x:c r="AG594" s="4" t="str">
        <x:v>Selected candidate processing route places this stock at T4. Raw entry is T0; source rarity does not raise tier.</x:v>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status/completeness",IF(C594="T0","Raw entry feed; no production route","No production route listed"))</x:f>
        <x:v>Route listed; review status/completeness</x:v>
      </x:c>
      <x:c r="AN594" s="4" t="n">
        <x:f>IF(C594="T0",0,IF(C594="T1",1,IF(C594="T2",2,IF(C594="T3",3,IF(C594="T4",4,IF(C594="Unassigned",98,99))))))</x:f>
        <x:v>4</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str">
        <x:v>T4</x:v>
      </x:c>
      <x:c r="D595" s="4" t="str">
        <x:v>Crafting components</x:v>
      </x:c>
      <x:c r="E595" s="4" t="str">
        <x:v>Contemporary machine element</x:v>
      </x:c>
      <x:c r="F595" s="4" t="str">
        <x:v>New proposal</x:v>
      </x:c>
      <x:c r="G595" s="4" t="str">
        <x:v>Stores a wound mechanical charge</x:v>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t4; not applicable; component</x:v>
      </x:c>
      <x:c r="AF595" s="4" t="str">
        <x:v>Collection expansion classification. Distinct type, use and material family; new item proposal unless author direction is marked.</x:v>
      </x:c>
      <x:c r="AG595" s="4" t="str">
        <x:v>Selected candidate processing route places this stock at T4. Raw entry is T0; source rarity does not raise tier.</x:v>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status/completeness",IF(C595="T0","Raw entry feed; no production route","No production route listed"))</x:f>
        <x:v>Route listed; review status/completeness</x:v>
      </x:c>
      <x:c r="AN595" s="4" t="n">
        <x:f>IF(C595="T0",0,IF(C595="T1",1,IF(C595="T2",2,IF(C595="T3",3,IF(C595="T4",4,IF(C595="Unassigned",98,99))))))</x:f>
        <x:v>4</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str">
        <x:v>T4</x:v>
      </x:c>
      <x:c r="D596" s="4" t="str">
        <x:v>Crafting components</x:v>
      </x:c>
      <x:c r="E596" s="4" t="str">
        <x:v>Contemporary machine element</x:v>
      </x:c>
      <x:c r="F596" s="4" t="str">
        <x:v>New proposal</x:v>
      </x:c>
      <x:c r="G596" s="4" t="str">
        <x:v>Forms a replaceable pivot barrel</x:v>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t4; not applicable; component</x:v>
      </x:c>
      <x:c r="AF596" s="4" t="str">
        <x:v>Collection expansion classification. Distinct type, use and material family; new item proposal unless author direction is marked.</x:v>
      </x:c>
      <x:c r="AG596" s="4" t="str">
        <x:v>Selected candidate processing route places this stock at T4. Raw entry is T0; source rarity does not raise tier.</x:v>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status/completeness",IF(C596="T0","Raw entry feed; no production route","No production route listed"))</x:f>
        <x:v>Route listed; review status/completeness</x:v>
      </x:c>
      <x:c r="AN596" s="4" t="n">
        <x:f>IF(C596="T0",0,IF(C596="T1",1,IF(C596="T2",2,IF(C596="T3",3,IF(C596="T4",4,IF(C596="Unassigned",98,99))))))</x:f>
        <x:v>4</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str">
        <x:v>T3</x:v>
      </x:c>
      <x:c r="D597" s="4" t="str">
        <x:v>Crafting components</x:v>
      </x:c>
      <x:c r="E597" s="4" t="str">
        <x:v>Contemporary machine element</x:v>
      </x:c>
      <x:c r="F597" s="4" t="str">
        <x:v>New proposal</x:v>
      </x:c>
      <x:c r="G597" s="4" t="str">
        <x:v>Carries a shaft with a lubricant distribution groove</x:v>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t3;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str">
        <x:v>Selected candidate processing route places this stock at T3. Raw entry is T0; source rarity does not raise tier.</x:v>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status/completeness",IF(C597="T0","Raw entry feed; no production route","No production route listed"))</x:f>
        <x:v>Route listed; review status/completeness</x:v>
      </x:c>
      <x:c r="AN597" s="4" t="n">
        <x:f>IF(C597="T0",0,IF(C597="T1",1,IF(C597="T2",2,IF(C597="T3",3,IF(C597="T4",4,IF(C597="Unassigned",98,99))))))</x:f>
        <x:v>3</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str">
        <x:v>T4</x:v>
      </x:c>
      <x:c r="D598" s="4" t="str">
        <x:v>Crafting components</x:v>
      </x:c>
      <x:c r="E598" s="4" t="str">
        <x:v>Contemporary machine element</x:v>
      </x:c>
      <x:c r="F598" s="4" t="str">
        <x:v>New proposal</x:v>
      </x:c>
      <x:c r="G598" s="4" t="str">
        <x:v>Locates a serviceable bearing in a housing</x:v>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t4; not applicable; component</x:v>
      </x:c>
      <x:c r="AF598" s="4" t="str">
        <x:v>Collection expansion classification. Distinct type, use and material family; new item proposal unless author direction is marked.</x:v>
      </x:c>
      <x:c r="AG598" s="4" t="str">
        <x:v>Selected candidate processing route places this stock at T4. Raw entry is T0; source rarity does not raise tier.</x:v>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status/completeness",IF(C598="T0","Raw entry feed; no production route","No production route listed"))</x:f>
        <x:v>Route listed; review status/completeness</x:v>
      </x:c>
      <x:c r="AN598" s="4" t="n">
        <x:f>IF(C598="T0",0,IF(C598="T1",1,IF(C598="T2",2,IF(C598="T3",3,IF(C598="T4",4,IF(C598="Unassigned",98,99))))))</x:f>
        <x:v>4</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str">
        <x:v>T3</x:v>
      </x:c>
      <x:c r="D599" s="4" t="str">
        <x:v>Crafting components</x:v>
      </x:c>
      <x:c r="E599" s="4" t="str">
        <x:v>Contemporary machine element</x:v>
      </x:c>
      <x:c r="F599" s="4" t="str">
        <x:v>New proposal</x:v>
      </x:c>
      <x:c r="G599" s="4" t="str">
        <x:v>Adds rotating mass to a guarded storage wheel</x:v>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t3; not applicable; component</x:v>
      </x:c>
      <x:c r="AF599" s="4" t="str">
        <x:v>Collection expansion classification. Distinct type, use and material family; new item proposal unless author direction is marked.</x:v>
      </x:c>
      <x:c r="AG599" s="4" t="str">
        <x:v>Selected candidate processing route places this stock at T3. Raw entry is T0; source rarity does not raise tier.</x:v>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status/completeness",IF(C599="T0","Raw entry feed; no production route","No production route listed"))</x:f>
        <x:v>Route listed; review status/completeness</x:v>
      </x:c>
      <x:c r="AN599" s="4" t="n">
        <x:f>IF(C599="T0",0,IF(C599="T1",1,IF(C599="T2",2,IF(C599="T3",3,IF(C599="T4",4,IF(C599="Unassigned",98,99))))))</x:f>
        <x:v>3</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str">
        <x:v>T4</x:v>
      </x:c>
      <x:c r="D600" s="4" t="str">
        <x:v>Crafting components</x:v>
      </x:c>
      <x:c r="E600" s="4" t="str">
        <x:v>Contemporary machine element</x:v>
      </x:c>
      <x:c r="F600" s="4" t="str">
        <x:v>New proposal</x:v>
      </x:c>
      <x:c r="G600" s="4" t="str">
        <x:v>Transfers drive through a replaceable friction face</x:v>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t4;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str">
        <x:v>Selected candidate processing route places this stock at T4. Raw entry is T0; source rarity does not raise tier.</x:v>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status/completeness",IF(C600="T0","Raw entry feed; no production route","No production route listed"))</x:f>
        <x:v>Route listed; review status/completeness</x:v>
      </x:c>
      <x:c r="AN600" s="4" t="n">
        <x:f>IF(C600="T0",0,IF(C600="T1",1,IF(C600="T2",2,IF(C600="T3",3,IF(C600="T4",4,IF(C600="Unassigned",98,99))))))</x:f>
        <x:v>4</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str">
        <x:v>T3</x:v>
      </x:c>
      <x:c r="D601" s="4" t="str">
        <x:v>Crafting components</x:v>
      </x:c>
      <x:c r="E601" s="4" t="str">
        <x:v>Contemporary machine element</x:v>
      </x:c>
      <x:c r="F601" s="4" t="str">
        <x:v>New proposal</x:v>
      </x:c>
      <x:c r="G601" s="4" t="str">
        <x:v>Provides a guarded braking surface</x:v>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t3; not applicable; component</x:v>
      </x:c>
      <x:c r="AF601" s="4" t="str">
        <x:v>Collection expansion classification. Distinct type, use and material family; new item proposal unless author direction is marked.</x:v>
      </x:c>
      <x:c r="AG601" s="4" t="str">
        <x:v>Selected candidate processing route places this stock at T3. Raw entry is T0; source rarity does not raise tier.</x:v>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status/completeness",IF(C601="T0","Raw entry feed; no production route","No production route listed"))</x:f>
        <x:v>Route listed; review status/completeness</x:v>
      </x:c>
      <x:c r="AN601" s="4" t="n">
        <x:f>IF(C601="T0",0,IF(C601="T1",1,IF(C601="T2",2,IF(C601="T3",3,IF(C601="T4",4,IF(C601="Unassigned",98,99))))))</x:f>
        <x:v>3</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str">
        <x:v>T3</x:v>
      </x:c>
      <x:c r="D602" s="4" t="str">
        <x:v>Crafting components</x:v>
      </x:c>
      <x:c r="E602" s="4" t="str">
        <x:v>Contemporary machine element</x:v>
      </x:c>
      <x:c r="F602" s="4" t="str">
        <x:v>New proposal</x:v>
      </x:c>
      <x:c r="G602" s="4" t="str">
        <x:v>Supports a replaceable mineral-chitin friction face</x:v>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t3;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str">
        <x:v>Selected candidate processing route places this stock at T3. Raw entry is T0; source rarity does not raise tier.</x:v>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status/completeness",IF(C602="T0","Raw entry feed; no production route","No production route listed"))</x:f>
        <x:v>Route listed; review status/completeness</x:v>
      </x:c>
      <x:c r="AN602" s="4" t="n">
        <x:f>IF(C602="T0",0,IF(C602="T1",1,IF(C602="T2",2,IF(C602="T3",3,IF(C602="T4",4,IF(C602="Unassigned",98,99))))))</x:f>
        <x:v>3</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str">
        <x:v>T3</x:v>
      </x:c>
      <x:c r="D603" s="4" t="str">
        <x:v>Crafting components</x:v>
      </x:c>
      <x:c r="E603" s="4" t="str">
        <x:v>Contemporary machine element</x:v>
      </x:c>
      <x:c r="F603" s="4" t="str">
        <x:v>New proposal</x:v>
      </x:c>
      <x:c r="G603" s="4" t="str">
        <x:v>Joins a lifted-mass drive chain</x:v>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t3;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str">
        <x:v>Selected candidate processing route places this stock at T3. Raw entry is T0; source rarity does not raise tier.</x:v>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status/completeness",IF(C603="T0","Raw entry feed; no production route","No production route listed"))</x:f>
        <x:v>Route listed; review status/completeness</x:v>
      </x:c>
      <x:c r="AN603" s="4" t="n">
        <x:f>IF(C603="T0",0,IF(C603="T1",1,IF(C603="T2",2,IF(C603="T3",3,IF(C603="T4",4,IF(C603="Unassigned",98,99))))))</x:f>
        <x:v>3</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str">
        <x:v>T3</x:v>
      </x:c>
      <x:c r="D604" s="4" t="str">
        <x:v>Crafting components</x:v>
      </x:c>
      <x:c r="E604" s="4" t="str">
        <x:v>Contemporary machine element</x:v>
      </x:c>
      <x:c r="F604" s="4" t="str">
        <x:v>New proposal</x:v>
      </x:c>
      <x:c r="G604" s="4" t="str">
        <x:v>Guides cable through a lift mechanism</x:v>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t3;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str">
        <x:v>Selected candidate processing route places this stock at T3. Raw entry is T0; source rarity does not raise tier.</x:v>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status/completeness",IF(C604="T0","Raw entry feed; no production route","No production route listed"))</x:f>
        <x:v>Route listed; review status/completeness</x:v>
      </x:c>
      <x:c r="AN604" s="4" t="n">
        <x:f>IF(C604="T0",0,IF(C604="T1",1,IF(C604="T2",2,IF(C604="T3",3,IF(C604="T4",4,IF(C604="Unassigned",98,99))))))</x:f>
        <x:v>3</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str">
        <x:v>Meters a spring or weight mechanism into steps</x:v>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str">
        <x:v>Selected candidate processing route places this stock at T3. Raw entry is T0; source rarity does not raise tier.</x:v>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status/completeness",IF(C605="T0","Raw entry feed; no production route","No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str">
        <x:v>T4</x:v>
      </x:c>
      <x:c r="D606" s="4" t="str">
        <x:v>Crafting components</x:v>
      </x:c>
      <x:c r="E606" s="4" t="str">
        <x:v>Contemporary machine element</x:v>
      </x:c>
      <x:c r="F606" s="4" t="str">
        <x:v>New proposal</x:v>
      </x:c>
      <x:c r="G606" s="4" t="str">
        <x:v>Converts a pressure difference to short travel</x:v>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t4; not applicable; component</x:v>
      </x:c>
      <x:c r="AF606" s="4" t="str">
        <x:v>Collection expansion classification. Distinct type, use and material family; new item proposal unless author direction is marked.</x:v>
      </x:c>
      <x:c r="AG606" s="4" t="str">
        <x:v>Selected candidate processing route places this stock at T4. Raw entry is T0; source rarity does not raise tier.</x:v>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status/completeness",IF(C606="T0","Raw entry feed; no production route","No production route listed"))</x:f>
        <x:v>Route listed; review status/completeness</x:v>
      </x:c>
      <x:c r="AN606" s="4" t="n">
        <x:f>IF(C606="T0",0,IF(C606="T1",1,IF(C606="T2",2,IF(C606="T3",3,IF(C606="T4",4,IF(C606="Unassigned",98,99))))))</x:f>
        <x:v>4</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str">
        <x:v>T3</x:v>
      </x:c>
      <x:c r="D607" s="4" t="str">
        <x:v>Crafting components</x:v>
      </x:c>
      <x:c r="E607" s="4" t="str">
        <x:v>Contemporary machine element</x:v>
      </x:c>
      <x:c r="F607" s="4" t="str">
        <x:v>New proposal</x:v>
      </x:c>
      <x:c r="G607" s="4" t="str">
        <x:v>Provides a replaceable bore liner</x:v>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t3;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str">
        <x:v>Selected candidate processing route places this stock at T3. Raw entry is T0; source rarity does not raise tier.</x:v>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status/completeness",IF(C607="T0","Raw entry feed; no production route","No production route listed"))</x:f>
        <x:v>Route listed; review status/completeness</x:v>
      </x:c>
      <x:c r="AN607" s="4" t="n">
        <x:f>IF(C607="T0",0,IF(C607="T1",1,IF(C607="T2",2,IF(C607="T3",3,IF(C607="T4",4,IF(C607="Unassigned",98,99))))))</x:f>
        <x:v>3</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str">
        <x:v>T3</x:v>
      </x:c>
      <x:c r="D608" s="4" t="str">
        <x:v>Crafting components</x:v>
      </x:c>
      <x:c r="E608" s="4" t="str">
        <x:v>Contemporary machine element</x:v>
      </x:c>
      <x:c r="F608" s="4" t="str">
        <x:v>New proposal</x:v>
      </x:c>
      <x:c r="G608" s="4" t="str">
        <x:v>Transfers pressure or linkage force in a compatible bore</x:v>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t3;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str">
        <x:v>Selected candidate processing route places this stock at T3. Raw entry is T0; source rarity does not raise tier.</x:v>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status/completeness",IF(C608="T0","Raw entry feed; no production route","No production route listed"))</x:f>
        <x:v>Route listed; review status/completeness</x:v>
      </x:c>
      <x:c r="AN608" s="4" t="n">
        <x:f>IF(C608="T0",0,IF(C608="T1",1,IF(C608="T2",2,IF(C608="T3",3,IF(C608="T4",4,IF(C608="Unassigned",98,99))))))</x:f>
        <x:v>3</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str">
        <x:v>T4</x:v>
      </x:c>
      <x:c r="D609" s="4" t="str">
        <x:v>Crafting components</x:v>
      </x:c>
      <x:c r="E609" s="4" t="str">
        <x:v>Contemporary machine element</x:v>
      </x:c>
      <x:c r="F609" s="4" t="str">
        <x:v>New proposal</x:v>
      </x:c>
      <x:c r="G609" s="4" t="str">
        <x:v>Controls one-way flow in a compatible closed system</x:v>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t4;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str">
        <x:v>Selected candidate processing route places this stock at T4. Raw entry is T0; source rarity does not raise tier.</x:v>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status/completeness",IF(C609="T0","Raw entry feed; no production route","No production route listed"))</x:f>
        <x:v>Route listed; review status/completeness</x:v>
      </x:c>
      <x:c r="AN609" s="4" t="n">
        <x:f>IF(C609="T0",0,IF(C609="T1",1,IF(C609="T2",2,IF(C609="T3",3,IF(C609="T4",4,IF(C609="Unassigned",98,99))))))</x:f>
        <x:v>4</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str">
        <x:v>T2</x:v>
      </x:c>
      <x:c r="D610" s="4" t="str">
        <x:v>Crafting components</x:v>
      </x:c>
      <x:c r="E610" s="4" t="str">
        <x:v>Contemporary machine element</x:v>
      </x:c>
      <x:c r="F610" s="4" t="str">
        <x:v>New proposal</x:v>
      </x:c>
      <x:c r="G610" s="4" t="str">
        <x:v>Makes a replaceable electrical rubbing contact</x:v>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t2;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str">
        <x:v>Selected candidate processing route places this stock at T2. Raw entry is T0; source rarity does not raise tier.</x:v>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status/completeness",IF(C610="T0","Raw entry feed; no production route","No production route listed"))</x:f>
        <x:v>Route listed; review status/completeness</x:v>
      </x:c>
      <x:c r="AN610" s="4" t="n">
        <x:f>IF(C610="T0",0,IF(C610="T1",1,IF(C610="T2",2,IF(C610="T3",3,IF(C610="T4",4,IF(C610="Unassigned",98,99))))))</x:f>
        <x:v>2</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str">
        <x:v>T4</x:v>
      </x:c>
      <x:c r="D611" s="4" t="str">
        <x:v>Crafting components</x:v>
      </x:c>
      <x:c r="E611" s="4" t="str">
        <x:v>Contemporary machine element</x:v>
      </x:c>
      <x:c r="F611" s="4" t="str">
        <x:v>New proposal</x:v>
      </x:c>
      <x:c r="G611" s="4" t="str">
        <x:v>Switches current in a crude rotating machine</x:v>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t4;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str">
        <x:v>Selected candidate processing route places this stock at T4. Raw entry is T0; source rarity does not raise tier.</x:v>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status/completeness",IF(C611="T0","Raw entry feed; no production route","No production route listed"))</x:f>
        <x:v>Route listed; review status/completeness</x:v>
      </x:c>
      <x:c r="AN611" s="4" t="n">
        <x:f>IF(C611="T0",0,IF(C611="T1",1,IF(C611="T2",2,IF(C611="T3",3,IF(C611="T4",4,IF(C611="Unassigned",98,99))))))</x:f>
        <x:v>4</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str">
        <x:v>T4</x:v>
      </x:c>
      <x:c r="D612" s="4" t="str">
        <x:v>Crafting components</x:v>
      </x:c>
      <x:c r="E612" s="4" t="str">
        <x:v>Contemporary machine element</x:v>
      </x:c>
      <x:c r="F612" s="4" t="str">
        <x:v>New proposal</x:v>
      </x:c>
      <x:c r="G612" s="4" t="str">
        <x:v>Provides a bulky electromechanical switching element</x:v>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t4;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str">
        <x:v>Selected candidate processing route places this stock at T4. Raw entry is T0; source rarity does not raise tier.</x:v>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status/completeness",IF(C612="T0","Raw entry feed; no production route","No production route listed"))</x:f>
        <x:v>Route listed; review status/completeness</x:v>
      </x:c>
      <x:c r="AN612" s="4" t="n">
        <x:f>IF(C612="T0",0,IF(C612="T1",1,IF(C612="T2",2,IF(C612="T3",3,IF(C612="T4",4,IF(C612="Unassigned",98,99))))))</x:f>
        <x:v>4</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str">
        <x:v>T4</x:v>
      </x:c>
      <x:c r="D613" s="4" t="str">
        <x:v>Crafting components</x:v>
      </x:c>
      <x:c r="E613" s="4" t="str">
        <x:v>Contemporary machine element</x:v>
      </x:c>
      <x:c r="F613" s="4" t="str">
        <x:v>New proposal</x:v>
      </x:c>
      <x:c r="G613" s="4" t="str">
        <x:v>Keeps exposed terminals spaced on an insulating base</x:v>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t4;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str">
        <x:v>Selected candidate processing route places this stock at T4. Raw entry is T0; source rarity does not raise tier.</x:v>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status/completeness",IF(C613="T0","Raw entry feed; no production route","No production route listed"))</x:f>
        <x:v>Route listed; review status/completeness</x:v>
      </x:c>
      <x:c r="AN613" s="4" t="n">
        <x:f>IF(C613="T0",0,IF(C613="T1",1,IF(C613="T2",2,IF(C613="T3",3,IF(C613="T4",4,IF(C613="Unassigned",98,99))))))</x:f>
        <x:v>4</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str">
        <x:v>T3</x:v>
      </x:c>
      <x:c r="D614" s="4" t="str">
        <x:v>Crafting components</x:v>
      </x:c>
      <x:c r="E614" s="4" t="str">
        <x:v>Contemporary machine element</x:v>
      </x:c>
      <x:c r="F614" s="4" t="str">
        <x:v>New proposal</x:v>
      </x:c>
      <x:c r="G614" s="4" t="str">
        <x:v>Spaces conductors along a machine frame</x:v>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t3;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str">
        <x:v>Selected candidate processing route places this stock at T3. Raw entry is T0; source rarity does not raise tier.</x:v>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status/completeness",IF(C614="T0","Raw entry feed; no production route","No production route listed"))</x:f>
        <x:v>Route listed; review status/completeness</x:v>
      </x:c>
      <x:c r="AN614" s="4" t="n">
        <x:f>IF(C614="T0",0,IF(C614="T1",1,IF(C614="T2",2,IF(C614="T3",3,IF(C614="T4",4,IF(C614="Unassigned",98,99))))))</x:f>
        <x:v>3</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str">
        <x:v>T3</x:v>
      </x:c>
      <x:c r="D615" s="4" t="str">
        <x:v>Crafting components</x:v>
      </x:c>
      <x:c r="E615" s="4" t="str">
        <x:v>Contemporary machine element</x:v>
      </x:c>
      <x:c r="F615" s="4" t="str">
        <x:v>New proposal</x:v>
      </x:c>
      <x:c r="G615" s="4" t="str">
        <x:v>Provides a rugged short-distance electrical connection</x:v>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t3; not applicable; component</x:v>
      </x:c>
      <x:c r="AF615" s="4" t="str">
        <x:v>Collection expansion classification. Distinct type, use and material family; new item proposal unless author direction is marked.</x:v>
      </x:c>
      <x:c r="AG615" s="4" t="str">
        <x:v>Selected candidate processing route places this stock at T3. Raw entry is T0; source rarity does not raise tier.</x:v>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status/completeness",IF(C615="T0","Raw entry feed; no production route","No production route listed"))</x:f>
        <x:v>Route listed; review status/completeness</x:v>
      </x:c>
      <x:c r="AN615" s="4" t="n">
        <x:f>IF(C615="T0",0,IF(C615="T1",1,IF(C615="T2",2,IF(C615="T3",3,IF(C615="T4",4,IF(C615="Unassigned",98,99))))))</x:f>
        <x:v>3</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str">
        <x:v>T4</x:v>
      </x:c>
      <x:c r="D616" s="4" t="str">
        <x:v>Crafting components</x:v>
      </x:c>
      <x:c r="E616" s="4" t="str">
        <x:v>Contemporary machine element</x:v>
      </x:c>
      <x:c r="F616" s="4" t="str">
        <x:v>New proposal</x:v>
      </x:c>
      <x:c r="G616" s="4" t="str">
        <x:v>Bridges a moving joint with scarce conductive stock</x:v>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t4;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str">
        <x:v>Selected candidate processing route places this stock at T4. Raw entry is T0; source rarity does not raise tier.</x:v>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status/completeness",IF(C616="T0","Raw entry feed; no production route","No production route listed"))</x:f>
        <x:v>Route listed; review status/completeness</x:v>
      </x:c>
      <x:c r="AN616" s="4" t="n">
        <x:f>IF(C616="T0",0,IF(C616="T1",1,IF(C616="T2",2,IF(C616="T3",3,IF(C616="T4",4,IF(C616="Unassigned",98,99))))))</x:f>
        <x:v>4</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str">
        <x:v>Extremely rare recovered rotary support with unknown service life</x:v>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str">
        <x:v>Recovered compliant machine joint requiring a matched interface</x:v>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str">
        <x:v>Sealed miniature actuator of unknown power and control needs</x:v>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str">
        <x:v>Recovered precision optical positioning part</x:v>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str">
        <x:v>Hypothetical recovered low-loss conductor with unknown operating conditions</x:v>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str">
        <x:v>Recovered field-control geometry with undefined behavior</x:v>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str">
        <x:v>Fantasy recovered control element whose encoding is unresolved</x:v>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str">
        <x:v>Recovered machine recognition element, function unconfirmed</x:v>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str">
        <x:v>Recovered navigation reference component</x:v>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str">
        <x:v>Recovered optical or field-sensing package</x:v>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str">
        <x:v>Recovered load-spreading machine insert</x:v>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str">
        <x:v>Recovered energy-weapon optical seat</x:v>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str">
        <x:v>Recovered containment component without a working reproduction</x:v>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str">
        <x:v>Recovered powered seal adjuster with unknown control needs</x:v>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str">
        <x:v>Recovered precision internal liquid-routing manifold</x:v>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str">
        <x:v>Not applicable</x:v>
      </x:c>
      <x:c r="D632" s="4" t="str">
        <x:v>Weapons</x:v>
      </x:c>
      <x:c r="E632" s="4" t="str">
        <x:v>Weapon</x:v>
      </x:c>
      <x:c r="F632" s="4" t="str">
        <x:v>New proposal</x:v>
      </x:c>
      <x:c r="G632" s="4" t="str">
        <x:v>Reusable close-range thrusting weapon</x:v>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not applicable;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str">
        <x:v>Finished endpoint or currency. Material tier is separate from finished input tier.</x:v>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status/completeness",IF(C632="T0","Raw entry feed; no production route","No production route listed"))</x:f>
        <x:v>Route listed; review status/completeness</x:v>
      </x:c>
      <x:c r="AN632" s="4" t="n">
        <x:f>IF(C632="T0",0,IF(C632="T1",1,IF(C632="T2",2,IF(C632="T3",3,IF(C632="T4",4,IF(C632="Unassigned",98,99))))))</x:f>
        <x:v>99</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str">
        <x:v>Not applicable</x:v>
      </x:c>
      <x:c r="D633" s="4" t="str">
        <x:v>Weapons</x:v>
      </x:c>
      <x:c r="E633" s="4" t="str">
        <x:v>Weapon</x:v>
      </x:c>
      <x:c r="F633" s="4" t="str">
        <x:v>New proposal</x:v>
      </x:c>
      <x:c r="G633" s="4" t="str">
        <x:v>Long cutting weapon with replaceable hard-part edge</x:v>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not applicable; t3; finished item</x:v>
      </x:c>
      <x:c r="AF633" s="4" t="str">
        <x:v>Collection expansion classification. Distinct type, use and material family; new item proposal unless author direction is marked.</x:v>
      </x:c>
      <x:c r="AG633" s="4" t="str">
        <x:v>Finished endpoint or currency. Material tier is separate from finished input tier.</x:v>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status/completeness",IF(C633="T0","Raw entry feed; no production route","No production route listed"))</x:f>
        <x:v>Route listed; review status/completeness</x:v>
      </x:c>
      <x:c r="AN633" s="4" t="n">
        <x:f>IF(C633="T0",0,IF(C633="T1",1,IF(C633="T2",2,IF(C633="T3",3,IF(C633="T4",4,IF(C633="Unassigned",98,99))))))</x:f>
        <x:v>99</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t="str">
        <x:v>proposal.collection.iron_spike_mace</x:v>
      </x:c>
      <x:c r="B634" s="4" t="str">
        <x:v>Iron spike mace</x:v>
      </x:c>
      <x:c r="C634" s="4" t="str">
        <x:v>Not applicable</x:v>
      </x:c>
      <x:c r="D634" s="4" t="str">
        <x:v>Weapons</x:v>
      </x:c>
      <x:c r="E634" s="4" t="str">
        <x:v>Weapon</x:v>
      </x:c>
      <x:c r="F634" s="4" t="str">
        <x:v>New proposal</x:v>
      </x:c>
      <x:c r="G634" s="4" t="str">
        <x:v>Short impact weapon with a reinforced striking head</x:v>
      </x:c>
      <x:c r="H634" s="4" t="str">
        <x:v>None</x:v>
      </x:c>
      <x:c r="I634" s="4" t="str">
        <x:v>Physical inventory / cargo item; dimensions and packing unresolved</x:v>
      </x:c>
      <x:c r="J634" s="4"/>
      <x:c r="K634" s="4"/>
      <x:c r="L634" s="4" t="str">
        <x:v>Candidate preparation: design.collection.iron_spike_mace. Full inputs are in Crafting browser.</x:v>
      </x:c>
      <x:c r="M634" s="4" t="str">
        <x:v>Candidate workshop or contained preparation route; detailed tools, quantities and conditions unresolved</x:v>
      </x:c>
      <x:c r="N634" s="4" t="str">
        <x:v>Not implemented</x:v>
      </x:c>
      <x:c r="O634" s="4" t="str">
        <x:v>Specific dimensions, yield, fit, performance and service conditions remain open.</x:v>
      </x:c>
      <x:c r="P634" s="4"/>
      <x:c r="Q634" s="4"/>
      <x:c r="R634" s="4"/>
      <x:c r="S634" s="4"/>
      <x:c r="T634" s="4"/>
      <x:c r="U634" s="4" t="str">
        <x:v>Candidate inputs are partial. Resolve tools, supporting materials, energy, recovery and compatibility before recipes become craftable.</x:v>
      </x:c>
      <x:c r="V634" s="4" t="str">
        <x:v>iron spike mace; collection expansion; weapon</x:v>
      </x:c>
      <x:c r="W634" s="4" t="str">
        <x:v>New item proposal, October 15, 2026. Setting reference (source proposal): https://github.com/sleepyseamonster/Arc-Dust/blob/f6f98515c005dc3c73cccd9cbc031691745740c6/02-Arc-Dust-Worldbuilding/world/materials/industrial-material-palette.md</x:v>
      </x:c>
      <x:c r="X634" s="4" t="str">
        <x:v>Weapon</x:v>
      </x:c>
      <x:c r="Y634" s="4" t="str">
        <x:v>Finished item</x:v>
      </x:c>
      <x:c r="Z634" s="4" t="str">
        <x:v>Manufactured / unresolved</x:v>
      </x:c>
      <x:c r="AA634" s="4" t="str">
        <x:v>Offensive combat</x:v>
      </x:c>
      <x:c r="AB634" s="4" t="str">
        <x:v>Metal</x:v>
      </x:c>
      <x:c r="AC634" s="4" t="str">
        <x:v>Assembly</x:v>
      </x:c>
      <x:c r="AD634" s="4" t="str">
        <x:v>Proposal</x:v>
      </x:c>
      <x:c r="AE634" s="4" t="str">
        <x:f>LOWER(A634&amp;"; "&amp;B634&amp;"; "&amp;D634&amp;"; "&amp;E634&amp;"; "&amp;X634&amp;"; "&amp;Y634&amp;"; "&amp;Z634&amp;"; "&amp;AA634&amp;"; "&amp;AB634&amp;"; "&amp;AC634&amp;"; "&amp;AD634&amp;"; "&amp;V634&amp;"; "&amp;C634&amp;"; "&amp;AH634&amp;"; "&amp;AI634)</x:f>
        <x:v>proposal.collection.iron_spike_mace; iron spike mace; weapons; weapon; weapon; finished item; manufactured / unresolved; offensive combat; metal; assembly; proposal; iron spike mace; collection expansion; weapon; not applicable; t2; finished item</x:v>
      </x:c>
      <x:c r="AF634" s="4" t="str">
        <x:v>Collection expansion classification. Distinct type, use and material family; new item proposal unless author direction is marked. October 15 audit: classification/handling clarified; item identity, design status and material tier preserved.</x:v>
      </x:c>
      <x:c r="AG634" s="4" t="str">
        <x:v>Finished endpoint or currency. Material tier is separate from finished input tier.</x:v>
      </x:c>
      <x:c r="AH634" s="4" t="str">
        <x:v>T2</x:v>
      </x:c>
      <x:c r="AI634" s="4" t="str">
        <x:v>Finished item</x:v>
      </x:c>
      <x:c r="AJ634" s="4" t="n">
        <x:f>COUNTIFS('Material routes'!$D$6:$D$2205,A634,'Material routes'!$C$6:$C$2205,"Output")</x:f>
        <x:v>1</x:v>
      </x:c>
      <x:c r="AK634" s="4" t="n">
        <x:f>SUM(COUNTIFS('Material routes'!$D$6:$D$2205,A634,'Material routes'!$C$6:$C$2205,"Ingredient candidate"),COUNTIFS('Material routes'!$D$6:$D$2205,A634,'Material routes'!$C$6:$C$2205,"Consumed input"),COUNTIFS('Material routes'!$D$6:$D$2205,A634,'Material routes'!$C$6:$C$2205,"Contained input"),COUNTIFS('Material routes'!$D$6:$D$2205,A634,'Material routes'!$C$6:$C$2205,"Transform input"))</x:f>
        <x:v>0</x:v>
      </x:c>
      <x:c r="AL634" s="4" t="n">
        <x:f>COUNTIFS('Material routes'!$D$6:$D$2205,A634,'Material routes'!$C$6:$C$2205,"Tool candidate")</x:f>
        <x:v>0</x:v>
      </x:c>
      <x:c r="AM634" s="4" t="str">
        <x:f>IF(AJ634&gt;0,"Route listed; review status/completeness",IF(C634="T0","Raw entry feed; no production route","No production route listed"))</x:f>
        <x:v>Route listed; review status/completeness</x:v>
      </x:c>
      <x:c r="AN634" s="4" t="n">
        <x:f>IF(C634="T0",0,IF(C634="T1",1,IF(C634="T2",2,IF(C634="T3",3,IF(C634="T4",4,IF(C634="Unassigned",98,99))))))</x:f>
        <x:v>99</x:v>
      </x:c>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str">
        <x:v>Steel salvage cleaver</x:v>
      </x:c>
      <x:c r="C635" s="4" t="str">
        <x:v>Not applicable</x:v>
      </x:c>
      <x:c r="D635" s="4" t="str">
        <x:v>Weapons</x:v>
      </x:c>
      <x:c r="E635" s="4" t="str">
        <x:v>Weapon</x:v>
      </x:c>
      <x:c r="F635" s="4" t="str">
        <x:v>New proposal</x:v>
      </x:c>
      <x:c r="G635" s="4" t="str">
        <x:v>Heavy cutting weapon built around a replaceable metal edge</x:v>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str">
        <x:v>steel salvage cleaver; collection expansion; weapon</x:v>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steel salvage cleaver; weapons; weapon; weapon; finished item; manufactured / unresolved; offensive combat; mixed / unresolved; assembly; proposal; steel salvage cleaver; collection expansion; weapon; not applicable;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str">
        <x:v>Finished endpoint or currency. Material tier is separate from finished input tier.</x:v>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status/completeness",IF(C635="T0","Raw entry feed; no production route","No production route listed"))</x:f>
        <x:v>Route listed; review status/completeness</x:v>
      </x:c>
      <x:c r="AN635" s="4" t="n">
        <x:f>IF(C635="T0",0,IF(C635="T1",1,IF(C635="T2",2,IF(C635="T3",3,IF(C635="T4",4,IF(C635="Unassigned",98,99))))))</x:f>
        <x:v>99</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str">
        <x:v>Not applicable</x:v>
      </x:c>
      <x:c r="D636" s="4" t="str">
        <x:v>Weapons</x:v>
      </x:c>
      <x:c r="E636" s="4" t="str">
        <x:v>Weapon</x:v>
      </x:c>
      <x:c r="F636" s="4" t="str">
        <x:v>New proposal</x:v>
      </x:c>
      <x:c r="G636" s="4" t="str">
        <x:v>Hooked pole weapon for control and obstruction</x:v>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not applicable;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str">
        <x:v>Finished endpoint or currency. Material tier is separate from finished input tier.</x:v>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status/completeness",IF(C636="T0","Raw entry feed; no production route","No production route listed"))</x:f>
        <x:v>Route listed; review status/completeness</x:v>
      </x:c>
      <x:c r="AN636" s="4" t="n">
        <x:f>IF(C636="T0",0,IF(C636="T1",1,IF(C636="T2",2,IF(C636="T3",3,IF(C636="T4",4,IF(C636="Unassigned",98,99))))))</x:f>
        <x:v>99</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str">
        <x:v>Not applicable</x:v>
      </x:c>
      <x:c r="D637" s="4" t="str">
        <x:v>Weapons</x:v>
      </x:c>
      <x:c r="E637" s="4" t="str">
        <x:v>Weapon</x:v>
      </x:c>
      <x:c r="F637" s="4" t="str">
        <x:v>New proposal</x:v>
      </x:c>
      <x:c r="G637" s="4" t="str">
        <x:v>Throws shaped pellets using scarce prepared biological material</x:v>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not applicable;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str">
        <x:v>Finished endpoint or currency. Material tier is separate from finished input tier.</x:v>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status/completeness",IF(C637="T0","Raw entry feed; no production route","No production route listed"))</x:f>
        <x:v>Route listed; review status/completeness</x:v>
      </x:c>
      <x:c r="AN637" s="4" t="n">
        <x:f>IF(C637="T0",0,IF(C637="T1",1,IF(C637="T2",2,IF(C637="T3",3,IF(C637="T4",4,IF(C637="Unassigned",98,99))))))</x:f>
        <x:v>99</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str">
        <x:v>Not applicable</x:v>
      </x:c>
      <x:c r="D638" s="4" t="str">
        <x:v>Weapons</x:v>
      </x:c>
      <x:c r="E638" s="4" t="str">
        <x:v>Weapon</x:v>
      </x:c>
      <x:c r="F638" s="4" t="str">
        <x:v>New proposal</x:v>
      </x:c>
      <x:c r="G638" s="4" t="str">
        <x:v>Slow mechanical bolt launcher with metal limbs</x:v>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not applicable;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str">
        <x:v>Finished endpoint or currency. Material tier is separate from finished input tier.</x:v>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status/completeness",IF(C638="T0","Raw entry feed; no production route","No production route listed"))</x:f>
        <x:v>Route listed; review status/completeness</x:v>
      </x:c>
      <x:c r="AN638" s="4" t="n">
        <x:f>IF(C638="T0",0,IF(C638="T1",1,IF(C638="T2",2,IF(C638="T3",3,IF(C638="T4",4,IF(C638="Unassigned",98,99))))))</x:f>
        <x:v>99</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str">
        <x:v>Not applicable</x:v>
      </x:c>
      <x:c r="D639" s="4" t="str">
        <x:v>Weapons</x:v>
      </x:c>
      <x:c r="E639" s="4" t="str">
        <x:v>Weapon</x:v>
      </x:c>
      <x:c r="F639" s="4" t="str">
        <x:v>New proposal</x:v>
      </x:c>
      <x:c r="G639" s="4" t="str">
        <x:v>Heavy portable emplacement launcher, transport limits unresolved</x:v>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not applicable;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str">
        <x:v>Finished endpoint or currency. Material tier is separate from finished input tier.</x:v>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status/completeness",IF(C639="T0","Raw entry feed; no production route","No production route listed"))</x:f>
        <x:v>Route listed; review status/completeness</x:v>
      </x:c>
      <x:c r="AN639" s="4" t="n">
        <x:f>IF(C639="T0",0,IF(C639="T1",1,IF(C639="T2",2,IF(C639="T3",3,IF(C639="T4",4,IF(C639="Unassigned",98,99))))))</x:f>
        <x:v>99</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t="str">
        <x:v>proposal.collection.spring_dart_projector</x:v>
      </x:c>
      <x:c r="B640" s="4" t="str">
        <x:v>Spring dart projector</x:v>
      </x:c>
      <x:c r="C640" s="4" t="str">
        <x:v>Not applicable</x:v>
      </x:c>
      <x:c r="D640" s="4" t="str">
        <x:v>Weapons</x:v>
      </x:c>
      <x:c r="E640" s="4" t="str">
        <x:v>Weapon</x:v>
      </x:c>
      <x:c r="F640" s="4" t="str">
        <x:v>New proposal</x:v>
      </x:c>
      <x:c r="G640" s="4" t="str">
        <x:v>Compact mechanical launcher with a replaceable dart channel</x:v>
      </x:c>
      <x:c r="H640" s="4" t="str">
        <x:v>None</x:v>
      </x:c>
      <x:c r="I640" s="4" t="str">
        <x:v>Physical inventory / cargo item; dimensions and packing unresolved</x:v>
      </x:c>
      <x:c r="J640" s="4"/>
      <x:c r="K640" s="4"/>
      <x:c r="L640" s="4" t="str">
        <x:v>Candidate preparation: design.collection.spring_dart_projector. Full inputs are in Crafting browser.</x:v>
      </x:c>
      <x:c r="M640" s="4" t="str">
        <x:v>Candidate workshop or contained preparation route; detailed tools, quantities and conditions unresolved</x:v>
      </x:c>
      <x:c r="N640" s="4" t="str">
        <x:v>Not implemented</x:v>
      </x:c>
      <x:c r="O640" s="4" t="str">
        <x:v>Specific dimensions, yield, fit, performance and service conditions remain open.</x:v>
      </x:c>
      <x:c r="P640" s="4"/>
      <x:c r="Q640" s="4"/>
      <x:c r="R640" s="4"/>
      <x:c r="S640" s="4"/>
      <x:c r="T640" s="4"/>
      <x:c r="U640" s="4" t="str">
        <x:v>Candidate inputs are partial. Resolve tools, supporting materials, energy, recovery and compatibility before recipes become craftable.</x:v>
      </x:c>
      <x:c r="V640" s="4" t="str">
        <x:v>spring dart projector; collection expansion; weapon</x:v>
      </x:c>
      <x:c r="W640" s="4" t="str">
        <x:v>New item proposal, October 15, 2026. Setting reference (source proposal): https://github.com/sleepyseamonster/Arc-Dust/blob/f6f98515c005dc3c73cccd9cbc031691745740c6/02-Arc-Dust-Worldbuilding/world/materials/industrial-material-palette.md</x:v>
      </x:c>
      <x:c r="X640" s="4" t="str">
        <x:v>Weapon</x:v>
      </x:c>
      <x:c r="Y640" s="4" t="str">
        <x:v>Finished item</x:v>
      </x:c>
      <x:c r="Z640" s="4" t="str">
        <x:v>Manufactured / unresolved</x:v>
      </x:c>
      <x:c r="AA640" s="4" t="str">
        <x:v>Offensive combat</x:v>
      </x:c>
      <x:c r="AB640" s="4" t="str">
        <x:v>Metal</x:v>
      </x:c>
      <x:c r="AC640" s="4" t="str">
        <x:v>Assembly</x:v>
      </x:c>
      <x:c r="AD640" s="4" t="str">
        <x:v>Proposal</x:v>
      </x:c>
      <x:c r="AE640" s="4" t="str">
        <x:f>LOWER(A640&amp;"; "&amp;B640&amp;"; "&amp;D640&amp;"; "&amp;E640&amp;"; "&amp;X640&amp;"; "&amp;Y640&amp;"; "&amp;Z640&amp;"; "&amp;AA640&amp;"; "&amp;AB640&amp;"; "&amp;AC640&amp;"; "&amp;AD640&amp;"; "&amp;V640&amp;"; "&amp;C640&amp;"; "&amp;AH640&amp;"; "&amp;AI640)</x:f>
        <x:v>proposal.collection.spring_dart_projector; spring dart projector; weapons; weapon; weapon; finished item; manufactured / unresolved; offensive combat; metal; assembly; proposal; spring dart projector; collection expansion; weapon; not applicable; t4; finished item</x:v>
      </x:c>
      <x:c r="AF640" s="4" t="str">
        <x:v>Collection expansion classification. Distinct type, use and material family; new item proposal unless author direction is marked. October 15 audit: classification/handling clarified; item identity, design status and material tier preserved.</x:v>
      </x:c>
      <x:c r="AG640" s="4" t="str">
        <x:v>Finished endpoint or currency. Material tier is separate from finished input tier.</x:v>
      </x:c>
      <x:c r="AH640" s="4" t="str">
        <x:v>T4</x:v>
      </x:c>
      <x:c r="AI640" s="4" t="str">
        <x:v>Finished item</x:v>
      </x:c>
      <x:c r="AJ640" s="4" t="n">
        <x:f>COUNTIFS('Material routes'!$D$6:$D$2205,A640,'Material routes'!$C$6:$C$2205,"Output")</x:f>
        <x:v>1</x:v>
      </x:c>
      <x:c r="AK640" s="4" t="n">
        <x:f>SUM(COUNTIFS('Material routes'!$D$6:$D$2205,A640,'Material routes'!$C$6:$C$2205,"Ingredient candidate"),COUNTIFS('Material routes'!$D$6:$D$2205,A640,'Material routes'!$C$6:$C$2205,"Consumed input"),COUNTIFS('Material routes'!$D$6:$D$2205,A640,'Material routes'!$C$6:$C$2205,"Contained input"),COUNTIFS('Material routes'!$D$6:$D$2205,A640,'Material routes'!$C$6:$C$2205,"Transform input"))</x:f>
        <x:v>0</x:v>
      </x:c>
      <x:c r="AL640" s="4" t="n">
        <x:f>COUNTIFS('Material routes'!$D$6:$D$2205,A640,'Material routes'!$C$6:$C$2205,"Tool candidate")</x:f>
        <x:v>0</x:v>
      </x:c>
      <x:c r="AM640" s="4" t="str">
        <x:f>IF(AJ640&gt;0,"Route listed; review status/completeness",IF(C640="T0","Raw entry feed; no production route","No production route listed"))</x:f>
        <x:v>Route listed; review status/completeness</x:v>
      </x:c>
      <x:c r="AN640" s="4" t="n">
        <x:f>IF(C640="T0",0,IF(C640="T1",1,IF(C640="T2",2,IF(C640="T3",3,IF(C640="T4",4,IF(C640="Unassigned",98,99))))))</x:f>
        <x:v>99</x:v>
      </x:c>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str">
        <x:v>Pressure rivet launcher</x:v>
      </x:c>
      <x:c r="C641" s="4" t="str">
        <x:v>Not applicable</x:v>
      </x:c>
      <x:c r="D641" s="4" t="str">
        <x:v>Weapons</x:v>
      </x:c>
      <x:c r="E641" s="4" t="str">
        <x:v>Weapon</x:v>
      </x:c>
      <x:c r="F641" s="4" t="str">
        <x:v>New proposal</x:v>
      </x:c>
      <x:c r="G641" s="4" t="str">
        <x:v>Crude machine-derived pressure launcher, working medium unresolved</x:v>
      </x:c>
      <x:c r="H641" s="4" t="str">
        <x:v>None</x:v>
      </x:c>
      <x:c r="I641" s="4" t="str">
        <x:v>Physical inventory / cargo item; dimensions and packing unresolved</x:v>
      </x:c>
      <x:c r="J641" s="4"/>
      <x:c r="K641" s="4"/>
      <x:c r="L641" s="4" t="str">
        <x:v>Candidate preparation: design.collection.pressure_rivet_launcher. Full inputs are in Crafting browser.</x:v>
      </x:c>
      <x:c r="M641" s="4" t="str">
        <x:v>Candidate workshop or contained preparation route; detailed tools, quantities and conditions unresolved</x:v>
      </x:c>
      <x:c r="N641" s="4" t="str">
        <x:v>Not implemented</x:v>
      </x:c>
      <x:c r="O641" s="4" t="str">
        <x:v>Specific dimensions, yield, fit, performance and service conditions remain open.</x:v>
      </x:c>
      <x:c r="P641" s="4"/>
      <x:c r="Q641" s="4"/>
      <x:c r="R641" s="4"/>
      <x:c r="S641" s="4"/>
      <x:c r="T641" s="4"/>
      <x:c r="U641" s="4" t="str">
        <x:v>Candidate inputs are partial. Resolve tools, supporting materials, energy, recovery and compatibility before recipes become craftable.</x:v>
      </x:c>
      <x:c r="V641" s="4" t="str">
        <x:v>pressure rivet launcher; collection expansion; weapon</x:v>
      </x:c>
      <x:c r="W641" s="4" t="str">
        <x:v>New item proposal, October 15, 2026. Setting reference (source proposal): https://github.com/sleepyseamonster/Arc-Dust/blob/f6f98515c005dc3c73cccd9cbc031691745740c6/02-Arc-Dust-Worldbuilding/world/materials/industrial-material-palette.md</x:v>
      </x:c>
      <x:c r="X641" s="4" t="str">
        <x:v>Weapon</x:v>
      </x:c>
      <x:c r="Y641" s="4" t="str">
        <x:v>Finished item</x:v>
      </x:c>
      <x:c r="Z641" s="4" t="str">
        <x:v>Manufactured / unresolved</x:v>
      </x:c>
      <x:c r="AA641" s="4" t="str">
        <x:v>Offensive combat</x:v>
      </x:c>
      <x:c r="AB641" s="4" t="str">
        <x:v>Ceramic and metal</x:v>
      </x:c>
      <x:c r="AC641" s="4" t="str">
        <x:v>Assembly</x:v>
      </x:c>
      <x:c r="AD641" s="4" t="str">
        <x:v>Proposal</x:v>
      </x:c>
      <x:c r="AE641" s="4" t="str">
        <x:f>LOWER(A641&amp;"; "&amp;B641&amp;"; "&amp;D641&amp;"; "&amp;E641&amp;"; "&amp;X641&amp;"; "&amp;Y641&amp;"; "&amp;Z641&amp;"; "&amp;AA641&amp;"; "&amp;AB641&amp;"; "&amp;AC641&amp;"; "&amp;AD641&amp;"; "&amp;V641&amp;"; "&amp;C641&amp;"; "&amp;AH641&amp;"; "&amp;AI641)</x:f>
        <x:v>proposal.collection.pressure_rivet_launcher; pressure rivet launcher; weapons; weapon; weapon; finished item; manufactured / unresolved; offensive combat; ceramic and metal; assembly; proposal; pressure rivet launcher; collection expansion; weapon; not applicable; unassigned; finished item</x:v>
      </x:c>
      <x:c r="AF641" s="4" t="str">
        <x:v>Collection expansion classification. Distinct type, use and material family; new item proposal unless author direction is marked. October 15 audit: classification/handling clarified; item identity, design status and material tier preserved.</x:v>
      </x:c>
      <x:c r="AG641" s="4" t="str">
        <x:v>Finished endpoint or currency. Material tier is separate from finished input tier.</x:v>
      </x:c>
      <x:c r="AH641" s="4" t="str">
        <x:v>Unassigned</x:v>
      </x:c>
      <x:c r="AI641" s="4" t="str">
        <x:v>Finished item</x:v>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status/completeness",IF(C641="T0","Raw entry feed; no production route","No production route listed"))</x:f>
        <x:v>Route listed; review status/completeness</x:v>
      </x:c>
      <x:c r="AN641" s="4" t="n">
        <x:f>IF(C641="T0",0,IF(C641="T1",1,IF(C641="T2",2,IF(C641="T3",3,IF(C641="T4",4,IF(C641="Unassigned",98,99))))))</x:f>
        <x:v>99</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str">
        <x:v>Not applicable</x:v>
      </x:c>
      <x:c r="D642" s="4" t="str">
        <x:v>Weapons</x:v>
      </x:c>
      <x:c r="E642" s="4" t="str">
        <x:v>Weapon</x:v>
      </x:c>
      <x:c r="F642" s="4" t="str">
        <x:v>New proposal</x:v>
      </x:c>
      <x:c r="G642" s="4" t="str">
        <x:v>Experimental field-driven dart weapon, performance unresolved</x:v>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not applicable;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str">
        <x:v>Finished endpoint or currency. Material tier is separate from finished input tier.</x:v>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status/completeness",IF(C642="T0","Raw entry feed; no production route","No production route listed"))</x:f>
        <x:v>Route listed; review status/completeness</x:v>
      </x:c>
      <x:c r="AN642" s="4" t="n">
        <x:f>IF(C642="T0",0,IF(C642="T1",1,IF(C642="T2",2,IF(C642="T3",3,IF(C642="T4",4,IF(C642="Unassigned",98,99))))))</x:f>
        <x:v>99</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str">
        <x:v>Not applicable</x:v>
      </x:c>
      <x:c r="D643" s="4" t="str">
        <x:v>Weapons</x:v>
      </x:c>
      <x:c r="E643" s="4" t="str">
        <x:v>Weapon</x:v>
      </x:c>
      <x:c r="F643" s="4" t="str">
        <x:v>New proposal</x:v>
      </x:c>
      <x:c r="G643" s="4" t="str">
        <x:v>Bulky reverse-engineering proposal with power demands unresolved</x:v>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not applicable;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str">
        <x:v>Finished endpoint or currency. Material tier is separate from finished input tier.</x:v>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status/completeness",IF(C643="T0","Raw entry feed; no production route","No production route listed"))</x:f>
        <x:v>Route listed; review status/completeness</x:v>
      </x:c>
      <x:c r="AN643" s="4" t="n">
        <x:f>IF(C643="T0",0,IF(C643="T1",1,IF(C643="T2",2,IF(C643="T3",3,IF(C643="T4",4,IF(C643="Unassigned",98,99))))))</x:f>
        <x:v>99</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str">
        <x:v>Not applicable</x:v>
      </x:c>
      <x:c r="D644" s="4" t="str">
        <x:v>Weapons</x:v>
      </x:c>
      <x:c r="E644" s="4" t="str">
        <x:v>Ancient recovery</x:v>
      </x:c>
      <x:c r="F644" s="4" t="str">
        <x:v>New proposal</x:v>
      </x:c>
      <x:c r="G644" s="4" t="str">
        <x:v>Rare recovered pulsed-energy weapon; firing mechanism unresolved</x:v>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not applicable; not applicable; finished item</x:v>
      </x:c>
      <x:c r="AF644" s="4" t="str">
        <x:v>Collection expansion classification. Distinct type, use and material family; new item proposal unless author direction is marked.</x:v>
      </x:c>
      <x:c r="AG644" s="4" t="str">
        <x:v>Recovered item outside contemporary manufacturing tiers.</x:v>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status/completeness",IF(C644="T0","Raw entry feed; no production route","No production route listed"))</x:f>
        <x:v>No production route listed</x:v>
      </x:c>
      <x:c r="AN644" s="4" t="n">
        <x:f>IF(C644="T0",0,IF(C644="T1",1,IF(C644="T2",2,IF(C644="T3",3,IF(C644="T4",4,IF(C644="Unassigned",98,99))))))</x:f>
        <x:v>99</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str">
        <x:v>Not applicable</x:v>
      </x:c>
      <x:c r="D645" s="4" t="str">
        <x:v>Weapons</x:v>
      </x:c>
      <x:c r="E645" s="4" t="str">
        <x:v>Ancient recovery</x:v>
      </x:c>
      <x:c r="F645" s="4" t="str">
        <x:v>New proposal</x:v>
      </x:c>
      <x:c r="G645" s="4" t="str">
        <x:v>Rare recovered short-range energy weapon; containment unresolved</x:v>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not applicable; not applicable; finished item</x:v>
      </x:c>
      <x:c r="AF645" s="4" t="str">
        <x:v>Collection expansion classification. Distinct type, use and material family; new item proposal unless author direction is marked.</x:v>
      </x:c>
      <x:c r="AG645" s="4" t="str">
        <x:v>Recovered item outside contemporary manufacturing tiers.</x:v>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status/completeness",IF(C645="T0","Raw entry feed; no production route","No production route listed"))</x:f>
        <x:v>No production route listed</x:v>
      </x:c>
      <x:c r="AN645" s="4" t="n">
        <x:f>IF(C645="T0",0,IF(C645="T1",1,IF(C645="T2",2,IF(C645="T3",3,IF(C645="T4",4,IF(C645="Unassigned",98,99))))))</x:f>
        <x:v>99</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str">
        <x:v>Not applicable</x:v>
      </x:c>
      <x:c r="D646" s="4" t="str">
        <x:v>Weapons</x:v>
      </x:c>
      <x:c r="E646" s="4" t="str">
        <x:v>Ancient recovery</x:v>
      </x:c>
      <x:c r="F646" s="4" t="str">
        <x:v>New proposal</x:v>
      </x:c>
      <x:c r="G646" s="4" t="str">
        <x:v>Recovered multi-shot launcher with matched ancient rounds</x:v>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not applicable; not applicable; finished item</x:v>
      </x:c>
      <x:c r="AF646" s="4" t="str">
        <x:v>Collection expansion classification. Distinct type, use and material family; new item proposal unless author direction is marked.</x:v>
      </x:c>
      <x:c r="AG646" s="4" t="str">
        <x:v>Recovered item outside contemporary manufacturing tiers.</x:v>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status/completeness",IF(C646="T0","Raw entry feed; no production route","No production route listed"))</x:f>
        <x:v>No production route listed</x:v>
      </x:c>
      <x:c r="AN646" s="4" t="n">
        <x:f>IF(C646="T0",0,IF(C646="T1",1,IF(C646="T2",2,IF(C646="T3",3,IF(C646="T4",4,IF(C646="Unassigned",98,99))))))</x:f>
        <x:v>99</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str">
        <x:v>Not applicable</x:v>
      </x:c>
      <x:c r="D647" s="4" t="str">
        <x:v>Weapons</x:v>
      </x:c>
      <x:c r="E647" s="4" t="str">
        <x:v>Ancient recovery</x:v>
      </x:c>
      <x:c r="F647" s="4" t="str">
        <x:v>New proposal</x:v>
      </x:c>
      <x:c r="G647" s="4" t="str">
        <x:v>Fantasy recovered acoustic weapon, limits and effects unresolved</x:v>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not applicable; not applicable; finished item</x:v>
      </x:c>
      <x:c r="AF647" s="4" t="str">
        <x:v>Collection expansion classification. Distinct type, use and material family; new item proposal unless author direction is marked.</x:v>
      </x:c>
      <x:c r="AG647" s="4" t="str">
        <x:v>Recovered item outside contemporary manufacturing tiers.</x:v>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status/completeness",IF(C647="T0","Raw entry feed; no production route","No production route listed"))</x:f>
        <x:v>No production route listed</x:v>
      </x:c>
      <x:c r="AN647" s="4" t="n">
        <x:f>IF(C647="T0",0,IF(C647="T1",1,IF(C647="T2",2,IF(C647="T3",3,IF(C647="T4",4,IF(C647="Unassigned",98,99))))))</x:f>
        <x:v>99</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str">
        <x:v>T1</x:v>
      </x:c>
      <x:c r="D648" s="4" t="inlineStr">
        <x:is>
          <x:t xml:space="preserve">Cooking ingredients</x:t>
        </x:is>
      </x:c>
      <x:c r="E648" s="4" t="str">
        <x:v>Food material</x:v>
      </x:c>
      <x:c r="F648" s="4" t="str">
        <x:v>New proposal</x:v>
      </x:c>
      <x:c r="G648" s="4" t="str">
        <x:v>Firm meal base separated from a food-designated culture</x:v>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t1;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str">
        <x:v>Selected candidate processing route places this stock at T1. Raw entry is T0; source rarity does not raise tier.</x:v>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status/completeness",IF(C648="T0","Raw entry feed; no production route","No production route listed"))</x:f>
        <x:v>Route listed; review status/completeness</x:v>
      </x:c>
      <x:c r="AN648" s="4" t="n">
        <x:f>IF(C648="T0",0,IF(C648="T1",1,IF(C648="T2",2,IF(C648="T3",3,IF(C648="T4",4,IF(C648="Unassigned",98,99))))))</x:f>
        <x:v>1</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str">
        <x:v>T1</x:v>
      </x:c>
      <x:c r="D649" s="4" t="inlineStr">
        <x:is>
          <x:t xml:space="preserve">Cooking ingredients</x:t>
        </x:is>
      </x:c>
      <x:c r="E649" s="4" t="str">
        <x:v>Food material</x:v>
      </x:c>
      <x:c r="F649" s="4" t="str">
        <x:v>New proposal</x:v>
      </x:c>
      <x:c r="G649" s="4" t="str">
        <x:v>Retained food-designated liquid for drink preparation</x:v>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t1;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str">
        <x:v>Selected candidate processing route places this stock at T1. Raw entry is T0; source rarity does not raise tier.</x:v>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status/completeness",IF(C649="T0","Raw entry feed; no production route","No production route listed"))</x:f>
        <x:v>Route listed; review status/completeness</x:v>
      </x:c>
      <x:c r="AN649" s="4" t="n">
        <x:f>IF(C649="T0",0,IF(C649="T1",1,IF(C649="T2",2,IF(C649="T3",3,IF(C649="T4",4,IF(C649="Unassigned",98,99))))))</x:f>
        <x:v>1</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str">
        <x:v>T1</x:v>
      </x:c>
      <x:c r="D650" s="4" t="inlineStr">
        <x:is>
          <x:t xml:space="preserve">Cooking ingredients</x:t>
        </x:is>
      </x:c>
      <x:c r="E650" s="4" t="str">
        <x:v>Food material</x:v>
      </x:c>
      <x:c r="F650" s="4" t="str">
        <x:v>New proposal</x:v>
      </x:c>
      <x:c r="G650" s="4" t="str">
        <x:v>Dry milled food stock for bars and wafers</x:v>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t1;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str">
        <x:v>Selected candidate processing route places this stock at T1. Raw entry is T0; source rarity does not raise tier.</x:v>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status/completeness",IF(C650="T0","Raw entry feed; no production route","No production route listed"))</x:f>
        <x:v>Route listed; review status/completeness</x:v>
      </x:c>
      <x:c r="AN650" s="4" t="n">
        <x:f>IF(C650="T0",0,IF(C650="T1",1,IF(C650="T2",2,IF(C650="T3",3,IF(C650="T4",4,IF(C650="Unassigned",98,99))))))</x:f>
        <x:v>1</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str">
        <x:v>T1</x:v>
      </x:c>
      <x:c r="D651" s="4" t="inlineStr">
        <x:is>
          <x:t xml:space="preserve">Cooking ingredients</x:t>
        </x:is>
      </x:c>
      <x:c r="E651" s="4" t="str">
        <x:v>Food material</x:v>
      </x:c>
      <x:c r="F651" s="4" t="str">
        <x:v>New proposal</x:v>
      </x:c>
      <x:c r="G651" s="4" t="str">
        <x:v>Thin dry food stock for layered meals</x:v>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t1;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str">
        <x:v>Selected candidate processing route places this stock at T1. Raw entry is T0; source rarity does not raise tier.</x:v>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status/completeness",IF(C651="T0","Raw entry feed; no production route","No production route listed"))</x:f>
        <x:v>Route listed; review status/completeness</x:v>
      </x:c>
      <x:c r="AN651" s="4" t="n">
        <x:f>IF(C651="T0",0,IF(C651="T1",1,IF(C651="T2",2,IF(C651="T3",3,IF(C651="T4",4,IF(C651="Unassigned",98,99))))))</x:f>
        <x:v>1</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x:c r="B652" s="4"/>
      <x:c r="C652" s="4"/>
      <x:c r="D652" s="4"/>
      <x:c r="E652" s="4"/>
      <x:c r="F652" s="4"/>
      <x:c r="G652" s="4"/>
      <x:c r="H652" s="4"/>
      <x:c r="I652" s="4"/>
      <x:c r="J652" s="4"/>
      <x:c r="M652" s="4"/>
      <x:c r="N652" s="4"/>
      <x:c r="O652" s="4"/>
      <x:c r="P652" s="4"/>
      <x:c r="V652" s="4"/>
      <x:c r="W652" s="4"/>
      <x:c r="X652" s="4"/>
      <x:c r="Y652" s="4"/>
      <x:c r="Z652" s="4"/>
      <x:c r="AA652" s="4"/>
      <x:c r="AB652" s="4"/>
      <x:c r="AC652" s="4"/>
      <x:c r="AD652" s="4"/>
      <x:c r="AE652" s="4"/>
      <x:c r="AF652" s="4"/>
      <x:c r="AG652" s="4"/>
      <x:c r="AH652" s="4"/>
      <x:c r="AI652" s="4"/>
      <x:c r="AJ652" s="4"/>
      <x:c r="AK652" s="4"/>
      <x:c r="AL652" s="4"/>
      <x:c r="AM652" s="4"/>
      <x:c r="AN652" s="4"/>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str">
        <x:v>T1</x:v>
      </x:c>
      <x:c r="D653" s="4" t="inlineStr">
        <x:is>
          <x:t xml:space="preserve">Cooking ingredients</x:t>
        </x:is>
      </x:c>
      <x:c r="E653" s="4" t="str">
        <x:v>Food material</x:v>
      </x:c>
      <x:c r="F653" s="4" t="str">
        <x:v>New proposal</x:v>
      </x:c>
      <x:c r="G653" s="4" t="str">
        <x:v>Binds prepared food portions using food-designated culture</x:v>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t1;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str">
        <x:v>Selected candidate processing route places this stock at T1. Raw entry is T0; source rarity does not raise tier.</x:v>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status/completeness",IF(C653="T0","Raw entry feed; no production route","No production route listed"))</x:f>
        <x:v>Route listed; review status/completeness</x:v>
      </x:c>
      <x:c r="AN653" s="4" t="n">
        <x:f>IF(C653="T0",0,IF(C653="T1",1,IF(C653="T2",2,IF(C653="T3",3,IF(C653="T4",4,IF(C653="Unassigned",98,99))))))</x:f>
        <x:v>1</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t="str">
        <x:v>proposal.collection.controlled_sour_phagia_base</x:v>
      </x:c>
      <x:c r="B654" s="4" t="str">
        <x:v>Controlled-sour Phagia base</x:v>
      </x:c>
      <x:c r="C654" s="4" t="str">
        <x:v>T1</x:v>
      </x:c>
      <x:c r="D654" s="4" t="inlineStr">
        <x:is>
          <x:t xml:space="preserve">Cooking ingredients</x:t>
        </x:is>
      </x:c>
      <x:c r="E654" s="4" t="str">
        <x:v>Food material</x:v>
      </x:c>
      <x:c r="F654" s="4" t="str">
        <x:v>New proposal</x:v>
      </x:c>
      <x:c r="G654" s="4" t="str">
        <x:v>Candidate cultured flavor base requiring process design</x:v>
      </x:c>
      <x:c r="H654" s="4" t="str">
        <x:v>None</x:v>
      </x:c>
      <x:c r="I654" s="4" t="str">
        <x:v>Physical inventory / cargo item; dimensions and packing unresolved</x:v>
      </x:c>
      <x:c r="J654" s="4"/>
      <x:c r="K654" s="4"/>
      <x:c r="L654" s="4" t="str">
        <x:v>Candidate preparation: design.collection.controlled_sour_phagia_base. Full inputs are in Crafting browser.</x:v>
      </x:c>
      <x:c r="M654" s="4" t="str">
        <x:v>Candidate workshop or contained preparation route; detailed tools, quantities and conditions unresolved</x:v>
      </x:c>
      <x:c r="N654" s="4" t="str">
        <x:v>Not implemented</x:v>
      </x:c>
      <x:c r="O654" s="4" t="str">
        <x:v>Culinary proposal. Select species/food-designated culture and validate edibility; industrial fractions are excluded. No nutritional, medical or preservation claim.</x:v>
      </x:c>
      <x:c r="P654" s="4"/>
      <x:c r="Q654" s="4"/>
      <x:c r="R654" s="4"/>
      <x:c r="S654" s="4"/>
      <x:c r="T654" s="4"/>
      <x:c r="U654" s="4" t="str">
        <x:v>Candidate inputs are partial. Resolve tools, supporting materials, energy, recovery and compatibility before recipes become craftable.</x:v>
      </x:c>
      <x:c r="V654" s="4" t="str">
        <x:v>controlled-sour phagia base; collection expansion; food material</x:v>
      </x:c>
      <x:c r="W6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4" s="4" t="str">
        <x:v>Food material</x:v>
      </x:c>
      <x:c r="Y654" s="4" t="str">
        <x:v>Processed intermediate</x:v>
      </x:c>
      <x:c r="Z654" s="4" t="str">
        <x:v>Manufactured / unresolved</x:v>
      </x:c>
      <x:c r="AA654" s="4" t="str">
        <x:v>Food preparation</x:v>
      </x:c>
      <x:c r="AB654" s="4" t="str">
        <x:v>Phagia preparation</x:v>
      </x:c>
      <x:c r="AC654" s="4" t="str">
        <x:v>Paste</x:v>
      </x:c>
      <x:c r="AD654" s="4" t="str">
        <x:v>Proposal</x:v>
      </x:c>
      <x:c r="AE654" s="4" t="str">
        <x:f>LOWER(A654&amp;"; "&amp;B654&amp;"; "&amp;D654&amp;"; "&amp;E654&amp;"; "&amp;X654&amp;"; "&amp;Y654&amp;"; "&amp;Z654&amp;"; "&amp;AA654&amp;"; "&amp;AB654&amp;"; "&amp;AC654&amp;"; "&amp;AD654&amp;"; "&amp;V654&amp;"; "&amp;C654&amp;"; "&amp;AH654&amp;"; "&amp;AI654)</x:f>
        <x:v>proposal.collection.controlled_sour_phagia_base; controlled-sour phagia base; cooking ingredients; food material; food material; processed intermediate; manufactured / unresolved; food preparation; phagia preparation; paste; proposal; controlled-sour phagia base; collection expansion; food material; t1; not applicable; material</x:v>
      </x:c>
      <x:c r="AF65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4" s="4" t="str">
        <x:v>Selected candidate processing route places this stock at T1. Raw entry is T0; source rarity does not raise tier.</x:v>
      </x:c>
      <x:c r="AH654" s="4" t="str">
        <x:v>Not applicable</x:v>
      </x:c>
      <x:c r="AI654" s="4" t="str">
        <x:v>Material</x:v>
      </x:c>
      <x:c r="AJ654" s="4" t="n">
        <x:f>COUNTIFS('Material routes'!$D$6:$D$2205,A654,'Material routes'!$C$6:$C$2205,"Output")</x:f>
        <x:v>1</x:v>
      </x:c>
      <x:c r="AK654" s="4" t="n">
        <x:f>SUM(COUNTIFS('Material routes'!$D$6:$D$2205,A654,'Material routes'!$C$6:$C$2205,"Ingredient candidate"),COUNTIFS('Material routes'!$D$6:$D$2205,A654,'Material routes'!$C$6:$C$2205,"Consumed input"),COUNTIFS('Material routes'!$D$6:$D$2205,A654,'Material routes'!$C$6:$C$2205,"Contained input"),COUNTIFS('Material routes'!$D$6:$D$2205,A654,'Material routes'!$C$6:$C$2205,"Transform input"))</x:f>
        <x:v>3</x:v>
      </x:c>
      <x:c r="AL654" s="4" t="n">
        <x:f>COUNTIFS('Material routes'!$D$6:$D$2205,A654,'Material routes'!$C$6:$C$2205,"Tool candidate")</x:f>
        <x:v>0</x:v>
      </x:c>
      <x:c r="AM654" s="4" t="str">
        <x:f>IF(AJ654&gt;0,"Route listed; review status/completeness",IF(C654="T0","Raw entry feed; no production route","No production route listed"))</x:f>
        <x:v>Route listed; review status/completeness</x:v>
      </x:c>
      <x:c r="AN654" s="4" t="n">
        <x:f>IF(C654="T0",0,IF(C654="T1",1,IF(C654="T2",2,IF(C654="T3",3,IF(C654="T4",4,IF(C654="Unassigned",98,99))))))</x:f>
        <x:v>1</x:v>
      </x:c>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str">
        <x:v>T2</x:v>
      </x:c>
      <x:c r="D655" s="4" t="inlineStr">
        <x:is>
          <x:t xml:space="preserve">Cooking ingredients</x:t>
        </x:is>
      </x:c>
      <x:c r="E655" s="4" t="str">
        <x:v>Food material</x:v>
      </x:c>
      <x:c r="F655" s="4" t="str">
        <x:v>New proposal</x:v>
      </x:c>
      <x:c r="G655" s="4" t="str">
        <x:v>Thick food stock from a contained separation process</x:v>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t2;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str">
        <x:v>Selected candidate processing route places this stock at T2. Raw entry is T0; source rarity does not raise tier.</x:v>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status/completeness",IF(C655="T0","Raw entry feed; no production route","No production route listed"))</x:f>
        <x:v>Route listed; review status/completeness</x:v>
      </x:c>
      <x:c r="AN655" s="4" t="n">
        <x:f>IF(C655="T0",0,IF(C655="T1",1,IF(C655="T2",2,IF(C655="T3",3,IF(C655="T4",4,IF(C655="Unassigned",98,99))))))</x:f>
        <x:v>2</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str">
        <x:v>T2</x:v>
      </x:c>
      <x:c r="D656" s="4" t="inlineStr">
        <x:is>
          <x:t xml:space="preserve">Cooking ingredients</x:t>
        </x:is>
      </x:c>
      <x:c r="E656" s="4" t="str">
        <x:v>Food material</x:v>
      </x:c>
      <x:c r="F656" s="4" t="str">
        <x:v>New proposal</x:v>
      </x:c>
      <x:c r="G656" s="4" t="str">
        <x:v>Light-textured food stock prepared in closed equipment</x:v>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t2;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str">
        <x:v>Selected candidate processing route places this stock at T2. Raw entry is T0; source rarity does not raise tier.</x:v>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status/completeness",IF(C656="T0","Raw entry feed; no production route","No production route listed"))</x:f>
        <x:v>Route listed; review status/completeness</x:v>
      </x:c>
      <x:c r="AN656" s="4" t="n">
        <x:f>IF(C656="T0",0,IF(C656="T1",1,IF(C656="T2",2,IF(C656="T3",3,IF(C656="T4",4,IF(C656="Unassigned",98,99))))))</x:f>
        <x:v>2</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str">
        <x:v>Food-grade mineral seasoning</x:v>
      </x:c>
      <x:c r="C657" s="4" t="str">
        <x:v>T1</x:v>
      </x:c>
      <x:c r="D657" s="4" t="inlineStr">
        <x:is>
          <x:t xml:space="preserve">Cooking ingredients</x:t>
        </x:is>
      </x:c>
      <x:c r="E657" s="4" t="str">
        <x:v>Food material</x:v>
      </x:c>
      <x:c r="F657" s="4" t="str">
        <x:v>New proposal</x:v>
      </x:c>
      <x:c r="G657" s="4" t="str">
        <x:v>Selected dietary mineral hypothesis, not industrial salt substitution</x:v>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str">
        <x:v>food-grade mineral seasoning; collection expansion; food material</x:v>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food-grade mineral seasoning; cooking ingredients; food material; food material; processed intermediate; manufactured / unresolved; food preparation; mineral; particles; proposal; food-grade mineral seasoning; collection expansion; food material; t1;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str">
        <x:v>Selected candidate processing route places this stock at T1. Raw entry is T0; source rarity does not raise tier.</x:v>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status/completeness",IF(C657="T0","Raw entry feed; no production route","No production route listed"))</x:f>
        <x:v>Route listed; review status/completeness</x:v>
      </x:c>
      <x:c r="AN657" s="4" t="n">
        <x:f>IF(C657="T0",0,IF(C657="T1",1,IF(C657="T2",2,IF(C657="T3",3,IF(C657="T4",4,IF(C657="Unassigned",98,99))))))</x:f>
        <x:v>1</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str">
        <x:v>Species-specific texture ingredient, screening unresolved</x:v>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str">
        <x:v>Selected candidate processing route places this stock at T1. Raw entry is T0; source rarity does not raise tier.</x:v>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status/completeness",IF(C658="T0","Raw entry feed; no production route","No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str">
        <x:v>Small culinary solids from a selected edible fraction</x:v>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str">
        <x:v>Selected candidate processing route places this stock at T1. Raw entry is T0; source rarity does not raise tier.</x:v>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status/completeness",IF(C659="T0","Raw entry feed; no production route","No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str">
        <x:v>Contained culinary extract, no free-water premise</x:v>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str">
        <x:v>Selected candidate processing route places this stock at T2. Raw entry is T0; source rarity does not raise tier.</x:v>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status/completeness",IF(C660="T0","Raw entry feed; no production route","No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t="str">
        <x:v>proposal.collection.selected_edible_fauna_roe</x:v>
      </x:c>
      <x:c r="B661" s="4" t="str">
        <x:v>Selected edible-fauna roe</x:v>
      </x:c>
      <x:c r="C661" s="4" t="str">
        <x:v>T1</x:v>
      </x:c>
      <x:c r="D661" s="4" t="inlineStr">
        <x:is>
          <x:t xml:space="preserve">Cooking ingredients</x:t>
        </x:is>
      </x:c>
      <x:c r="E661" s="4" t="str">
        <x:v>Food material</x:v>
      </x:c>
      <x:c r="F661" s="4" t="str">
        <x:v>New proposal</x:v>
      </x:c>
      <x:c r="G661" s="4" t="str">
        <x:v>Candidate reproductive food fraction of a species yet to be designed</x:v>
      </x:c>
      <x:c r="H661" s="4" t="str">
        <x:v>None</x:v>
      </x:c>
      <x:c r="I661" s="4" t="str">
        <x:v>Physical inventory / cargo item; dimensions and packing unresolved</x:v>
      </x:c>
      <x:c r="J661" s="4"/>
      <x:c r="K661" s="4"/>
      <x:c r="L661" s="4" t="str">
        <x:v>Candidate preparation: design.collection.selected_edible_fauna_roe. Full inputs are in Crafting browser.</x:v>
      </x:c>
      <x:c r="M661" s="4" t="str">
        <x:v>Candidate workshop or contained preparation route; detailed tools, quantities and conditions unresolved</x:v>
      </x:c>
      <x:c r="N661" s="4" t="str">
        <x:v>Not implemented</x:v>
      </x:c>
      <x:c r="O661" s="4" t="str">
        <x:v>Culinary proposal. Select species/food-designated culture and validate edibility; industrial fractions are excluded. No nutritional, medical or preservation claim.</x:v>
      </x:c>
      <x:c r="P661" s="4"/>
      <x:c r="Q661" s="4"/>
      <x:c r="R661" s="4"/>
      <x:c r="S661" s="4"/>
      <x:c r="T661" s="4"/>
      <x:c r="U661" s="4" t="str">
        <x:v>Candidate inputs are partial. Resolve tools, supporting materials, energy, recovery and compatibility before recipes become craftable.</x:v>
      </x:c>
      <x:c r="V661" s="4" t="str">
        <x:v>selected edible-fauna roe; collection expansion; food material</x:v>
      </x:c>
      <x:c r="W6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1" s="4" t="str">
        <x:v>Food material</x:v>
      </x:c>
      <x:c r="Y661" s="4" t="str">
        <x:v>Processed intermediate</x:v>
      </x:c>
      <x:c r="Z661" s="4" t="str">
        <x:v>Manufactured / unresolved</x:v>
      </x:c>
      <x:c r="AA661" s="4" t="str">
        <x:v>Food preparation</x:v>
      </x:c>
      <x:c r="AB661" s="4" t="str">
        <x:v>Faunal tissue</x:v>
      </x:c>
      <x:c r="AC661" s="4" t="str">
        <x:v>Solid piece</x:v>
      </x:c>
      <x:c r="AD661" s="4" t="str">
        <x:v>Proposal</x:v>
      </x:c>
      <x:c r="AE661" s="4" t="str">
        <x:f>LOWER(A661&amp;"; "&amp;B661&amp;"; "&amp;D661&amp;"; "&amp;E661&amp;"; "&amp;X661&amp;"; "&amp;Y661&amp;"; "&amp;Z661&amp;"; "&amp;AA661&amp;"; "&amp;AB661&amp;"; "&amp;AC661&amp;"; "&amp;AD661&amp;"; "&amp;V661&amp;"; "&amp;C661&amp;"; "&amp;AH661&amp;"; "&amp;AI661)</x:f>
        <x:v>proposal.collection.selected_edible_fauna_roe; selected edible-fauna roe; cooking ingredients; food material; food material; processed intermediate; manufactured / unresolved; food preparation; faunal tissue; solid piece; proposal; selected edible-fauna roe; collection expansion; food material; t1; not applicable; material</x:v>
      </x:c>
      <x:c r="AF66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1" s="4" t="str">
        <x:v>Selected candidate processing route places this stock at T1. Raw entry is T0; source rarity does not raise tier.</x:v>
      </x:c>
      <x:c r="AH661" s="4" t="str">
        <x:v>Not applicable</x:v>
      </x:c>
      <x:c r="AI661" s="4" t="str">
        <x:v>Material</x:v>
      </x:c>
      <x:c r="AJ661" s="4" t="n">
        <x:f>COUNTIFS('Material routes'!$D$6:$D$2205,A661,'Material routes'!$C$6:$C$2205,"Output")</x:f>
        <x:v>1</x:v>
      </x:c>
      <x:c r="AK661" s="4" t="n">
        <x:f>SUM(COUNTIFS('Material routes'!$D$6:$D$2205,A661,'Material routes'!$C$6:$C$2205,"Ingredient candidate"),COUNTIFS('Material routes'!$D$6:$D$2205,A661,'Material routes'!$C$6:$C$2205,"Consumed input"),COUNTIFS('Material routes'!$D$6:$D$2205,A661,'Material routes'!$C$6:$C$2205,"Contained input"),COUNTIFS('Material routes'!$D$6:$D$2205,A661,'Material routes'!$C$6:$C$2205,"Transform input"))</x:f>
        <x:v>1</x:v>
      </x:c>
      <x:c r="AL661" s="4" t="n">
        <x:f>COUNTIFS('Material routes'!$D$6:$D$2205,A661,'Material routes'!$C$6:$C$2205,"Tool candidate")</x:f>
        <x:v>0</x:v>
      </x:c>
      <x:c r="AM661" s="4" t="str">
        <x:f>IF(AJ661&gt;0,"Route listed; review status/completeness",IF(C661="T0","Raw entry feed; no production route","No production route listed"))</x:f>
        <x:v>Route listed; review status/completeness</x:v>
      </x:c>
      <x:c r="AN661" s="4" t="n">
        <x:f>IF(C661="T0",0,IF(C661="T1",1,IF(C661="T2",2,IF(C661="T3",3,IF(C661="T4",4,IF(C661="Unassigned",98,99))))))</x:f>
        <x:v>1</x:v>
      </x:c>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str">
        <x:v>Prepared minor delicacy ingredient with low nutrition assumed</x:v>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str">
        <x:v>Selected candidate processing route places this stock at T1. Raw entry is T0; source rarity does not raise tier.</x:v>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status/completeness",IF(C662="T0","Raw entry feed; no production route","No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str">
        <x:v>T1</x:v>
      </x:c>
      <x:c r="D663" s="4" t="inlineStr">
        <x:is>
          <x:t xml:space="preserve">Cooking ingredients</x:t>
        </x:is>
      </x:c>
      <x:c r="E663" s="4" t="str">
        <x:v>Food material</x:v>
      </x:c>
      <x:c r="F663" s="4" t="str">
        <x:v>New proposal</x:v>
      </x:c>
      <x:c r="G663" s="4" t="str">
        <x:v>Trace flavor ingredient from selected edible tissue</x:v>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t1;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str">
        <x:v>Selected candidate processing route places this stock at T1. Raw entry is T0; source rarity does not raise tier.</x:v>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status/completeness",IF(C663="T0","Raw entry feed; no production route","No production route listed"))</x:f>
        <x:v>Route listed; review status/completeness</x:v>
      </x:c>
      <x:c r="AN663" s="4" t="n">
        <x:f>IF(C663="T0",0,IF(C663="T1",1,IF(C663="T2",2,IF(C663="T3",3,IF(C663="T4",4,IF(C663="Unassigned",98,99))))))</x:f>
        <x:v>1</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str">
        <x:v>Prepared mixed filling for a scarce delicacy</x:v>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str">
        <x:v>Selected candidate processing route places this stock at T2. Raw entry is T0; source rarity does not raise tier.</x:v>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status/completeness",IF(C664="T0","Raw entry feed; no production route","No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str">
        <x:v>Not applicable</x:v>
      </x:c>
      <x:c r="D665" s="4" t="str">
        <x:v>Consumables</x:v>
      </x:c>
      <x:c r="E665" s="4" t="str">
        <x:v>Food consumable</x:v>
      </x:c>
      <x:c r="F665" s="4" t="str">
        <x:v>New proposal</x:v>
      </x:c>
      <x:c r="G665" s="4" t="str">
        <x:v>Dense packed meal with a firm texture</x:v>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not applicable; t1; finished item</x:v>
      </x:c>
      <x:c r="AF665" s="4" t="str">
        <x:v>Collection expansion classification. Distinct type, use and material family; new item proposal unless author direction is marked.</x:v>
      </x:c>
      <x:c r="AG665" s="4" t="str">
        <x:v>Finished endpoint or currency. Material tier is separate from finished input tier.</x:v>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status/completeness",IF(C665="T0","Raw entry feed; no production route","No production route listed"))</x:f>
        <x:v>Route listed; review status/completeness</x:v>
      </x:c>
      <x:c r="AN665" s="4" t="n">
        <x:f>IF(C665="T0",0,IF(C665="T1",1,IF(C665="T2",2,IF(C665="T3",3,IF(C665="T4",4,IF(C665="Unassigned",98,99))))))</x:f>
        <x:v>99</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x:c r="B666" s="4"/>
      <x:c r="C666" s="4"/>
      <x:c r="D666" s="4"/>
      <x:c r="E666" s="4"/>
      <x:c r="F666" s="4"/>
      <x:c r="G666" s="4"/>
      <x:c r="H666" s="4"/>
      <x:c r="I666" s="4"/>
      <x:c r="J666" s="4"/>
      <x:c r="M666" s="4"/>
      <x:c r="N666" s="4"/>
      <x:c r="O666" s="4"/>
      <x:c r="P666" s="4"/>
      <x:c r="V666" s="4"/>
      <x:c r="W666" s="4"/>
      <x:c r="X666" s="4"/>
      <x:c r="Y666" s="4"/>
      <x:c r="Z666" s="4"/>
      <x:c r="AA666" s="4"/>
      <x:c r="AB666" s="4"/>
      <x:c r="AC666" s="4"/>
      <x:c r="AD666" s="4"/>
      <x:c r="AE666" s="4"/>
      <x:c r="AF666" s="4"/>
      <x:c r="AG666" s="4"/>
      <x:c r="AH666" s="4"/>
      <x:c r="AI666" s="4"/>
      <x:c r="AJ666" s="4"/>
      <x:c r="AK666" s="4"/>
      <x:c r="AL666" s="4"/>
      <x:c r="AM666" s="4"/>
      <x:c r="AN666" s="4"/>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str">
        <x:v>Not applicable</x:v>
      </x:c>
      <x:c r="D667" s="4" t="str">
        <x:v>Consumables</x:v>
      </x:c>
      <x:c r="E667" s="4" t="str">
        <x:v>Food consumable</x:v>
      </x:c>
      <x:c r="F667" s="4" t="str">
        <x:v>New proposal</x:v>
      </x:c>
      <x:c r="G667" s="4" t="str">
        <x:v>Layered pressed flakes around a prepared filling</x:v>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not applicable;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str">
        <x:v>Finished endpoint or currency. Material tier is separate from finished input tier.</x:v>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status/completeness",IF(C667="T0","Raw entry feed; no production route","No production route listed"))</x:f>
        <x:v>Route listed; review status/completeness</x:v>
      </x:c>
      <x:c r="AN667" s="4" t="n">
        <x:f>IF(C667="T0",0,IF(C667="T1",1,IF(C667="T2",2,IF(C667="T3",3,IF(C667="T4",4,IF(C667="Unassigned",98,99))))))</x:f>
        <x:v>99</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x:c r="B668" s="4"/>
      <x:c r="C668" s="4"/>
      <x:c r="D668" s="4"/>
      <x:c r="E668" s="4"/>
      <x:c r="F668" s="4"/>
      <x:c r="G668" s="4"/>
      <x:c r="H668" s="4"/>
      <x:c r="I668" s="4"/>
      <x:c r="J668" s="4"/>
      <x:c r="M668" s="4"/>
      <x:c r="N668" s="4"/>
      <x:c r="O668" s="4"/>
      <x:c r="P668" s="4"/>
      <x:c r="V668" s="4"/>
      <x:c r="W668" s="4"/>
      <x:c r="X668" s="4"/>
      <x:c r="Y668" s="4"/>
      <x:c r="Z668" s="4"/>
      <x:c r="AA668" s="4"/>
      <x:c r="AB668" s="4"/>
      <x:c r="AC668" s="4"/>
      <x:c r="AD668" s="4"/>
      <x:c r="AE668" s="4"/>
      <x:c r="AF668" s="4"/>
      <x:c r="AG668" s="4"/>
      <x:c r="AH668" s="4"/>
      <x:c r="AI668" s="4"/>
      <x:c r="AJ668" s="4"/>
      <x:c r="AK668" s="4"/>
      <x:c r="AL668" s="4"/>
      <x:c r="AM668" s="4"/>
      <x:c r="AN668" s="4"/>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str">
        <x:v>Not applicable</x:v>
      </x:c>
      <x:c r="D669" s="4" t="str">
        <x:v>Consumables</x:v>
      </x:c>
      <x:c r="E669" s="4" t="str">
        <x:v>Drink consumable</x:v>
      </x:c>
      <x:c r="F669" s="4" t="str">
        <x:v>New proposal</x:v>
      </x:c>
      <x:c r="G669" s="4" t="str">
        <x:v>Suspended fine curd drink with a thick texture</x:v>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not applicable; t1; finished item</x:v>
      </x:c>
      <x:c r="AF669" s="4" t="str">
        <x:v>Collection expansion classification. Distinct type, use and material family; new item proposal unless author direction is marked.</x:v>
      </x:c>
      <x:c r="AG669" s="4" t="str">
        <x:v>Finished endpoint or currency. Material tier is separate from finished input tier.</x:v>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status/completeness",IF(C669="T0","Raw entry feed; no production route","No production route listed"))</x:f>
        <x:v>Route listed; review status/completeness</x:v>
      </x:c>
      <x:c r="AN669" s="4" t="n">
        <x:f>IF(C669="T0",0,IF(C669="T1",1,IF(C669="T2",2,IF(C669="T3",3,IF(C669="T4",4,IF(C669="Unassigned",98,99))))))</x:f>
        <x:v>99</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x:c r="B670" s="4"/>
      <x:c r="C670" s="4"/>
      <x:c r="D670" s="4"/>
      <x:c r="E670" s="4"/>
      <x:c r="F670" s="4"/>
      <x:c r="G670" s="4"/>
      <x:c r="H670" s="4"/>
      <x:c r="I670" s="4"/>
      <x:c r="J670" s="4"/>
      <x:c r="M670" s="4"/>
      <x:c r="N670" s="4"/>
      <x:c r="O670" s="4"/>
      <x:c r="P670" s="4"/>
      <x:c r="V670" s="4"/>
      <x:c r="W670" s="4"/>
      <x:c r="X670" s="4"/>
      <x:c r="Y670" s="4"/>
      <x:c r="Z670" s="4"/>
      <x:c r="AA670" s="4"/>
      <x:c r="AB670" s="4"/>
      <x:c r="AC670" s="4"/>
      <x:c r="AD670" s="4"/>
      <x:c r="AE670" s="4"/>
      <x:c r="AF670" s="4"/>
      <x:c r="AG670" s="4"/>
      <x:c r="AH670" s="4"/>
      <x:c r="AI670" s="4"/>
      <x:c r="AJ670" s="4"/>
      <x:c r="AK670" s="4"/>
      <x:c r="AL670" s="4"/>
      <x:c r="AM670" s="4"/>
      <x:c r="AN670" s="4"/>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str">
        <x:v>Not applicable</x:v>
      </x:c>
      <x:c r="D671" s="4" t="str">
        <x:v>Consumables</x:v>
      </x:c>
      <x:c r="E671" s="4" t="str">
        <x:v>Drink consumable</x:v>
      </x:c>
      <x:c r="F671" s="4" t="str">
        <x:v>New proposal</x:v>
      </x:c>
      <x:c r="G671" s="4" t="str">
        <x:v>Candidate food-grade seasoning drink</x:v>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not applicable; t1; finished item</x:v>
      </x:c>
      <x:c r="AF671" s="4" t="str">
        <x:v>Collection expansion classification. Distinct type, use and material family; new item proposal unless author direction is marked.</x:v>
      </x:c>
      <x:c r="AG671" s="4" t="str">
        <x:v>Finished endpoint or currency. Material tier is separate from finished input tier.</x:v>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status/completeness",IF(C671="T0","Raw entry feed; no production route","No production route listed"))</x:f>
        <x:v>Route listed; review status/completeness</x:v>
      </x:c>
      <x:c r="AN671" s="4" t="n">
        <x:f>IF(C671="T0",0,IF(C671="T1",1,IF(C671="T2",2,IF(C671="T3",3,IF(C671="T4",4,IF(C671="Unassigned",98,99))))))</x:f>
        <x:v>99</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x:c r="B672" s="4"/>
      <x:c r="C672" s="4"/>
      <x:c r="D672" s="4"/>
      <x:c r="E672" s="4"/>
      <x:c r="F672" s="4"/>
      <x:c r="G672" s="4"/>
      <x:c r="H672" s="4"/>
      <x:c r="I672" s="4"/>
      <x:c r="J672" s="4"/>
      <x:c r="M672" s="4"/>
      <x:c r="N672" s="4"/>
      <x:c r="O672" s="4"/>
      <x:c r="P672" s="4"/>
      <x:c r="V672" s="4"/>
      <x:c r="W672" s="4"/>
      <x:c r="X672" s="4"/>
      <x:c r="Y672" s="4"/>
      <x:c r="Z672" s="4"/>
      <x:c r="AA672" s="4"/>
      <x:c r="AB672" s="4"/>
      <x:c r="AC672" s="4"/>
      <x:c r="AD672" s="4"/>
      <x:c r="AE672" s="4"/>
      <x:c r="AF672" s="4"/>
      <x:c r="AG672" s="4"/>
      <x:c r="AH672" s="4"/>
      <x:c r="AI672" s="4"/>
      <x:c r="AJ672" s="4"/>
      <x:c r="AK672" s="4"/>
      <x:c r="AL672" s="4"/>
      <x:c r="AM672" s="4"/>
      <x:c r="AN672" s="4"/>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x:c r="B673" s="4"/>
      <x:c r="C673" s="4"/>
      <x:c r="D673" s="4"/>
      <x:c r="E673" s="4"/>
      <x:c r="F673" s="4"/>
      <x:c r="G673" s="4"/>
      <x:c r="H673" s="4"/>
      <x:c r="I673" s="4"/>
      <x:c r="J673" s="4"/>
      <x:c r="M673" s="4"/>
      <x:c r="N673" s="4"/>
      <x:c r="O673" s="4"/>
      <x:c r="P673" s="4"/>
      <x:c r="V673" s="4"/>
      <x:c r="W673" s="4"/>
      <x:c r="X673" s="4"/>
      <x:c r="Y673" s="4"/>
      <x:c r="Z673" s="4"/>
      <x:c r="AA673" s="4"/>
      <x:c r="AB673" s="4"/>
      <x:c r="AC673" s="4"/>
      <x:c r="AD673" s="4"/>
      <x:c r="AE673" s="4"/>
      <x:c r="AF673" s="4"/>
      <x:c r="AG673" s="4"/>
      <x:c r="AH673" s="4"/>
      <x:c r="AI673" s="4"/>
      <x:c r="AJ673" s="4"/>
      <x:c r="AK673" s="4"/>
      <x:c r="AL673" s="4"/>
      <x:c r="AM673" s="4"/>
      <x:c r="AN673" s="4"/>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x:c r="B674" s="4"/>
      <x:c r="C674" s="4"/>
      <x:c r="D674" s="4"/>
      <x:c r="E674" s="4"/>
      <x:c r="F674" s="4"/>
      <x:c r="G674" s="4"/>
      <x:c r="H674" s="4"/>
      <x:c r="I674" s="4"/>
      <x:c r="J674" s="4"/>
      <x:c r="M674" s="4"/>
      <x:c r="N674" s="4"/>
      <x:c r="O674" s="4"/>
      <x:c r="P674" s="4"/>
      <x:c r="V674" s="4"/>
      <x:c r="W674" s="4"/>
      <x:c r="X674" s="4"/>
      <x:c r="Y674" s="4"/>
      <x:c r="Z674" s="4"/>
      <x:c r="AA674" s="4"/>
      <x:c r="AB674" s="4"/>
      <x:c r="AC674" s="4"/>
      <x:c r="AD674" s="4"/>
      <x:c r="AE674" s="4"/>
      <x:c r="AF674" s="4"/>
      <x:c r="AG674" s="4"/>
      <x:c r="AH674" s="4"/>
      <x:c r="AI674" s="4"/>
      <x:c r="AJ674" s="4"/>
      <x:c r="AK674" s="4"/>
      <x:c r="AL674" s="4"/>
      <x:c r="AM674" s="4"/>
      <x:c r="AN674" s="4"/>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x:c r="B675" s="4"/>
      <x:c r="C675" s="4"/>
      <x:c r="D675" s="4"/>
      <x:c r="E675" s="4"/>
      <x:c r="F675" s="4"/>
      <x:c r="G675" s="4"/>
      <x:c r="H675" s="4"/>
      <x:c r="I675" s="4"/>
      <x:c r="J675" s="4"/>
      <x:c r="M675" s="4"/>
      <x:c r="N675" s="4"/>
      <x:c r="O675" s="4"/>
      <x:c r="P675" s="4"/>
      <x:c r="V675" s="4"/>
      <x:c r="W675" s="4"/>
      <x:c r="X675" s="4"/>
      <x:c r="Y675" s="4"/>
      <x:c r="Z675" s="4"/>
      <x:c r="AA675" s="4"/>
      <x:c r="AB675" s="4"/>
      <x:c r="AC675" s="4"/>
      <x:c r="AD675" s="4"/>
      <x:c r="AE675" s="4"/>
      <x:c r="AF675" s="4"/>
      <x:c r="AG675" s="4"/>
      <x:c r="AH675" s="4"/>
      <x:c r="AI675" s="4"/>
      <x:c r="AJ675" s="4"/>
      <x:c r="AK675" s="4"/>
      <x:c r="AL675" s="4"/>
      <x:c r="AM675" s="4"/>
      <x:c r="AN675" s="4"/>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str">
        <x:v>Not applicable</x:v>
      </x:c>
      <x:c r="D676" s="4" t="str">
        <x:v>Consumables</x:v>
      </x:c>
      <x:c r="E676" s="4" t="str">
        <x:v>Drink consumable</x:v>
      </x:c>
      <x:c r="F676" s="4" t="str">
        <x:v>New proposal</x:v>
      </x:c>
      <x:c r="G676" s="4" t="str">
        <x:v>Heated drinkable meal, heating conditions unresolved</x:v>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not applicable; t1; finished item</x:v>
      </x:c>
      <x:c r="AF676" s="4" t="str">
        <x:v>Collection expansion classification. Distinct type, use and material family; new item proposal unless author direction is marked.</x:v>
      </x:c>
      <x:c r="AG676" s="4" t="str">
        <x:v>Finished endpoint or currency. Material tier is separate from finished input tier.</x:v>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status/completeness",IF(C676="T0","Raw entry feed; no production route","No production route listed"))</x:f>
        <x:v>Route listed; review status/completeness</x:v>
      </x:c>
      <x:c r="AN676" s="4" t="n">
        <x:f>IF(C676="T0",0,IF(C676="T1",1,IF(C676="T2",2,IF(C676="T3",3,IF(C676="T4",4,IF(C676="Unassigned",98,99))))))</x:f>
        <x:v>99</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str">
        <x:v>Not applicable</x:v>
      </x:c>
      <x:c r="D677" s="4" t="str">
        <x:v>Consumables</x:v>
      </x:c>
      <x:c r="E677" s="4" t="str">
        <x:v>Drink consumable</x:v>
      </x:c>
      <x:c r="F677" s="4" t="str">
        <x:v>New proposal</x:v>
      </x:c>
      <x:c r="G677" s="4" t="str">
        <x:v>Cooled serving using a dry cellar rather than ice or free water</x:v>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not applicable; t1; finished item</x:v>
      </x:c>
      <x:c r="AF677" s="4" t="str">
        <x:v>Collection expansion classification. Distinct type, use and material family; new item proposal unless author direction is marked.</x:v>
      </x:c>
      <x:c r="AG677" s="4" t="str">
        <x:v>Finished endpoint or currency. Material tier is separate from finished input tier.</x:v>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status/completeness",IF(C677="T0","Raw entry feed; no production route","No production route listed"))</x:f>
        <x:v>Route listed; review status/completeness</x:v>
      </x:c>
      <x:c r="AN677" s="4" t="n">
        <x:f>IF(C677="T0",0,IF(C677="T1",1,IF(C677="T2",2,IF(C677="T3",3,IF(C677="T4",4,IF(C677="Unassigned",98,99))))))</x:f>
        <x:v>99</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str">
        <x:v>Not applicable</x:v>
      </x:c>
      <x:c r="D678" s="4" t="str">
        <x:v>Consumables</x:v>
      </x:c>
      <x:c r="E678" s="4" t="str">
        <x:v>Drink consumable</x:v>
      </x:c>
      <x:c r="F678" s="4" t="str">
        <x:v>New proposal</x:v>
      </x:c>
      <x:c r="G678" s="4" t="str">
        <x:v>Rare culinary broth from a selected edible fauna source</x:v>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not applicable;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str">
        <x:v>Finished endpoint or currency. Material tier is separate from finished input tier.</x:v>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status/completeness",IF(C678="T0","Raw entry feed; no production route","No production route listed"))</x:f>
        <x:v>Route listed; review status/completeness</x:v>
      </x:c>
      <x:c r="AN678" s="4" t="n">
        <x:f>IF(C678="T0",0,IF(C678="T1",1,IF(C678="T2",2,IF(C678="T3",3,IF(C678="T4",4,IF(C678="Unassigned",98,99))))))</x:f>
        <x:v>99</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x:c r="B679" s="4"/>
      <x:c r="C679" s="4"/>
      <x:c r="D679" s="4"/>
      <x:c r="E679" s="4"/>
      <x:c r="F679" s="4"/>
      <x:c r="G679" s="4"/>
      <x:c r="H679" s="4"/>
      <x:c r="I679" s="4"/>
      <x:c r="J679" s="4"/>
      <x:c r="M679" s="4"/>
      <x:c r="N679" s="4"/>
      <x:c r="O679" s="4"/>
      <x:c r="P679" s="4"/>
      <x:c r="V679" s="4"/>
      <x:c r="W679" s="4"/>
      <x:c r="X679" s="4"/>
      <x:c r="Y679" s="4"/>
      <x:c r="Z679" s="4"/>
      <x:c r="AA679" s="4"/>
      <x:c r="AB679" s="4"/>
      <x:c r="AC679" s="4"/>
      <x:c r="AD679" s="4"/>
      <x:c r="AE679" s="4"/>
      <x:c r="AF679" s="4"/>
      <x:c r="AG679" s="4"/>
      <x:c r="AH679" s="4"/>
      <x:c r="AI679" s="4"/>
      <x:c r="AJ679" s="4"/>
      <x:c r="AK679" s="4"/>
      <x:c r="AL679" s="4"/>
      <x:c r="AM679" s="4"/>
      <x:c r="AN679" s="4"/>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str">
        <x:v>Not applicable</x:v>
      </x:c>
      <x:c r="D680" s="4" t="str">
        <x:v>Consumables</x:v>
      </x:c>
      <x:c r="E680" s="4" t="str">
        <x:v>Drink consumable</x:v>
      </x:c>
      <x:c r="F680" s="4" t="str">
        <x:v>New proposal</x:v>
      </x:c>
      <x:c r="G680" s="4" t="str">
        <x:v>Trace fauna-flavored drink for specialist cooks</x:v>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not applicable;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str">
        <x:v>Finished endpoint or currency. Material tier is separate from finished input tier.</x:v>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status/completeness",IF(C680="T0","Raw entry feed; no production route","No production route listed"))</x:f>
        <x:v>Route listed; review status/completeness</x:v>
      </x:c>
      <x:c r="AN680" s="4" t="n">
        <x:f>IF(C680="T0",0,IF(C680="T1",1,IF(C680="T2",2,IF(C680="T3",3,IF(C680="T4",4,IF(C680="Unassigned",98,99))))))</x:f>
        <x:v>99</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str">
        <x:v>Not applicable</x:v>
      </x:c>
      <x:c r="D681" s="4" t="str">
        <x:v>Consumables</x:v>
      </x:c>
      <x:c r="E681" s="4" t="str">
        <x:v>Drink consumable</x:v>
      </x:c>
      <x:c r="F681" s="4" t="str">
        <x:v>New proposal</x:v>
      </x:c>
      <x:c r="G681" s="4" t="str">
        <x:v>Fine Phagia meal suspended for a coarse texture</x:v>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not applicable; t1; finished item</x:v>
      </x:c>
      <x:c r="AF681" s="4" t="str">
        <x:v>Collection expansion classification. Distinct type, use and material family; new item proposal unless author direction is marked.</x:v>
      </x:c>
      <x:c r="AG681" s="4" t="str">
        <x:v>Finished endpoint or currency. Material tier is separate from finished input tier.</x:v>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status/completeness",IF(C681="T0","Raw entry feed; no production route","No production route listed"))</x:f>
        <x:v>Route listed; review status/completeness</x:v>
      </x:c>
      <x:c r="AN681" s="4" t="n">
        <x:f>IF(C681="T0",0,IF(C681="T1",1,IF(C681="T2",2,IF(C681="T3",3,IF(C681="T4",4,IF(C681="Unassigned",98,99))))))</x:f>
        <x:v>99</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str">
        <x:v>Not applicable</x:v>
      </x:c>
      <x:c r="D682" s="4" t="str">
        <x:v>Consumables</x:v>
      </x:c>
      <x:c r="E682" s="4" t="str">
        <x:v>Drink consumable</x:v>
      </x:c>
      <x:c r="F682" s="4" t="str">
        <x:v>New proposal</x:v>
      </x:c>
      <x:c r="G682" s="4" t="str">
        <x:v>Separated curd and liquid presented as a drink</x:v>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not applicable; t1; finished item</x:v>
      </x:c>
      <x:c r="AF682" s="4" t="str">
        <x:v>Collection expansion classification. Distinct type, use and material family; new item proposal unless author direction is marked.</x:v>
      </x:c>
      <x:c r="AG682" s="4" t="str">
        <x:v>Finished endpoint or currency. Material tier is separate from finished input tier.</x:v>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status/completeness",IF(C682="T0","Raw entry feed; no production route","No production route listed"))</x:f>
        <x:v>Route listed; review status/completeness</x:v>
      </x:c>
      <x:c r="AN682" s="4" t="n">
        <x:f>IF(C682="T0",0,IF(C682="T1",1,IF(C682="T2",2,IF(C682="T3",3,IF(C682="T4",4,IF(C682="Unassigned",98,99))))))</x:f>
        <x:v>99</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x:c r="B683" s="4"/>
      <x:c r="C683" s="4"/>
      <x:c r="D683" s="4"/>
      <x:c r="E683" s="4"/>
      <x:c r="F683" s="4"/>
      <x:c r="G683" s="4"/>
      <x:c r="H683" s="4"/>
      <x:c r="I683" s="4"/>
      <x:c r="J683" s="4"/>
      <x:c r="M683" s="4"/>
      <x:c r="N683" s="4"/>
      <x:c r="O683" s="4"/>
      <x:c r="P683" s="4"/>
      <x:c r="V683" s="4"/>
      <x:c r="W683" s="4"/>
      <x:c r="X683" s="4"/>
      <x:c r="Y683" s="4"/>
      <x:c r="Z683" s="4"/>
      <x:c r="AA683" s="4"/>
      <x:c r="AB683" s="4"/>
      <x:c r="AC683" s="4"/>
      <x:c r="AD683" s="4"/>
      <x:c r="AE683" s="4"/>
      <x:c r="AF683" s="4"/>
      <x:c r="AG683" s="4"/>
      <x:c r="AH683" s="4"/>
      <x:c r="AI683" s="4"/>
      <x:c r="AJ683" s="4"/>
      <x:c r="AK683" s="4"/>
      <x:c r="AL683" s="4"/>
      <x:c r="AM683" s="4"/>
      <x:c r="AN683" s="4"/>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str">
        <x:v>Not applicable</x:v>
      </x:c>
      <x:c r="D684" s="4" t="str">
        <x:v>Consumables</x:v>
      </x:c>
      <x:c r="E684" s="4" t="str">
        <x:v>Drink consumable</x:v>
      </x:c>
      <x:c r="F684" s="4" t="str">
        <x:v>New proposal</x:v>
      </x:c>
      <x:c r="G684" s="4" t="str">
        <x:v>Combines controlled-sour culture and edible culinary broth</x:v>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not applicable;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str">
        <x:v>Finished endpoint or currency. Material tier is separate from finished input tier.</x:v>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status/completeness",IF(C684="T0","Raw entry feed; no production route","No production route listed"))</x:f>
        <x:v>Route listed; review status/completeness</x:v>
      </x:c>
      <x:c r="AN684" s="4" t="n">
        <x:f>IF(C684="T0",0,IF(C684="T1",1,IF(C684="T2",2,IF(C684="T3",3,IF(C684="T4",4,IF(C684="Unassigned",98,99))))))</x:f>
        <x:v>99</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str">
        <x:v>Not applicable</x:v>
      </x:c>
      <x:c r="D685" s="4" t="str">
        <x:v>Consumables</x:v>
      </x:c>
      <x:c r="E685" s="4" t="str">
        <x:v>Drink consumable</x:v>
      </x:c>
      <x:c r="F685" s="4" t="str">
        <x:v>New proposal</x:v>
      </x:c>
      <x:c r="G685" s="4" t="str">
        <x:v>Several small contained servings for comparing food preparations</x:v>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not applicable; t2; finished item</x:v>
      </x:c>
      <x:c r="AF685" s="4" t="str">
        <x:v>Collection expansion classification. Distinct type, use and material family; new item proposal unless author direction is marked.</x:v>
      </x:c>
      <x:c r="AG685" s="4" t="str">
        <x:v>Finished endpoint or currency. Material tier is separate from finished input tier.</x:v>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status/completeness",IF(C685="T0","Raw entry feed; no production route","No production route listed"))</x:f>
        <x:v>Route listed; review status/completeness</x:v>
      </x:c>
      <x:c r="AN685" s="4" t="n">
        <x:f>IF(C685="T0",0,IF(C685="T1",1,IF(C685="T2",2,IF(C685="T3",3,IF(C685="T4",4,IF(C685="Unassigned",98,99))))))</x:f>
        <x:v>99</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str">
        <x:v>Not applicable</x:v>
      </x:c>
      <x:c r="D686" s="4" t="str">
        <x:v>Field supplies</x:v>
      </x:c>
      <x:c r="E686" s="4" t="str">
        <x:v>Energy storage</x:v>
      </x:c>
      <x:c r="F686" s="4" t="str">
        <x:v>New proposal</x:v>
      </x:c>
      <x:c r="G686" s="4" t="str">
        <x:v>Stores rotational motion for a compatible small machine</x:v>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field supplies; energy storage; energy storage; finished item; manufactured / unresolved; energy storage; metal; assembly; proposal; guarded flywheel cartridge; collection expansion; energy storage; not applicable; t4; finished item</x:v>
      </x:c>
      <x:c r="AF686" s="4" t="str">
        <x:v>Collection expansion classification. Distinct type, use and material family; new item proposal unless author direction is marked. October 15 audit: classification/handling clarified; item identity, design status and material tier preserved.</x:v>
      </x:c>
      <x:c r="AG686" s="4" t="str">
        <x:v>Finished endpoint or currency. Material tier is separate from finished input tier.</x:v>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status/completeness",IF(C686="T0","Raw entry feed; no production route","No production route listed"))</x:f>
        <x:v>Route listed; review status/completeness</x:v>
      </x:c>
      <x:c r="AN686" s="4" t="n">
        <x:f>IF(C686="T0",0,IF(C686="T1",1,IF(C686="T2",2,IF(C686="T3",3,IF(C686="T4",4,IF(C686="Unassigned",98,99))))))</x:f>
        <x:v>99</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str">
        <x:v>Wound clock-spring pack</x:v>
      </x:c>
      <x:c r="C687" s="4" t="str">
        <x:v>Not applicable</x:v>
      </x:c>
      <x:c r="D687" s="4" t="str">
        <x:v>Field supplies</x:v>
      </x:c>
      <x:c r="E687" s="4" t="str">
        <x:v>Energy storage</x:v>
      </x:c>
      <x:c r="F687" s="4" t="str">
        <x:v>New proposal</x:v>
      </x:c>
      <x:c r="G687" s="4" t="str">
        <x:v>Stores wound mechanical energy</x:v>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str">
        <x:v>wound clock-spring pack; collection expansion; energy storage</x:v>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wound clock-spring pack; field supplies; energy storage; energy storage; finished item; manufactured / unresolved; energy storage; metal; assembly; proposal; wound clock-spring pack; collection expansion; energy storage; not applicable; t4; finished item</x:v>
      </x:c>
      <x:c r="AF687" s="4" t="str">
        <x:v>Collection expansion classification. Distinct type, use and material family; new item proposal unless author direction is marked. October 15 audit: classification/handling clarified; item identity, design status and material tier preserved.</x:v>
      </x:c>
      <x:c r="AG687" s="4" t="str">
        <x:v>Finished endpoint or currency. Material tier is separate from finished input tier.</x:v>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status/completeness",IF(C687="T0","Raw entry feed; no production route","No production route listed"))</x:f>
        <x:v>Route listed; review status/completeness</x:v>
      </x:c>
      <x:c r="AN687" s="4" t="n">
        <x:f>IF(C687="T0",0,IF(C687="T1",1,IF(C687="T2",2,IF(C687="T3",3,IF(C687="T4",4,IF(C687="Unassigned",98,99))))))</x:f>
        <x:v>99</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str">
        <x:v>Not applicable</x:v>
      </x:c>
      <x:c r="D688" s="4" t="str">
        <x:v>Field supplies</x:v>
      </x:c>
      <x:c r="E688" s="4" t="str">
        <x:v>Energy storage</x:v>
      </x:c>
      <x:c r="F688" s="4" t="str">
        <x:v>New proposal</x:v>
      </x:c>
      <x:c r="G688" s="4" t="str">
        <x:v>Stores mechanical energy in a tensioned spring assembly</x:v>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field supplies; energy storage; energy storage; finished item; manufactured / unresolved; energy storage; metal; assembly; proposal; torsion-spring accumulator; collection expansion; energy storage; not applicable; t4; finished item</x:v>
      </x:c>
      <x:c r="AF688" s="4" t="str">
        <x:v>Collection expansion classification. Distinct type, use and material family; new item proposal unless author direction is marked. October 15 audit: classification/handling clarified; item identity, design status and material tier preserved.</x:v>
      </x:c>
      <x:c r="AG688" s="4" t="str">
        <x:v>Finished endpoint or currency. Material tier is separate from finished input tier.</x:v>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status/completeness",IF(C688="T0","Raw entry feed; no production route","No production route listed"))</x:f>
        <x:v>Route listed; review status/completeness</x:v>
      </x:c>
      <x:c r="AN688" s="4" t="n">
        <x:f>IF(C688="T0",0,IF(C688="T1",1,IF(C688="T2",2,IF(C688="T3",3,IF(C688="T4",4,IF(C688="Unassigned",98,99))))))</x:f>
        <x:v>99</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str">
        <x:v>Lifted counterweight module</x:v>
      </x:c>
      <x:c r="C689" s="4" t="str">
        <x:v>Not applicable</x:v>
      </x:c>
      <x:c r="D689" s="4" t="str">
        <x:v>Field supplies</x:v>
      </x:c>
      <x:c r="E689" s="4" t="str">
        <x:v>Energy storage</x:v>
      </x:c>
      <x:c r="F689" s="4" t="str">
        <x:v>New proposal</x:v>
      </x:c>
      <x:c r="G689" s="4" t="str">
        <x:v>Stores gravitational energy in an installed lifting system</x:v>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str">
        <x:v>lifted counterweight module; collection expansion; energy storage</x:v>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lifted counterweight module; field supplies; energy storage; energy storage; finished item; manufactured / unresolved; energy storage; metal; assembly; proposal; lifted counterweight module; collection expansion; energy storage; not applicable; t3; finished item</x:v>
      </x:c>
      <x:c r="AF689" s="4" t="str">
        <x:v>Collection expansion classification. Distinct type, use and material family; new item proposal unless author direction is marked. October 15 audit: classification/handling clarified; item identity, design status and material tier preserved.</x:v>
      </x:c>
      <x:c r="AG689" s="4" t="str">
        <x:v>Finished endpoint or currency. Material tier is separate from finished input tier.</x:v>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status/completeness",IF(C689="T0","Raw entry feed; no production route","No production route listed"))</x:f>
        <x:v>Route listed; review status/completeness</x:v>
      </x:c>
      <x:c r="AN689" s="4" t="n">
        <x:f>IF(C689="T0",0,IF(C689="T1",1,IF(C689="T2",2,IF(C689="T3",3,IF(C689="T4",4,IF(C689="Unassigned",98,99))))))</x:f>
        <x:v>99</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str">
        <x:v>Not applicable</x:v>
      </x:c>
      <x:c r="D690" s="4" t="inlineStr">
        <x:is>
          <x:t xml:space="preserve">Salvage</x:t>
        </x:is>
      </x:c>
      <x:c r="E690" s="4" t="str">
        <x:v>Energy storage</x:v>
      </x:c>
      <x:c r="F690" s="4" t="str">
        <x:v>New proposal</x:v>
      </x:c>
      <x:c r="G690" s="4" t="str">
        <x:v>Large canyon storage assembly requiring a fixed drop shaft</x:v>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salvage; energy storage; energy storage; finished item; manufactured / unresolved; energy storage; metal; assembly; proposal; shaft-drop weight train; collection expansion; energy storage; not applicable;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str">
        <x:v>Finished endpoint or currency. Material tier is separate from finished input tier.</x:v>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t="n">
        <x:f>IF(C690="T0",0,IF(C690="T1",1,IF(C690="T2",2,IF(C690="T3",3,IF(C690="T4",4,IF(C690="Unassigned",98,99))))))</x:f>
        <x:v>99</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str">
        <x:v>Not applicable</x:v>
      </x:c>
      <x:c r="D691" s="4" t="str">
        <x:v>Field supplies</x:v>
      </x:c>
      <x:c r="E691" s="4" t="str">
        <x:v>Energy storage</x:v>
      </x:c>
      <x:c r="F691" s="4" t="str">
        <x:v>New proposal</x:v>
      </x:c>
      <x:c r="G691" s="4" t="str">
        <x:v>Stores pressure in a compatible closed vessel, no rating assigned</x:v>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field supplies; energy storage; energy storage; finished item; manufactured / unresolved; energy storage; mixed / unresolved; assembly; proposal; sealed pressure accumulator; collection expansion; energy storage; not applicable; t4; finished item</x:v>
      </x:c>
      <x:c r="AF691" s="4" t="str">
        <x:v>Collection expansion classification. Distinct type, use and material family; new item proposal unless author direction is marked.</x:v>
      </x:c>
      <x:c r="AG691" s="4" t="str">
        <x:v>Finished endpoint or currency. Material tier is separate from finished input tier.</x:v>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status/completeness",IF(C691="T0","Raw entry feed; no production route","No production route listed"))</x:f>
        <x:v>Route listed; review status/completeness</x:v>
      </x:c>
      <x:c r="AN691" s="4" t="n">
        <x:f>IF(C691="T0",0,IF(C691="T1",1,IF(C691="T2",2,IF(C691="T3",3,IF(C691="T4",4,IF(C691="Unassigned",98,99))))))</x:f>
        <x:v>99</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str">
        <x:v>Not applicable</x:v>
      </x:c>
      <x:c r="D692" s="4" t="str">
        <x:v>Field supplies</x:v>
      </x:c>
      <x:c r="E692" s="4" t="str">
        <x:v>Energy storage</x:v>
      </x:c>
      <x:c r="F692" s="4" t="str">
        <x:v>New proposal</x:v>
      </x:c>
      <x:c r="G692" s="4" t="str">
        <x:v>Stores sensible heat for controlled release</x:v>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field supplies; energy storage; energy storage; finished item; manufactured / unresolved; energy storage; mixed / unresolved; assembly; proposal; packed-stone thermal block; collection expansion; energy storage; not applicable; t2; finished item</x:v>
      </x:c>
      <x:c r="AF692" s="4" t="str">
        <x:v>Collection expansion classification. Distinct type, use and material family; new item proposal unless author direction is marked.</x:v>
      </x:c>
      <x:c r="AG692" s="4" t="str">
        <x:v>Finished endpoint or currency. Material tier is separate from finished input tier.</x:v>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status/completeness",IF(C692="T0","Raw entry feed; no production route","No production route listed"))</x:f>
        <x:v>Route listed; review status/completeness</x:v>
      </x:c>
      <x:c r="AN692" s="4" t="n">
        <x:f>IF(C692="T0",0,IF(C692="T1",1,IF(C692="T2",2,IF(C692="T3",3,IF(C692="T4",4,IF(C692="Unassigned",98,99))))))</x:f>
        <x:v>99</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str">
        <x:v>Not applicable</x:v>
      </x:c>
      <x:c r="D693" s="4" t="inlineStr">
        <x:is>
          <x:t xml:space="preserve">Crafting components</x:t>
        </x:is>
      </x:c>
      <x:c r="E693" s="4" t="str">
        <x:v>Energy storage</x:v>
      </x:c>
      <x:c r="F693" s="4" t="str">
        <x:v>New proposal</x:v>
      </x:c>
      <x:c r="G693" s="4" t="str">
        <x:v>Candidate thermal storage medium kept inside a compatible vessel</x:v>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crafting components; energy storage; energy storage; finished item; manufactured / unresolved; energy storage; mixed / unresolved; assembly; proposal; contained salt heat cell; collection expansion; energy storage; not applicable; t2; finished item</x:v>
      </x:c>
      <x:c r="AF693" s="4" t="str">
        <x:v>Collection expansion classification. Distinct type, use and material family; new item proposal unless author direction is marked.</x:v>
      </x:c>
      <x:c r="AG693" s="4" t="str">
        <x:v>Finished endpoint or currency. Material tier is separate from finished input tier.</x:v>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status/completeness",IF(C693="T0","Raw entry feed; no production route","No production route listed"))</x:f>
        <x:v>Route listed; review status/completeness</x:v>
      </x:c>
      <x:c r="AN693" s="4" t="n">
        <x:f>IF(C693="T0",0,IF(C693="T1",1,IF(C693="T2",2,IF(C693="T3",3,IF(C693="T4",4,IF(C693="Unassigned",98,99))))))</x:f>
        <x:v>99</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str">
        <x:v>Not applicable</x:v>
      </x:c>
      <x:c r="D694" s="4" t="str">
        <x:v>Field supplies</x:v>
      </x:c>
      <x:c r="E694" s="4" t="str">
        <x:v>Energy storage</x:v>
      </x:c>
      <x:c r="F694" s="4" t="str">
        <x:v>New proposal</x:v>
      </x:c>
      <x:c r="G694" s="4" t="str">
        <x:v>Rugged chemical battery candidate with unresolved chemistry</x:v>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field supplies; energy storage; energy storage; finished item; manufactured / unresolved; energy storage; mixed / unresolved; assembly; proposal; ceramic-housed mineral battery; collection expansion; energy storage; not applicable; t4; finished item</x:v>
      </x:c>
      <x:c r="AF694" s="4" t="str">
        <x:v>Collection expansion classification. Distinct type, use and material family; new item proposal unless author direction is marked.</x:v>
      </x:c>
      <x:c r="AG694" s="4" t="str">
        <x:v>Finished endpoint or currency. Material tier is separate from finished input tier.</x:v>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status/completeness",IF(C694="T0","Raw entry feed; no production route","No production route listed"))</x:f>
        <x:v>Route listed; review status/completeness</x:v>
      </x:c>
      <x:c r="AN694" s="4" t="n">
        <x:f>IF(C694="T0",0,IF(C694="T1",1,IF(C694="T2",2,IF(C694="T3",3,IF(C694="T4",4,IF(C694="Unassigned",98,99))))))</x:f>
        <x:v>99</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str">
        <x:v>Not applicable</x:v>
      </x:c>
      <x:c r="D695" s="4" t="str">
        <x:v>Field supplies</x:v>
      </x:c>
      <x:c r="E695" s="4" t="str">
        <x:v>Energy storage</x:v>
      </x:c>
      <x:c r="F695" s="4" t="str">
        <x:v>New proposal</x:v>
      </x:c>
      <x:c r="G695" s="4" t="str">
        <x:v>Serviceable battery architecture with replaceable contacts</x:v>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field supplies; energy storage; energy storage; finished item; manufactured / unresolved; energy storage; mixed / unresolved; assembly; proposal; replaceable electrode battery jar; collection expansion; energy storage; not applicable; unassigned; finished item</x:v>
      </x:c>
      <x:c r="AF695" s="4" t="str">
        <x:v>Collection expansion classification. Distinct type, use and material family; new item proposal unless author direction is marked.</x:v>
      </x:c>
      <x:c r="AG695" s="4" t="str">
        <x:v>Finished endpoint or currency. Material tier is separate from finished input tier.</x:v>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t="n">
        <x:f>IF(C695="T0",0,IF(C695="T1",1,IF(C695="T2",2,IF(C695="T3",3,IF(C695="T4",4,IF(C695="Unassigned",98,99))))))</x:f>
        <x:v>99</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str">
        <x:v>Not applicable</x:v>
      </x:c>
      <x:c r="D696" s="4" t="str">
        <x:v>Field supplies</x:v>
      </x:c>
      <x:c r="E696" s="4" t="str">
        <x:v>Energy storage</x:v>
      </x:c>
      <x:c r="F696" s="4" t="str">
        <x:v>New proposal</x:v>
      </x:c>
      <x:c r="G696" s="4" t="str">
        <x:v>Layered chemical storage architecture, chemistry unresolved</x:v>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field supplies; energy storage; energy storage; finished item; manufactured / unresolved; energy storage; mixed / unresolved; assembly; proposal; packed separator battery stack; collection expansion; energy storage; not applicable; t4; finished item</x:v>
      </x:c>
      <x:c r="AF696" s="4" t="str">
        <x:v>Collection expansion classification. Distinct type, use and material family; new item proposal unless author direction is marked.</x:v>
      </x:c>
      <x:c r="AG696" s="4" t="str">
        <x:v>Finished endpoint or currency. Material tier is separate from finished input tier.</x:v>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status/completeness",IF(C696="T0","Raw entry feed; no production route","No production route listed"))</x:f>
        <x:v>Route listed; review status/completeness</x:v>
      </x:c>
      <x:c r="AN696" s="4" t="n">
        <x:f>IF(C696="T0",0,IF(C696="T1",1,IF(C696="T2",2,IF(C696="T3",3,IF(C696="T4",4,IF(C696="Unassigned",98,99))))))</x:f>
        <x:v>99</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str">
        <x:v>Not applicable</x:v>
      </x:c>
      <x:c r="D697" s="4" t="str">
        <x:v>Field supplies</x:v>
      </x:c>
      <x:c r="E697" s="4" t="str">
        <x:v>Energy storage</x:v>
      </x:c>
      <x:c r="F697" s="4" t="str">
        <x:v>New proposal</x:v>
      </x:c>
      <x:c r="G697" s="4" t="str">
        <x:v>Electrical storage candidate using layered mineral insulation</x:v>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field supplies; energy storage; energy storage; finished item; manufactured / unresolved; energy storage; mixed / unresolved; assembly; proposal; mica-plate capacitor pack; collection expansion; energy storage; not applicable; t4; finished item</x:v>
      </x:c>
      <x:c r="AF697" s="4" t="str">
        <x:v>Collection expansion classification. Distinct type, use and material family; new item proposal unless author direction is marked.</x:v>
      </x:c>
      <x:c r="AG697" s="4" t="str">
        <x:v>Finished endpoint or currency. Material tier is separate from finished input tier.</x:v>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status/completeness",IF(C697="T0","Raw entry feed; no production route","No production route listed"))</x:f>
        <x:v>Route listed; review status/completeness</x:v>
      </x:c>
      <x:c r="AN697" s="4" t="n">
        <x:f>IF(C697="T0",0,IF(C697="T1",1,IF(C697="T2",2,IF(C697="T3",3,IF(C697="T4",4,IF(C697="Unassigned",98,99))))))</x:f>
        <x:v>99</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str">
        <x:v>Not applicable</x:v>
      </x:c>
      <x:c r="D698" s="4" t="str">
        <x:v>Field supplies</x:v>
      </x:c>
      <x:c r="E698" s="4" t="str">
        <x:v>Energy storage</x:v>
      </x:c>
      <x:c r="F698" s="4" t="str">
        <x:v>New proposal</x:v>
      </x:c>
      <x:c r="G698" s="4" t="str">
        <x:v>Bulky urban electrical storage bank</x:v>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field supplies; energy storage; energy storage; finished item; manufactured / unresolved; energy storage; glass and metal; assembly; proposal; glass-jar capacitor bank; collection expansion; energy storage; not applicable; t4; finished item</x:v>
      </x:c>
      <x:c r="AF698" s="4" t="str">
        <x:v>Collection expansion classification. Distinct type, use and material family; new item proposal unless author direction is marked. October 15 audit: classification/handling clarified; item identity, design status and material tier preserved.</x:v>
      </x:c>
      <x:c r="AG698" s="4" t="str">
        <x:v>Finished endpoint or currency. Material tier is separate from finished input tier.</x:v>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status/completeness",IF(C698="T0","Raw entry feed; no production route","No production route listed"))</x:f>
        <x:v>Route listed; review status/completeness</x:v>
      </x:c>
      <x:c r="AN698" s="4" t="n">
        <x:f>IF(C698="T0",0,IF(C698="T1",1,IF(C698="T2",2,IF(C698="T3",3,IF(C698="T4",4,IF(C698="Unassigned",98,99))))))</x:f>
        <x:v>99</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str">
        <x:v>Not applicable</x:v>
      </x:c>
      <x:c r="D699" s="4" t="str">
        <x:v>Field supplies</x:v>
      </x:c>
      <x:c r="E699" s="4" t="str">
        <x:v>Energy storage</x:v>
      </x:c>
      <x:c r="F699" s="4" t="str">
        <x:v>New proposal</x:v>
      </x:c>
      <x:c r="G699" s="4" t="str">
        <x:v>Workshop pulse-storage assembly without a specified rating</x:v>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field supplies; energy storage; energy storage; finished item; manufactured / unresolved; energy storage; ceramic and metal; assembly; proposal; ceramic-dielectric pulse bank; collection expansion; energy storage; not applicable; t4; finished item</x:v>
      </x:c>
      <x:c r="AF699" s="4" t="str">
        <x:v>Collection expansion classification. Distinct type, use and material family; new item proposal unless author direction is marked. October 15 audit: classification/handling clarified; item identity, design status and material tier preserved.</x:v>
      </x:c>
      <x:c r="AG699" s="4" t="str">
        <x:v>Finished endpoint or currency. Material tier is separate from finished input tier.</x:v>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status/completeness",IF(C699="T0","Raw entry feed; no production route","No production route listed"))</x:f>
        <x:v>Route listed; review status/completeness</x:v>
      </x:c>
      <x:c r="AN699" s="4" t="n">
        <x:f>IF(C699="T0",0,IF(C699="T1",1,IF(C699="T2",2,IF(C699="T3",3,IF(C699="T4",4,IF(C699="Unassigned",98,99))))))</x:f>
        <x:v>99</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str">
        <x:v>Field supplies</x:v>
      </x:c>
      <x:c r="E700" s="4" t="str">
        <x:v>Ancient recovery</x:v>
      </x:c>
      <x:c r="F700" s="4" t="str">
        <x:v>New proposal</x:v>
      </x:c>
      <x:c r="G700" s="4" t="str">
        <x:v>Recovered power supply with unknown charging method</x:v>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field supplies; ancient recovery; energy storage; recovered part; ancient technology; energy storage; ancient composite; assembly; proposal; ancient compact power cell; collection expansion; energy storage; not applicable; not applicable; finished item</x:v>
      </x:c>
      <x:c r="AF700" s="4" t="str">
        <x:v>Collection expansion classification. Distinct type, use and material family; new item proposal unless author direction is marked.</x:v>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str">
        <x:v>Field supplies</x:v>
      </x:c>
      <x:c r="E701" s="4" t="str">
        <x:v>Ancient recovery</x:v>
      </x:c>
      <x:c r="F701" s="4" t="str">
        <x:v>New proposal</x:v>
      </x:c>
      <x:c r="G701" s="4" t="str">
        <x:v>Rare recovered compact pulse storage</x:v>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field supplies; ancient recovery; energy storage; recovered part; ancient technology; energy storage; ancient composite; assembly; proposal; ancient microcapacitor brick; collection expansion; energy storage; not applicable; not applicable; finished item</x:v>
      </x:c>
      <x:c r="AF701" s="4" t="str">
        <x:v>Collection expansion classification. Distinct type, use and material family; new item proposal unless author direction is marked.</x:v>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str">
        <x:v>Field supplies</x:v>
      </x:c>
      <x:c r="E702" s="4" t="str">
        <x:v>Ancient recovery</x:v>
      </x:c>
      <x:c r="F702" s="4" t="str">
        <x:v>New proposal</x:v>
      </x:c>
      <x:c r="G702" s="4" t="str">
        <x:v>Fantasy recovered magnetic-energy storage with unknown conditions</x:v>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field supplies; ancient recovery; energy storage; recovered part; ancient technology; energy storage; ancient composite; assembly; proposal; ancient persistent-current ring; collection expansion; energy storage; not applicable; not applicable; finished item</x:v>
      </x:c>
      <x:c r="AF702" s="4" t="str">
        <x:v>Collection expansion classification. Distinct type, use and material family; new item proposal unless author direction is marked.</x:v>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str">
        <x:v>Field supplies</x:v>
      </x:c>
      <x:c r="E703" s="4" t="str">
        <x:v>Ancient recovery</x:v>
      </x:c>
      <x:c r="F703" s="4" t="str">
        <x:v>New proposal</x:v>
      </x:c>
      <x:c r="G703" s="4" t="str">
        <x:v>Recovered sealed rotational storage device</x:v>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field supplies; ancient recovery; energy storage; recovered part; ancient technology; energy storage; ancient composite; assembly; proposal; ancient inertial storage capsule; collection expansion; energy storage; not applicable; not applicable; finished item</x:v>
      </x:c>
      <x:c r="AF703" s="4" t="str">
        <x:v>Collection expansion classification. Distinct type, use and material family; new item proposal unless author direction is marked.</x:v>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str">
        <x:v>Field supplies</x:v>
      </x:c>
      <x:c r="E704" s="4" t="str">
        <x:v>Ancient recovery</x:v>
      </x:c>
      <x:c r="F704" s="4" t="str">
        <x:v>New proposal</x:v>
      </x:c>
      <x:c r="G704" s="4" t="str">
        <x:v>Extremely rare recovered Arc-arresting container, distinct from electricity storage</x:v>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field supplies; ancient recovery; energy storage; recovered part; ancient technology; energy storage; ancient composite; assembly; proposal; ancient true-arc vessel; collection expansion; energy storage; not applicable; not applicable; finished item</x:v>
      </x:c>
      <x:c r="AF704" s="4" t="str">
        <x:v>Collection expansion classification. Distinct type, use and material family; new item proposal unless author direction is marked.</x:v>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str">
        <x:v>Not applicable</x:v>
      </x:c>
      <x:c r="D705" s="4" t="str">
        <x:v>Field supplies</x:v>
      </x:c>
      <x:c r="E705" s="4" t="str">
        <x:v>Service kit</x:v>
      </x:c>
      <x:c r="F705" s="4" t="str">
        <x:v>New proposal</x:v>
      </x:c>
      <x:c r="G705" s="4" t="str">
        <x:v>Replacement contacts and cleaning implements for a compatible crude radio</x:v>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field supplies; service kit; service kit; finished item; manufactured / unresolved; equipment repair; mixed / unresolved; assembly; proposal; radio contact service kit; collection expansion; service kit; not applicable; unassigned; finished item</x:v>
      </x:c>
      <x:c r="AF705" s="4" t="str">
        <x:v>Collection expansion classification. Distinct type, use and material family; new item proposal unless author direction is marked.</x:v>
      </x:c>
      <x:c r="AG705" s="4" t="str">
        <x:v>Finished endpoint or currency. Material tier is separate from finished input tier.</x:v>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t="n">
        <x:f>IF(C705="T0",0,IF(C705="T1",1,IF(C705="T2",2,IF(C705="T3",3,IF(C705="T4",4,IF(C705="Unassigned",98,99))))))</x:f>
        <x:v>99</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t="str">
        <x:v>proposal.collection.sail_seam_repair_kit</x:v>
      </x:c>
      <x:c r="B706" s="4" t="str">
        <x:v>Sail seam repair kit</x:v>
      </x:c>
      <x:c r="C706" s="4" t="str">
        <x:v>Not applicable</x:v>
      </x:c>
      <x:c r="D706" s="4" t="str">
        <x:v>Field supplies</x:v>
      </x:c>
      <x:c r="E706" s="4" t="str">
        <x:v>Service kit</x:v>
      </x:c>
      <x:c r="F706" s="4" t="str">
        <x:v>New proposal</x:v>
      </x:c>
      <x:c r="G706" s="4" t="str">
        <x:v>Prepared wing reinforcement and hardware for a field sail repair</x:v>
      </x:c>
      <x:c r="H706" s="4" t="str">
        <x:v>None</x:v>
      </x:c>
      <x:c r="I706" s="4" t="str">
        <x:v>Physical inventory / cargo item; dimensions and packing unresolved</x:v>
      </x:c>
      <x:c r="J706" s="4"/>
      <x:c r="K706" s="4"/>
      <x:c r="L706" s="4" t="str">
        <x:v>Candidate preparation: design.collection.sail_seam_repair_kit. Full inputs are in Crafting browser.</x:v>
      </x:c>
      <x:c r="M706" s="4" t="str">
        <x:v>Candidate workshop or contained preparation route; detailed tools, quantities and conditions unresolved</x:v>
      </x:c>
      <x:c r="N706" s="4" t="str">
        <x:v>Not implemented</x:v>
      </x:c>
      <x:c r="O706" s="4" t="str">
        <x:v>Specific dimensions, yield, fit, performance and service conditions remain open.</x:v>
      </x:c>
      <x:c r="P706" s="4"/>
      <x:c r="Q706" s="4"/>
      <x:c r="R706" s="4"/>
      <x:c r="S706" s="4"/>
      <x:c r="T706" s="4"/>
      <x:c r="U706" s="4" t="str">
        <x:v>Candidate inputs are partial. Resolve tools, supporting materials, energy, recovery and compatibility before recipes become craftable.</x:v>
      </x:c>
      <x:c r="V706" s="4" t="str">
        <x:v>sail seam repair kit; collection expansion; service kit</x:v>
      </x:c>
      <x:c r="W706" s="4" t="str">
        <x:v>New item proposal, October 15, 2026. Setting reference (source proposal): https://github.com/sleepyseamonster/Arc-Dust/blob/f6f98515c005dc3c73cccd9cbc031691745740c6/02-Arc-Dust-Worldbuilding/world/materials/industrial-material-palette.md</x:v>
      </x:c>
      <x:c r="X706" s="4" t="str">
        <x:v>Service kit</x:v>
      </x:c>
      <x:c r="Y706" s="4" t="str">
        <x:v>Finished item</x:v>
      </x:c>
      <x:c r="Z706" s="4" t="str">
        <x:v>Manufactured / unresolved</x:v>
      </x:c>
      <x:c r="AA706" s="4" t="str">
        <x:v>Equipment repair</x:v>
      </x:c>
      <x:c r="AB706" s="4" t="str">
        <x:v>Mixed / unresolved</x:v>
      </x:c>
      <x:c r="AC706" s="4" t="str">
        <x:v>Assembly</x:v>
      </x:c>
      <x:c r="AD706" s="4" t="str">
        <x:v>Proposal</x:v>
      </x:c>
      <x:c r="AE706" s="4" t="str">
        <x:f>LOWER(A706&amp;"; "&amp;B706&amp;"; "&amp;D706&amp;"; "&amp;E706&amp;"; "&amp;X706&amp;"; "&amp;Y706&amp;"; "&amp;Z706&amp;"; "&amp;AA706&amp;"; "&amp;AB706&amp;"; "&amp;AC706&amp;"; "&amp;AD706&amp;"; "&amp;V706&amp;"; "&amp;C706&amp;"; "&amp;AH706&amp;"; "&amp;AI706)</x:f>
        <x:v>proposal.collection.sail_seam_repair_kit; sail seam repair kit; field supplies; service kit; service kit; finished item; manufactured / unresolved; equipment repair; mixed / unresolved; assembly; proposal; sail seam repair kit; collection expansion; service kit; not applicable; t3; finished item</x:v>
      </x:c>
      <x:c r="AF706" s="4" t="str">
        <x:v>Collection expansion classification. Distinct type, use and material family; new item proposal unless author direction is marked.</x:v>
      </x:c>
      <x:c r="AG706" s="4" t="str">
        <x:v>Finished endpoint or currency. Material tier is separate from finished input tier.</x:v>
      </x:c>
      <x:c r="AH706" s="4" t="str">
        <x:v>T3</x:v>
      </x:c>
      <x:c r="AI706" s="4" t="str">
        <x:v>Finished item</x:v>
      </x:c>
      <x:c r="AJ706" s="4" t="n">
        <x:f>COUNTIFS('Material routes'!$D$6:$D$2205,A706,'Material routes'!$C$6:$C$2205,"Output")</x:f>
        <x:v>1</x:v>
      </x:c>
      <x:c r="AK706" s="4" t="n">
        <x:f>SUM(COUNTIFS('Material routes'!$D$6:$D$2205,A706,'Material routes'!$C$6:$C$2205,"Ingredient candidate"),COUNTIFS('Material routes'!$D$6:$D$2205,A706,'Material routes'!$C$6:$C$2205,"Consumed input"),COUNTIFS('Material routes'!$D$6:$D$2205,A706,'Material routes'!$C$6:$C$2205,"Contained input"),COUNTIFS('Material routes'!$D$6:$D$2205,A706,'Material routes'!$C$6:$C$2205,"Transform input"))</x:f>
        <x:v>0</x:v>
      </x:c>
      <x:c r="AL706" s="4" t="n">
        <x:f>COUNTIFS('Material routes'!$D$6:$D$2205,A706,'Material routes'!$C$6:$C$2205,"Tool candidate")</x:f>
        <x:v>0</x:v>
      </x:c>
      <x:c r="AM706" s="4" t="str">
        <x:f>IF(AJ706&gt;0,"Route listed; review status/completeness",IF(C706="T0","Raw entry feed; no production route","No production route listed"))</x:f>
        <x:v>Route listed; review status/completeness</x:v>
      </x:c>
      <x:c r="AN706" s="4" t="n">
        <x:f>IF(C706="T0",0,IF(C706="T1",1,IF(C706="T2",2,IF(C706="T3",3,IF(C706="T4",4,IF(C706="Unassigned",98,99))))))</x:f>
        <x:v>99</x:v>
      </x:c>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str">
        <x:v>Not applicable</x:v>
      </x:c>
      <x:c r="D707" s="4" t="inlineStr">
        <x:is>
          <x:t xml:space="preserve">Tools</x:t>
        </x:is>
      </x:c>
      <x:c r="E707" s="4" t="str">
        <x:v>Service kit</x:v>
      </x:c>
      <x:c r="F707" s="4" t="str">
        <x:v>New proposal</x:v>
      </x:c>
      <x:c r="G707" s="4" t="str">
        <x:v>Selected bearing and retaining parts for a matched dirtboard</x:v>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tools; service kit; service kit; finished item; manufactured / unresolved; equipment repair; mixed / unresolved; assembly; proposal; dirtboard running-gear kit; collection expansion; service kit; not applicable; t3; finished item</x:v>
      </x:c>
      <x:c r="AF707" s="4" t="inlineStr">
        <x:is>
          <x:t xml:space="preserve">Collection expansion classification. Distinct type, use and material family; new item proposal unless author direction is marked. Author correction: dedicated dirtboard and handheld-sail items belong in Tools, including their parts, service kit, carrying bracket and named lane snag bar. Category does not change item type, tier, recipe role or gameplay behavior.</x:t>
        </x:is>
      </x:c>
      <x:c r="AG707" s="4" t="str">
        <x:v>Finished endpoint or currency. Material tier is separate from finished input tier.</x:v>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t="n">
        <x:f>IF(C707="T0",0,IF(C707="T1",1,IF(C707="T2",2,IF(C707="T3",3,IF(C707="T4",4,IF(C707="Unassigned",98,99))))))</x:f>
        <x:v>99</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x:c r="B708" s="4"/>
      <x:c r="C708" s="4"/>
      <x:c r="D708" s="4"/>
      <x:c r="E708" s="4"/>
      <x:c r="F708" s="4"/>
      <x:c r="G708" s="4"/>
      <x:c r="H708" s="4"/>
      <x:c r="I708" s="4"/>
      <x:c r="J708" s="4"/>
      <x:c r="M708" s="4"/>
      <x:c r="N708" s="4"/>
      <x:c r="O708" s="4"/>
      <x:c r="P708" s="4"/>
      <x:c r="V708" s="4"/>
      <x:c r="W708" s="4"/>
      <x:c r="X708" s="4"/>
      <x:c r="Y708" s="4"/>
      <x:c r="Z708" s="4"/>
      <x:c r="AA708" s="4"/>
      <x:c r="AB708" s="4"/>
      <x:c r="AC708" s="4"/>
      <x:c r="AD708" s="4"/>
      <x:c r="AE708" s="4"/>
      <x:c r="AF708" s="4"/>
      <x:c r="AG708" s="4"/>
      <x:c r="AH708" s="4"/>
      <x:c r="AI708" s="4"/>
      <x:c r="AJ708" s="4"/>
      <x:c r="AK708" s="4"/>
      <x:c r="AL708" s="4"/>
      <x:c r="AM708" s="4"/>
      <x:c r="AN708" s="4"/>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x:c r="B709" s="4"/>
      <x:c r="C709" s="4"/>
      <x:c r="D709" s="4"/>
      <x:c r="E709" s="4"/>
      <x:c r="F709" s="4"/>
      <x:c r="G709" s="4"/>
      <x:c r="H709" s="4"/>
      <x:c r="I709" s="4"/>
      <x:c r="J709" s="4"/>
      <x:c r="M709" s="4"/>
      <x:c r="N709" s="4"/>
      <x:c r="O709" s="4"/>
      <x:c r="P709" s="4"/>
      <x:c r="V709" s="4"/>
      <x:c r="W709" s="4"/>
      <x:c r="X709" s="4"/>
      <x:c r="Y709" s="4"/>
      <x:c r="Z709" s="4"/>
      <x:c r="AA709" s="4"/>
      <x:c r="AB709" s="4"/>
      <x:c r="AC709" s="4"/>
      <x:c r="AD709" s="4"/>
      <x:c r="AE709" s="4"/>
      <x:c r="AF709" s="4"/>
      <x:c r="AG709" s="4"/>
      <x:c r="AH709" s="4"/>
      <x:c r="AI709" s="4"/>
      <x:c r="AJ709" s="4"/>
      <x:c r="AK709" s="4"/>
      <x:c r="AL709" s="4"/>
      <x:c r="AM709" s="4"/>
      <x:c r="AN709" s="4"/>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t="str">
        <x:v>proposal.collection.shell_runner_cargo_sled</x:v>
      </x:c>
      <x:c r="B710" s="4" t="str">
        <x:v>Shell-runner cargo sled</x:v>
      </x:c>
      <x:c r="C710" s="4" t="str">
        <x:v>Not applicable</x:v>
      </x:c>
      <x:c r="D710" s="4" t="inlineStr">
        <x:is>
          <x:t xml:space="preserve">Tools</x:t>
        </x:is>
      </x:c>
      <x:c r="E710" s="4" t="str">
        <x:v>Traversal device</x:v>
      </x:c>
      <x:c r="F710" s="4" t="str">
        <x:v>New proposal</x:v>
      </x:c>
      <x:c r="G710" s="4" t="str">
        <x:v>Ground-drag transport for compact loads on suitable flats</x:v>
      </x:c>
      <x:c r="H710" s="4" t="str">
        <x:v>None</x:v>
      </x:c>
      <x:c r="I710" s="4" t="str">
        <x:v>Physical inventory / cargo item; dimensions and packing unresolved</x:v>
      </x:c>
      <x:c r="J710" s="4"/>
      <x:c r="K710" s="4"/>
      <x:c r="L710" s="4" t="str">
        <x:v>Candidate preparation: design.collection.shell_runner_cargo_sled. Full inputs are in Crafting browser.</x:v>
      </x:c>
      <x:c r="M710" s="4" t="str">
        <x:v>Candidate workshop or contained preparation route; detailed tools, quantities and conditions unresolved</x:v>
      </x:c>
      <x:c r="N710" s="4" t="str">
        <x:v>Not implemented</x:v>
      </x:c>
      <x:c r="O710" s="4" t="str">
        <x:v>Specific dimensions, yield, fit, performance and service conditions remain open.</x:v>
      </x:c>
      <x:c r="P710" s="4"/>
      <x:c r="Q710" s="4"/>
      <x:c r="R710" s="4"/>
      <x:c r="S710" s="4"/>
      <x:c r="T710" s="4"/>
      <x:c r="U710" s="4" t="str">
        <x:v>Candidate inputs are partial. Resolve tools, supporting materials, energy, recovery and compatibility before recipes become craftable.</x:v>
      </x:c>
      <x:c r="V710" s="4" t="str">
        <x:v>shell-runner cargo sled; collection expansion; traversal device</x:v>
      </x:c>
      <x:c r="W710" s="4" t="str">
        <x:v>New item proposal, October 15, 2026. Setting reference (source proposal): https://github.com/sleepyseamonster/Arc-Dust/blob/f6f98515c005dc3c73cccd9cbc031691745740c6/02-Arc-Dust-Worldbuilding/world/materials/industrial-material-palette.md</x:v>
      </x:c>
      <x:c r="X710" s="4" t="str">
        <x:v>Traversal device</x:v>
      </x:c>
      <x:c r="Y710" s="4" t="str">
        <x:v>Finished item</x:v>
      </x:c>
      <x:c r="Z710" s="4" t="str">
        <x:v>Manufactured / unresolved</x:v>
      </x:c>
      <x:c r="AA710" s="4" t="str">
        <x:v>Traversal</x:v>
      </x:c>
      <x:c r="AB710" s="4" t="str">
        <x:v>Metal and shell</x:v>
      </x:c>
      <x:c r="AC710" s="4" t="str">
        <x:v>Assembly</x:v>
      </x:c>
      <x:c r="AD710" s="4" t="str">
        <x:v>Proposal</x:v>
      </x:c>
      <x:c r="AE710" s="4" t="str">
        <x:f>LOWER(A710&amp;"; "&amp;B710&amp;"; "&amp;D710&amp;"; "&amp;E710&amp;"; "&amp;X710&amp;"; "&amp;Y710&amp;"; "&amp;Z710&amp;"; "&amp;AA710&amp;"; "&amp;AB710&amp;"; "&amp;AC710&amp;"; "&amp;AD710&amp;"; "&amp;V710&amp;"; "&amp;C710&amp;"; "&amp;AH710&amp;"; "&amp;AI710)</x:f>
        <x:v>proposal.collection.shell_runner_cargo_sled; shell-runner cargo sled; tools; traversal device; traversal device; finished item; manufactured / unresolved; traversal; metal and shell; assembly; proposal; shell-runner cargo sled; collection expansion; traversal device; not applicable; t3; finished item</x:v>
      </x:c>
      <x:c r="AF71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710" s="4" t="str">
        <x:v>Finished endpoint or currency. Material tier is separate from finished input tier.</x:v>
      </x:c>
      <x:c r="AH710" s="4" t="str">
        <x:v>T3</x:v>
      </x:c>
      <x:c r="AI710" s="4" t="str">
        <x:v>Finished item</x:v>
      </x:c>
      <x:c r="AJ710" s="4" t="n">
        <x:f>COUNTIFS('Material routes'!$D$6:$D$2205,A710,'Material routes'!$C$6:$C$2205,"Output")</x:f>
        <x:v>1</x:v>
      </x:c>
      <x:c r="AK710" s="4" t="n">
        <x:f>SUM(COUNTIFS('Material routes'!$D$6:$D$2205,A710,'Material routes'!$C$6:$C$2205,"Ingredient candidate"),COUNTIFS('Material routes'!$D$6:$D$2205,A710,'Material routes'!$C$6:$C$2205,"Consumed input"),COUNTIFS('Material routes'!$D$6:$D$2205,A710,'Material routes'!$C$6:$C$2205,"Contained input"),COUNTIFS('Material routes'!$D$6:$D$2205,A710,'Material routes'!$C$6:$C$2205,"Transform input"))</x:f>
        <x:v>0</x:v>
      </x:c>
      <x:c r="AL710" s="4" t="n">
        <x:f>COUNTIFS('Material routes'!$D$6:$D$2205,A710,'Material routes'!$C$6:$C$2205,"Tool candidate")</x:f>
        <x:v>0</x:v>
      </x:c>
      <x:c r="AM710" s="4" t="str">
        <x:f>IF(AJ710&gt;0,"Route listed; review status/completeness",IF(C710="T0","Raw entry feed; no production route","No production route listed"))</x:f>
        <x:v>Route listed; review status/completeness</x:v>
      </x:c>
      <x:c r="AN710" s="4" t="n">
        <x:f>IF(C710="T0",0,IF(C710="T1",1,IF(C710="T2",2,IF(C710="T3",3,IF(C710="T4",4,IF(C710="Unassigned",98,99))))))</x:f>
        <x:v>99</x:v>
      </x:c>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str">
        <x:v>Not applicable</x:v>
      </x:c>
      <x:c r="D711" s="4" t="str">
        <x:v>Currency</x:v>
      </x:c>
      <x:c r="E711" s="4" t="str">
        <x:v>Material mark currency</x:v>
      </x:c>
      <x:c r="F711" s="4" t="str">
        <x:v>Author direction</x:v>
      </x:c>
      <x:c r="G711" s="4" t="str">
        <x:v>Author-directed currency material class, denomination value and craft grades open</x:v>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not applicable;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str">
        <x:v>Finished endpoint or currency. Material tier is separate from finished input tier.</x:v>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status/completeness",IF(C711="T0","Raw entry feed; no production route","No production route listed"))</x:f>
        <x:v>No production route listed</x:v>
      </x:c>
      <x:c r="AN711" s="4" t="n">
        <x:f>IF(C711="T0",0,IF(C711="T1",1,IF(C711="T2",2,IF(C711="T3",3,IF(C711="T4",4,IF(C711="Unassigned",98,99))))))</x:f>
        <x:v>99</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str">
        <x:v>Not applicable</x:v>
      </x:c>
      <x:c r="D712" s="4" t="str">
        <x:v>Currency</x:v>
      </x:c>
      <x:c r="E712" s="4" t="str">
        <x:v>Material mark currency</x:v>
      </x:c>
      <x:c r="F712" s="4" t="str">
        <x:v>Author direction</x:v>
      </x:c>
      <x:c r="G712" s="4" t="str">
        <x:v>Author-directed currency material class, denomination value and craft grades open</x:v>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not applicable;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str">
        <x:v>Finished endpoint or currency. Material tier is separate from finished input tier.</x:v>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status/completeness",IF(C712="T0","Raw entry feed; no production route","No production route listed"))</x:f>
        <x:v>No production route listed</x:v>
      </x:c>
      <x:c r="AN712" s="4" t="n">
        <x:f>IF(C712="T0",0,IF(C712="T1",1,IF(C712="T2",2,IF(C712="T3",3,IF(C712="T4",4,IF(C712="Unassigned",98,99))))))</x:f>
        <x:v>99</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str">
        <x:v>Not applicable</x:v>
      </x:c>
      <x:c r="D713" s="4" t="str">
        <x:v>Currency</x:v>
      </x:c>
      <x:c r="E713" s="4" t="str">
        <x:v>Material mark currency</x:v>
      </x:c>
      <x:c r="F713" s="4" t="str">
        <x:v>Author direction</x:v>
      </x:c>
      <x:c r="G713" s="4" t="str">
        <x:v>Author-directed currency material class, denomination value and craft grades open</x:v>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not applicable;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str">
        <x:v>Finished endpoint or currency. Material tier is separate from finished input tier.</x:v>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status/completeness",IF(C713="T0","Raw entry feed; no production route","No production route listed"))</x:f>
        <x:v>No production route listed</x:v>
      </x:c>
      <x:c r="AN713" s="4" t="n">
        <x:f>IF(C713="T0",0,IF(C713="T1",1,IF(C713="T2",2,IF(C713="T3",3,IF(C713="T4",4,IF(C713="Unassigned",98,99))))))</x:f>
        <x:v>99</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str">
        <x:v>Not applicable</x:v>
      </x:c>
      <x:c r="D714" s="4" t="str">
        <x:v>Currency</x:v>
      </x:c>
      <x:c r="E714" s="4" t="str">
        <x:v>Material mark currency</x:v>
      </x:c>
      <x:c r="F714" s="4" t="str">
        <x:v>Author direction</x:v>
      </x:c>
      <x:c r="G714" s="4" t="str">
        <x:v>Author-directed currency material class, denomination value and craft grades open</x:v>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not applicable;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str">
        <x:v>Finished endpoint or currency. Material tier is separate from finished input tier.</x:v>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status/completeness",IF(C714="T0","Raw entry feed; no production route","No production route listed"))</x:f>
        <x:v>No production route listed</x:v>
      </x:c>
      <x:c r="AN714" s="4" t="n">
        <x:f>IF(C714="T0",0,IF(C714="T1",1,IF(C714="T2",2,IF(C714="T3",3,IF(C714="T4",4,IF(C714="Unassigned",98,99))))))</x:f>
        <x:v>99</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str">
        <x:v>Not applicable</x:v>
      </x:c>
      <x:c r="D715" s="4" t="str">
        <x:v>Cultural objects</x:v>
      </x:c>
      <x:c r="E715" s="4" t="str">
        <x:v>Musical instrument</x:v>
      </x:c>
      <x:c r="F715" s="4" t="str">
        <x:v>New proposal</x:v>
      </x:c>
      <x:c r="G715" s="4" t="str">
        <x:v>Scarce hide membrane tensioned over an insect shell bowl</x:v>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cultural objects; musical instrument; musical instrument; finished item; manufactured / unresolved; music; mixed / unresolved; assembly; proposal; hide-headed shell drum; collection expansion; musical instrument; not applicable; t3; finished item</x:v>
      </x:c>
      <x:c r="AF715" s="4" t="str">
        <x:v>Collection expansion classification. Distinct type, use and material family; new item proposal unless author direction is marked. October 15 audit: classification/handling clarified; item identity, design status and material tier preserved.</x:v>
      </x:c>
      <x:c r="AG715" s="4" t="str">
        <x:v>Finished endpoint or currency. Material tier is separate from finished input tier.</x:v>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t="n">
        <x:f>IF(C715="T0",0,IF(C715="T1",1,IF(C715="T2",2,IF(C715="T3",3,IF(C715="T4",4,IF(C715="Unassigned",98,99))))))</x:f>
        <x:v>99</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str">
        <x:v>Not applicable</x:v>
      </x:c>
      <x:c r="D716" s="4" t="str">
        <x:v>Cultural objects</x:v>
      </x:c>
      <x:c r="E716" s="4" t="str">
        <x:v>Musical instrument</x:v>
      </x:c>
      <x:c r="F716" s="4" t="str">
        <x:v>New proposal</x:v>
      </x:c>
      <x:c r="G716" s="4" t="str">
        <x:v>Two scarce hide heads on a worked metal body</x:v>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cultural objects; musical instrument; musical instrument; finished item; manufactured / unresolved; music; mixed / unresolved; assembly; proposal; double-headed metal drum; collection expansion; musical instrument; not applicable; t3; finished item</x:v>
      </x:c>
      <x:c r="AF716" s="4" t="str">
        <x:v>Collection expansion classification. Distinct type, use and material family; new item proposal unless author direction is marked. October 15 audit: classification/handling clarified; item identity, design status and material tier preserved.</x:v>
      </x:c>
      <x:c r="AG716" s="4" t="str">
        <x:v>Finished endpoint or currency. Material tier is separate from finished input tier.</x:v>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t="n">
        <x:f>IF(C716="T0",0,IF(C716="T1",1,IF(C716="T2",2,IF(C716="T3",3,IF(C716="T4",4,IF(C716="Unassigned",98,99))))))</x:f>
        <x:v>99</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str">
        <x:v>Not applicable</x:v>
      </x:c>
      <x:c r="D717" s="4" t="str">
        <x:v>Cultural objects</x:v>
      </x:c>
      <x:c r="E717" s="4" t="str">
        <x:v>Musical instrument</x:v>
      </x:c>
      <x:c r="F717" s="4" t="str">
        <x:v>New proposal</x:v>
      </x:c>
      <x:c r="G717" s="4" t="str">
        <x:v>Rigid resonant shell instrument requiring no hide head</x:v>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cultural objects; musical instrument; musical instrument; finished item; manufactured / unresolved; music; shell / chitin; assembly; proposal; slit shell drum; collection expansion; musical instrument; not applicable; t1; finished item</x:v>
      </x:c>
      <x:c r="AF717" s="4" t="str">
        <x:v>Collection expansion classification. Distinct type, use and material family; new item proposal unless author direction is marked. October 15 audit: classification/handling clarified; item identity, design status and material tier preserved.</x:v>
      </x:c>
      <x:c r="AG717" s="4" t="str">
        <x:v>Finished endpoint or currency. Material tier is separate from finished input tier.</x:v>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t="n">
        <x:f>IF(C717="T0",0,IF(C717="T1",1,IF(C717="T2",2,IF(C717="T3",3,IF(C717="T4",4,IF(C717="Unassigned",98,99))))))</x:f>
        <x:v>99</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str">
        <x:v>Not applicable</x:v>
      </x:c>
      <x:c r="D718" s="4" t="str">
        <x:v>Cultural objects</x:v>
      </x:c>
      <x:c r="E718" s="4" t="str">
        <x:v>Musical instrument</x:v>
      </x:c>
      <x:c r="F718" s="4" t="str">
        <x:v>New proposal</x:v>
      </x:c>
      <x:c r="G718" s="4" t="str">
        <x:v>Shallow ring instrument with a minimal hide head</x:v>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cultural objects; musical instrument; musical instrument; finished item; manufactured / unresolved; music; mixed / unresolved; assembly; proposal; metal frame drum; collection expansion; musical instrument; not applicable; t3; finished item</x:v>
      </x:c>
      <x:c r="AF718" s="4" t="str">
        <x:v>Collection expansion classification. Distinct type, use and material family; new item proposal unless author direction is marked. October 15 audit: classification/handling clarified; item identity, design status and material tier preserved.</x:v>
      </x:c>
      <x:c r="AG718" s="4" t="str">
        <x:v>Finished endpoint or currency. Material tier is separate from finished input tier.</x:v>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t="n">
        <x:f>IF(C718="T0",0,IF(C718="T1",1,IF(C718="T2",2,IF(C718="T3",3,IF(C718="T4",4,IF(C718="Unassigned",98,99))))))</x:f>
        <x:v>99</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str">
        <x:v>Not applicable</x:v>
      </x:c>
      <x:c r="D719" s="4" t="str">
        <x:v>Cultural objects</x:v>
      </x:c>
      <x:c r="E719" s="4" t="str">
        <x:v>Musical instrument</x:v>
      </x:c>
      <x:c r="F719" s="4" t="str">
        <x:v>New proposal</x:v>
      </x:c>
      <x:c r="G719" s="4" t="str">
        <x:v>Two shaped shell halves struck together</x:v>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cultural objects; musical instrument; musical instrument; finished item; manufactured / unresolved; music; shell / chitin; assembly; proposal; shell-clapper pair; collection expansion; musical instrument; not applicable; t1; finished item</x:v>
      </x:c>
      <x:c r="AF719" s="4" t="str">
        <x:v>Collection expansion classification. Distinct type, use and material family; new item proposal unless author direction is marked. October 15 audit: classification/handling clarified; item identity, design status and material tier preserved.</x:v>
      </x:c>
      <x:c r="AG719" s="4" t="str">
        <x:v>Finished endpoint or currency. Material tier is separate from finished input tier.</x:v>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t="n">
        <x:f>IF(C719="T0",0,IF(C719="T1",1,IF(C719="T2",2,IF(C719="T3",3,IF(C719="T4",4,IF(C719="Unassigned",98,99))))))</x:f>
        <x:v>99</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str">
        <x:v>Not applicable</x:v>
      </x:c>
      <x:c r="D720" s="4" t="str">
        <x:v>Cultural objects</x:v>
      </x:c>
      <x:c r="E720" s="4" t="str">
        <x:v>Musical instrument</x:v>
      </x:c>
      <x:c r="F720" s="4" t="str">
        <x:v>New proposal</x:v>
      </x:c>
      <x:c r="G720" s="4" t="str">
        <x:v>Cast bell with a suspended striker</x:v>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cultural objects; musical instrument; musical instrument; finished item; manufactured / unresolved; music; metal; assembly; proposal; bronze hand bell; collection expansion; musical instrument; not applicable; t2; finished item</x:v>
      </x:c>
      <x:c r="AF720" s="4" t="str">
        <x:v>Collection expansion classification. Distinct type, use and material family; new item proposal unless author direction is marked. October 15 audit: classification/handling clarified; item identity, design status and material tier preserved.</x:v>
      </x:c>
      <x:c r="AG720" s="4" t="str">
        <x:v>Finished endpoint or currency. Material tier is separate from finished input tier.</x:v>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t="n">
        <x:f>IF(C720="T0",0,IF(C720="T1",1,IF(C720="T2",2,IF(C720="T3",3,IF(C720="T4",4,IF(C720="Unassigned",98,99))))))</x:f>
        <x:v>99</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str">
        <x:v>Not applicable</x:v>
      </x:c>
      <x:c r="D721" s="4" t="str">
        <x:v>Cultural objects</x:v>
      </x:c>
      <x:c r="E721" s="4" t="str">
        <x:v>Musical instrument</x:v>
      </x:c>
      <x:c r="F721" s="4" t="str">
        <x:v>New proposal</x:v>
      </x:c>
      <x:c r="G721" s="4" t="str">
        <x:v>Several tuned metal cups suspended from a frame</x:v>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cultural objects; musical instrument; musical instrument; finished item; manufactured / unresolved; music; metal; assembly; proposal; iron cup-bell chime; collection expansion; musical instrument; not applicable; t3; finished item</x:v>
      </x:c>
      <x:c r="AF721" s="4" t="str">
        <x:v>Collection expansion classification. Distinct type, use and material family; new item proposal unless author direction is marked. October 15 audit: classification/handling clarified; item identity, design status and material tier preserved.</x:v>
      </x:c>
      <x:c r="AG721" s="4" t="str">
        <x:v>Finished endpoint or currency. Material tier is separate from finished input tier.</x:v>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t="n">
        <x:f>IF(C721="T0",0,IF(C721="T1",1,IF(C721="T2",2,IF(C721="T3",3,IF(C721="T4",4,IF(C721="Unassigned",98,99))))))</x:f>
        <x:v>99</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str">
        <x:v>Not applicable</x:v>
      </x:c>
      <x:c r="D722" s="4" t="str">
        <x:v>Cultural objects</x:v>
      </x:c>
      <x:c r="E722" s="4" t="str">
        <x:v>Musical instrument</x:v>
      </x:c>
      <x:c r="F722" s="4" t="str">
        <x:v>New proposal</x:v>
      </x:c>
      <x:c r="G722" s="4" t="str">
        <x:v>Tuned stone bars mounted over a shell resonance cavity</x:v>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cultural objects; musical instrument; musical instrument; finished item; manufactured / unresolved; music; shell and mineral; assembly; proposal; stone-bar resonator; collection expansion; musical instrument; not applicable; t2; finished item</x:v>
      </x:c>
      <x:c r="AF722" s="4" t="str">
        <x:v>Collection expansion classification. Distinct type, use and material family; new item proposal unless author direction is marked. October 15 audit: classification/handling clarified; item identity, design status and material tier preserved.</x:v>
      </x:c>
      <x:c r="AG722" s="4" t="str">
        <x:v>Finished endpoint or currency. Material tier is separate from finished input tier.</x:v>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t="n">
        <x:f>IF(C722="T0",0,IF(C722="T1",1,IF(C722="T2",2,IF(C722="T3",3,IF(C722="T4",4,IF(C722="Unassigned",98,99))))))</x:f>
        <x:v>99</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str">
        <x:v>Not applicable</x:v>
      </x:c>
      <x:c r="D723" s="4" t="str">
        <x:v>Cultural objects</x:v>
      </x:c>
      <x:c r="E723" s="4" t="str">
        <x:v>Musical instrument</x:v>
      </x:c>
      <x:c r="F723" s="4" t="str">
        <x:v>New proposal</x:v>
      </x:c>
      <x:c r="G723" s="4" t="str">
        <x:v>Cut metal tongues on a hollow metal body</x:v>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cultural objects; musical instrument; musical instrument; finished item; manufactured / unresolved; music; metal; assembly; proposal; steel tongue drum; collection expansion; musical instrument; not applicable; t3; finished item</x:v>
      </x:c>
      <x:c r="AF723" s="4" t="str">
        <x:v>Collection expansion classification. Distinct type, use and material family; new item proposal unless author direction is marked. October 15 audit: classification/handling clarified; item identity, design status and material tier preserved.</x:v>
      </x:c>
      <x:c r="AG723" s="4" t="str">
        <x:v>Finished endpoint or currency. Material tier is separate from finished input tier.</x:v>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t="n">
        <x:f>IF(C723="T0",0,IF(C723="T1",1,IF(C723="T2",2,IF(C723="T3",3,IF(C723="T4",4,IF(C723="Unassigned",98,99))))))</x:f>
        <x:v>99</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str">
        <x:v>Not applicable</x:v>
      </x:c>
      <x:c r="D724" s="4" t="str">
        <x:v>Cultural objects</x:v>
      </x:c>
      <x:c r="E724" s="4" t="str">
        <x:v>Musical instrument</x:v>
      </x:c>
      <x:c r="F724" s="4" t="str">
        <x:v>New proposal</x:v>
      </x:c>
      <x:c r="G724" s="4" t="str">
        <x:v>Side-blown metal tube instrument</x:v>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cultural objects; musical instrument; musical instrument; finished item; manufactured / unresolved; music; metal; assembly; proposal; metal transverse flute; collection expansion; musical instrument; not applicable; t3; finished item</x:v>
      </x:c>
      <x:c r="AF724" s="4" t="str">
        <x:v>Collection expansion classification. Distinct type, use and material family; new item proposal unless author direction is marked. October 15 audit: classification/handling clarified; item identity, design status and material tier preserved.</x:v>
      </x:c>
      <x:c r="AG724" s="4" t="str">
        <x:v>Finished endpoint or currency. Material tier is separate from finished input tier.</x:v>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t="n">
        <x:f>IF(C724="T0",0,IF(C724="T1",1,IF(C724="T2",2,IF(C724="T3",3,IF(C724="T4",4,IF(C724="Unassigned",98,99))))))</x:f>
        <x:v>99</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str">
        <x:v>Not applicable</x:v>
      </x:c>
      <x:c r="D725" s="4" t="str">
        <x:v>Cultural objects</x:v>
      </x:c>
      <x:c r="E725" s="4" t="str">
        <x:v>Musical instrument</x:v>
      </x:c>
      <x:c r="F725" s="4" t="str">
        <x:v>New proposal</x:v>
      </x:c>
      <x:c r="G725" s="4" t="str">
        <x:v>Molded air channel and finger-hole instrument</x:v>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cultural objects; musical instrument; musical instrument; finished item; manufactured / unresolved; music; ceramic; assembly; proposal; ceramic duct flute; collection expansion; musical instrument; not applicable; t1; finished item</x:v>
      </x:c>
      <x:c r="AF725" s="4" t="str">
        <x:v>Collection expansion classification. Distinct type, use and material family; new item proposal unless author direction is marked. October 15 audit: classification/handling clarified; item identity, design status and material tier preserved.</x:v>
      </x:c>
      <x:c r="AG725" s="4" t="str">
        <x:v>Finished endpoint or currency. Material tier is separate from finished input tier.</x:v>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t="n">
        <x:f>IF(C725="T0",0,IF(C725="T1",1,IF(C725="T2",2,IF(C725="T3",3,IF(C725="T4",4,IF(C725="Unassigned",98,99))))))</x:f>
        <x:v>99</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str">
        <x:v>Not applicable</x:v>
      </x:c>
      <x:c r="D726" s="4" t="str">
        <x:v>Cultural objects</x:v>
      </x:c>
      <x:c r="E726" s="4" t="str">
        <x:v>Musical instrument</x:v>
      </x:c>
      <x:c r="F726" s="4" t="str">
        <x:v>New proposal</x:v>
      </x:c>
      <x:c r="G726" s="4" t="str">
        <x:v>Worked fauna horn core used as a wind instrument</x:v>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cultural objects; musical instrument; musical instrument; finished item; manufactured / unresolved; music; faunal hard tissue; assembly; proposal; hollow-horn flute; collection expansion; musical instrument; not applicable; t0; finished item</x:v>
      </x:c>
      <x:c r="AF726" s="4" t="str">
        <x:v>Collection expansion classification. Distinct type, use and material family; new item proposal unless author direction is marked. October 15 audit: classification/handling clarified; item identity, design status and material tier preserved.</x:v>
      </x:c>
      <x:c r="AG726" s="4" t="str">
        <x:v>Finished endpoint or currency. Material tier is separate from finished input tier.</x:v>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t="n">
        <x:f>IF(C726="T0",0,IF(C726="T1",1,IF(C726="T2",2,IF(C726="T3",3,IF(C726="T4",4,IF(C726="Unassigned",98,99))))))</x:f>
        <x:v>99</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str">
        <x:v>Not applicable</x:v>
      </x:c>
      <x:c r="D727" s="4" t="str">
        <x:v>Cultural objects</x:v>
      </x:c>
      <x:c r="E727" s="4" t="str">
        <x:v>Musical instrument</x:v>
      </x:c>
      <x:c r="F727" s="4" t="str">
        <x:v>New proposal</x:v>
      </x:c>
      <x:c r="G727" s="4" t="str">
        <x:v>Small shaped hard-part whistle</x:v>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cultural objects; musical instrument; musical instrument; finished item; manufactured / unresolved; music; faunal hard tissue; assembly; proposal; wing-rib whistle; collection expansion; musical instrument; not applicable; t0; finished item</x:v>
      </x:c>
      <x:c r="AF727" s="4" t="str">
        <x:v>Collection expansion classification. Distinct type, use and material family; new item proposal unless author direction is marked. October 15 audit: classification/handling clarified; item identity, design status and material tier preserved.</x:v>
      </x:c>
      <x:c r="AG727" s="4" t="str">
        <x:v>Finished endpoint or currency. Material tier is separate from finished input tier.</x:v>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t="n">
        <x:f>IF(C727="T0",0,IF(C727="T1",1,IF(C727="T2",2,IF(C727="T3",3,IF(C727="T4",4,IF(C727="Unassigned",98,99))))))</x:f>
        <x:v>99</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str">
        <x:v>Not applicable</x:v>
      </x:c>
      <x:c r="D728" s="4" t="str">
        <x:v>Cultural objects</x:v>
      </x:c>
      <x:c r="E728" s="4" t="str">
        <x:v>Musical instrument</x:v>
      </x:c>
      <x:c r="F728" s="4" t="str">
        <x:v>New proposal</x:v>
      </x:c>
      <x:c r="G728" s="4" t="str">
        <x:v>Hollow shell wind instrument with fitted mouthpiece</x:v>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cultural objects; musical instrument; musical instrument; finished item; manufactured / unresolved; music; shell and mineral; assembly; proposal; shell chamber ocarina; collection expansion; musical instrument; not applicable; t2; finished item</x:v>
      </x:c>
      <x:c r="AF728" s="4" t="str">
        <x:v>Collection expansion classification. Distinct type, use and material family; new item proposal unless author direction is marked. October 15 audit: classification/handling clarified; item identity, design status and material tier preserved.</x:v>
      </x:c>
      <x:c r="AG728" s="4" t="str">
        <x:v>Finished endpoint or currency. Material tier is separate from finished input tier.</x:v>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t="n">
        <x:f>IF(C728="T0",0,IF(C728="T1",1,IF(C728="T2",2,IF(C728="T3",3,IF(C728="T4",4,IF(C728="Unassigned",98,99))))))</x:f>
        <x:v>99</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str">
        <x:v>Not applicable</x:v>
      </x:c>
      <x:c r="D729" s="4" t="str">
        <x:v>Cultural objects</x:v>
      </x:c>
      <x:c r="E729" s="4" t="str">
        <x:v>Musical instrument</x:v>
      </x:c>
      <x:c r="F729" s="4" t="str">
        <x:v>New proposal</x:v>
      </x:c>
      <x:c r="G729" s="4" t="str">
        <x:v>Metal flared wind instrument</x:v>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cultural objects; musical instrument; musical instrument; finished item; manufactured / unresolved; music; metal; assembly; proposal; bronze lip horn; collection expansion; musical instrument; not applicable; t2; finished item</x:v>
      </x:c>
      <x:c r="AF729" s="4" t="str">
        <x:v>Collection expansion classification. Distinct type, use and material family; new item proposal unless author direction is marked. October 15 audit: classification/handling clarified; item identity, design status and material tier preserved.</x:v>
      </x:c>
      <x:c r="AG729" s="4" t="str">
        <x:v>Finished endpoint or currency. Material tier is separate from finished input tier.</x:v>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t="n">
        <x:f>IF(C729="T0",0,IF(C729="T1",1,IF(C729="T2",2,IF(C729="T3",3,IF(C729="T4",4,IF(C729="Unassigned",98,99))))))</x:f>
        <x:v>99</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str">
        <x:v>Not applicable</x:v>
      </x:c>
      <x:c r="D730" s="4" t="str">
        <x:v>Cultural objects</x:v>
      </x:c>
      <x:c r="E730" s="4" t="str">
        <x:v>Musical instrument</x:v>
      </x:c>
      <x:c r="F730" s="4" t="str">
        <x:v>New proposal</x:v>
      </x:c>
      <x:c r="G730" s="4" t="str">
        <x:v>Small metal reed bank with a fitted mouthpiece</x:v>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cultural objects; musical instrument; musical instrument; finished item; manufactured / unresolved; music; metal; assembly; proposal; metal free-reed mouth organ; collection expansion; musical instrument; not applicable; t4; finished item</x:v>
      </x:c>
      <x:c r="AF730" s="4" t="str">
        <x:v>Collection expansion classification. Distinct type, use and material family; new item proposal unless author direction is marked. October 15 audit: classification/handling clarified; item identity, design status and material tier preserved.</x:v>
      </x:c>
      <x:c r="AG730" s="4" t="str">
        <x:v>Finished endpoint or currency. Material tier is separate from finished input tier.</x:v>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t="n">
        <x:f>IF(C730="T0",0,IF(C730="T1",1,IF(C730="T2",2,IF(C730="T3",3,IF(C730="T4",4,IF(C730="Unassigned",98,99))))))</x:f>
        <x:v>99</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str">
        <x:v>Not applicable</x:v>
      </x:c>
      <x:c r="D731" s="4" t="str">
        <x:v>Cultural objects</x:v>
      </x:c>
      <x:c r="E731" s="4" t="str">
        <x:v>Musical instrument</x:v>
      </x:c>
      <x:c r="F731" s="4" t="str">
        <x:v>New proposal</x:v>
      </x:c>
      <x:c r="G731" s="4" t="str">
        <x:v>Scarce conductive wire or steel strings on a shell frame</x:v>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cultural objects; musical instrument; musical instrument; finished item; manufactured / unresolved; music; metal and shell; assembly; proposal; wire-strung shell lyre; collection expansion; musical instrument; not applicable; t4; finished item</x:v>
      </x:c>
      <x:c r="AF731" s="4" t="str">
        <x:v>Collection expansion classification. Distinct type, use and material family; new item proposal unless author direction is marked.</x:v>
      </x:c>
      <x:c r="AG731" s="4" t="str">
        <x:v>Finished endpoint or currency. Material tier is separate from finished input tier.</x:v>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t="n">
        <x:f>IF(C731="T0",0,IF(C731="T1",1,IF(C731="T2",2,IF(C731="T3",3,IF(C731="T4",4,IF(C731="Unassigned",98,99))))))</x:f>
        <x:v>99</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str">
        <x:v>Not applicable</x:v>
      </x:c>
      <x:c r="D732" s="4" t="str">
        <x:v>Cultural objects</x:v>
      </x:c>
      <x:c r="E732" s="4" t="str">
        <x:v>Musical instrument</x:v>
      </x:c>
      <x:c r="F732" s="4" t="str">
        <x:v>New proposal</x:v>
      </x:c>
      <x:c r="G732" s="4" t="str">
        <x:v>Prepared tendon strings on a resonant metal tray</x:v>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cultural objects; musical instrument; musical instrument; finished item; manufactured / unresolved; music; mixed / unresolved; assembly; proposal; tendon-strung metal zither; collection expansion; musical instrument; not applicable; t3; finished item</x:v>
      </x:c>
      <x:c r="AF732" s="4" t="str">
        <x:v>Collection expansion classification. Distinct type, use and material family; new item proposal unless author direction is marked. October 15 audit: classification/handling clarified; item identity, design status and material tier preserved.</x:v>
      </x:c>
      <x:c r="AG732" s="4" t="str">
        <x:v>Finished endpoint or currency. Material tier is separate from finished input tier.</x:v>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t="n">
        <x:f>IF(C732="T0",0,IF(C732="T1",1,IF(C732="T2",2,IF(C732="T3",3,IF(C732="T4",4,IF(C732="Unassigned",98,99))))))</x:f>
        <x:v>99</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str">
        <x:v>Not applicable</x:v>
      </x:c>
      <x:c r="D733" s="4" t="str">
        <x:v>Cultural objects</x:v>
      </x:c>
      <x:c r="E733" s="4" t="str">
        <x:v>Musical instrument</x:v>
      </x:c>
      <x:c r="F733" s="4" t="str">
        <x:v>New proposal</x:v>
      </x:c>
      <x:c r="G733" s="4" t="str">
        <x:v>Plucked spring tongue in a compact metal frame</x:v>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cultural objects; musical instrument; musical instrument; finished item; manufactured / unresolved; music; metal; assembly; proposal; steel jaw harp; collection expansion; musical instrument; not applicable; t3; finished item</x:v>
      </x:c>
      <x:c r="AF733" s="4" t="str">
        <x:v>Collection expansion classification. Distinct type, use and material family; new item proposal unless author direction is marked. October 15 audit: classification/handling clarified; item identity, design status and material tier preserved.</x:v>
      </x:c>
      <x:c r="AG733" s="4" t="str">
        <x:v>Finished endpoint or currency. Material tier is separate from finished input tier.</x:v>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t="n">
        <x:f>IF(C733="T0",0,IF(C733="T1",1,IF(C733="T2",2,IF(C733="T3",3,IF(C733="T4",4,IF(C733="Unassigned",98,99))))))</x:f>
        <x:v>99</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str">
        <x:v>Not applicable</x:v>
      </x:c>
      <x:c r="D734" s="4" t="inlineStr">
        <x:is>
          <x:t xml:space="preserve">Camp items</x:t>
        </x:is>
      </x:c>
      <x:c r="E734" s="4" t="inlineStr">
        <x:is>
          <x:t xml:space="preserve">Shelter &amp; rest</x:t>
        </x:is>
      </x:c>
      <x:c r="F734" s="4" t="str">
        <x:v>New proposal</x:v>
      </x:c>
      <x:c r="G734" s="4" t="str">
        <x:v>Upright inner-wing panel for directional sun shade</x:v>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inlineStr">
        <x:is>
          <x:t xml:space="preserve">folding vertical wing shade; collection expansion; shelter item; Proposed shelter kit content; camp goods; Shelter &amp; rest</x:t>
        </x:is>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camp items; shelter &amp; rest; shelter item; finished item; manufactured / unresolved; sun shading; wing membrane and frame; assembly; proposal; folding vertical wing shade; collection expansion; shelter item; proposed shelter kit content; camp goods; shelter &amp; rest; not applicable; t4; finished item</x:v>
      </x:c>
      <x:c r="AF734"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4" s="4" t="str">
        <x:v>Finished endpoint or currency. Material tier is separate from finished input tier.</x:v>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t="n">
        <x:f>IF(C734="T0",0,IF(C734="T1",1,IF(C734="T2",2,IF(C734="T3",3,IF(C734="T4",4,IF(C734="Unassigned",98,99))))))</x:f>
        <x:v>99</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str">
        <x:v>Not applicable</x:v>
      </x:c>
      <x:c r="D735" s="4" t="inlineStr">
        <x:is>
          <x:t xml:space="preserve">Camp items</x:t>
        </x:is>
      </x:c>
      <x:c r="E735" s="4" t="inlineStr">
        <x:is>
          <x:t xml:space="preserve">Shelter &amp; rest</x:t>
        </x:is>
      </x:c>
      <x:c r="F735" s="4" t="str">
        <x:v>New proposal</x:v>
      </x:c>
      <x:c r="G735" s="4" t="str">
        <x:v>Overhead wing membrane roof section</x:v>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inlineStr">
        <x:is>
          <x:t xml:space="preserve">low wing-roof panel; collection expansion; shelter item; Proposed shelter kit content; camp goods; Shelter &amp; rest</x:t>
        </x:is>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camp items; shelter &amp; rest; shelter item; finished item; manufactured / unresolved; sun shading; wing membrane and frame; assembly; proposal; low wing-roof panel; collection expansion; shelter item; proposed shelter kit content; camp goods; shelter &amp; rest; not applicable; t2; finished item</x:v>
      </x:c>
      <x:c r="AF735"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5" s="4" t="str">
        <x:v>Finished endpoint or currency. Material tier is separate from finished input tier.</x:v>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t="n">
        <x:f>IF(C735="T0",0,IF(C735="T1",1,IF(C735="T2",2,IF(C735="T3",3,IF(C735="T4",4,IF(C735="Unassigned",98,99))))))</x:f>
        <x:v>99</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str">
        <x:v>Not applicable</x:v>
      </x:c>
      <x:c r="D736" s="4" t="inlineStr">
        <x:is>
          <x:t xml:space="preserve">Camp items</x:t>
        </x:is>
      </x:c>
      <x:c r="E736" s="4" t="inlineStr">
        <x:is>
          <x:t xml:space="preserve">Shelter &amp; rest</x:t>
        </x:is>
      </x:c>
      <x:c r="F736" s="4" t="str">
        <x:v>New proposal</x:v>
      </x:c>
      <x:c r="G736" s="4" t="str">
        <x:v>Packable metal supports for a proposed camp arrangement</x:v>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inlineStr">
        <x:is>
          <x:t xml:space="preserve">segmented shelter pole set; collection expansion; shelter item; Proposed shelter kit content; camp goods; Shelter &amp; rest</x:t>
        </x:is>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camp items; shelter &amp; rest; shelter item; finished item; manufactured / unresolved; camp rest; metal; assembly; proposal; segmented shelter pole set; collection expansion; shelter item; proposed shelter kit content; camp goods; shelter &amp; rest; not applicable; t3; finished item</x:v>
      </x:c>
      <x:c r="AF736"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6" s="4" t="str">
        <x:v>Finished endpoint or currency. Material tier is separate from finished input tier.</x:v>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t="n">
        <x:f>IF(C736="T0",0,IF(C736="T1",1,IF(C736="T2",2,IF(C736="T3",3,IF(C736="T4",4,IF(C736="Unassigned",98,99))))))</x:f>
        <x:v>99</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str">
        <x:v>Not applicable</x:v>
      </x:c>
      <x:c r="D737" s="4" t="inlineStr">
        <x:is>
          <x:t xml:space="preserve">Camp items</x:t>
        </x:is>
      </x:c>
      <x:c r="E737" s="4" t="inlineStr">
        <x:is>
          <x:t xml:space="preserve">Shelter &amp; rest</x:t>
        </x:is>
      </x:c>
      <x:c r="F737" s="4" t="str">
        <x:v>New proposal</x:v>
      </x:c>
      <x:c r="G737" s="4" t="str">
        <x:v>Retains camp lines in suitable ground</x:v>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inlineStr">
        <x:is>
          <x:t xml:space="preserve">ground-anchor stake set; collection expansion; shelter item; Proposed shelter kit content; camp goods; Shelter &amp; rest</x:t>
        </x:is>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camp items; shelter &amp; rest; shelter item; finished item; manufactured / unresolved; camp rest; metal; assembly; proposal; ground-anchor stake set; collection expansion; shelter item; proposed shelter kit content; camp goods; shelter &amp; rest; not applicable; t2; finished item</x:v>
      </x:c>
      <x:c r="AF737"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7" s="4" t="str">
        <x:v>Finished endpoint or currency. Material tier is separate from finished input tier.</x:v>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t="n">
        <x:f>IF(C737="T0",0,IF(C737="T1",1,IF(C737="T2",2,IF(C737="T3",3,IF(C737="T4",4,IF(C737="Unassigned",98,99))))))</x:f>
        <x:v>99</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str">
        <x:v>Not applicable</x:v>
      </x:c>
      <x:c r="D738" s="4" t="inlineStr">
        <x:is>
          <x:t xml:space="preserve">Camp items</x:t>
        </x:is>
      </x:c>
      <x:c r="E738" s="4" t="inlineStr">
        <x:is>
          <x:t xml:space="preserve">Shelter &amp; rest</x:t>
        </x:is>
      </x:c>
      <x:c r="F738" s="4" t="str">
        <x:v>New proposal</x:v>
      </x:c>
      <x:c r="G738" s="4" t="str">
        <x:v>Prepared biological lines for shelter anchoring</x:v>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inlineStr">
        <x:is>
          <x:t xml:space="preserve">tendon guyline bundle; collection expansion; shelter item; Proposed shelter kit content; camp goods; Shelter &amp; rest</x:t>
        </x:is>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camp items; shelter &amp; rest; shelter item; finished item; manufactured / unresolved; camp rest; faunal fiber; assembly; proposal; tendon guyline bundle; collection expansion; shelter item; proposed shelter kit content; camp goods; shelter &amp; rest; not applicable; t1; finished item</x:v>
      </x:c>
      <x:c r="AF738"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8" s="4" t="str">
        <x:v>Finished endpoint or currency. Material tier is separate from finished input tier.</x:v>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t="n">
        <x:f>IF(C738="T0",0,IF(C738="T1",1,IF(C738="T2",2,IF(C738="T3",3,IF(C738="T4",4,IF(C738="Unassigned",98,99))))))</x:f>
        <x:v>99</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str">
        <x:v>Not applicable</x:v>
      </x:c>
      <x:c r="D739" s="4" t="inlineStr">
        <x:is>
          <x:t xml:space="preserve">Camp items</x:t>
        </x:is>
      </x:c>
      <x:c r="E739" s="4" t="inlineStr">
        <x:is>
          <x:t xml:space="preserve">Shelter &amp; rest</x:t>
        </x:is>
      </x:c>
      <x:c r="F739" s="4" t="str">
        <x:v>New proposal</x:v>
      </x:c>
      <x:c r="G739" s="4" t="str">
        <x:v>Replaceable wind-facing grit screen, no filtration rating</x:v>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inlineStr">
        <x:is>
          <x:t xml:space="preserve">husk-sheet grit screen; collection expansion; shelter item; Proposed shelter kit content; camp goods; Shelter &amp; rest</x:t>
        </x:is>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camp items; shelter &amp; rest; shelter item; finished item; manufactured / unresolved; camp rest; husk fiber; assembly; proposal; husk-sheet grit screen; collection expansion; shelter item; proposed shelter kit content; camp goods; shelter &amp; rest; not applicable; t2; finished item</x:v>
      </x:c>
      <x:c r="AF739"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9" s="4" t="str">
        <x:v>Finished endpoint or currency. Material tier is separate from finished input tier.</x:v>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t="n">
        <x:f>IF(C739="T0",0,IF(C739="T1",1,IF(C739="T2",2,IF(C739="T3",3,IF(C739="T4",4,IF(C739="Unassigned",98,99))))))</x:f>
        <x:v>99</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str">
        <x:v>Not applicable</x:v>
      </x:c>
      <x:c r="D740" s="4" t="inlineStr">
        <x:is>
          <x:t xml:space="preserve">Camp items</x:t>
        </x:is>
      </x:c>
      <x:c r="E740" s="4" t="inlineStr">
        <x:is>
          <x:t xml:space="preserve">Shelter &amp; rest</x:t>
        </x:is>
      </x:c>
      <x:c r="F740" s="4" t="str">
        <x:v>New proposal</x:v>
      </x:c>
      <x:c r="G740" s="4" t="str">
        <x:v>Raised resting surface with little textile demand</x:v>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inlineStr">
        <x:is>
          <x:t xml:space="preserve">shell ground-rest panel; collection expansion; shelter item; Proposed shelter kit content; camp goods; Shelter &amp; rest</x:t>
        </x:is>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camp items; shelter &amp; rest; shelter item; finished item; manufactured / unresolved; camp rest; metal and shell; assembly; proposal; shell ground-rest panel; collection expansion; shelter item; proposed shelter kit content; camp goods; shelter &amp; rest; not applicable; t2; finished item</x:v>
      </x:c>
      <x:c r="AF740"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0" s="4" t="str">
        <x:v>Finished endpoint or currency. Material tier is separate from finished input tier.</x:v>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t="n">
        <x:f>IF(C740="T0",0,IF(C740="T1",1,IF(C740="T2",2,IF(C740="T3",3,IF(C740="T4",4,IF(C740="Unassigned",98,99))))))</x:f>
        <x:v>99</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str">
        <x:v>Not applicable</x:v>
      </x:c>
      <x:c r="D741" s="4" t="inlineStr">
        <x:is>
          <x:t xml:space="preserve">Camp items</x:t>
        </x:is>
      </x:c>
      <x:c r="E741" s="4" t="inlineStr">
        <x:is>
          <x:t xml:space="preserve">Shelter &amp; rest</x:t>
        </x:is>
      </x:c>
      <x:c r="F741" s="4" t="str">
        <x:v>New proposal</x:v>
      </x:c>
      <x:c r="G741" s="4" t="str">
        <x:v>Pressed-husk panel on a reusable frame</x:v>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inlineStr">
        <x:is>
          <x:t xml:space="preserve">folding privacy partition; collection expansion; shelter item; Proposed shelter kit content; camp goods; Shelter &amp; rest</x:t>
        </x:is>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camp items; shelter &amp; rest; shelter item; finished item; manufactured / unresolved; camp rest; husk fiber; assembly; proposal; folding privacy partition; collection expansion; shelter item; proposed shelter kit content; camp goods; shelter &amp; rest; not applicable; t2; finished item</x:v>
      </x:c>
      <x:c r="AF741"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1" s="4" t="str">
        <x:v>Finished endpoint or currency. Material tier is separate from finished input tier.</x:v>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t="n">
        <x:f>IF(C741="T0",0,IF(C741="T1",1,IF(C741="T2",2,IF(C741="T3",3,IF(C741="T4",4,IF(C741="Unassigned",98,99))))))</x:f>
        <x:v>99</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str">
        <x:v>Not applicable</x:v>
      </x:c>
      <x:c r="D742" s="4" t="inlineStr">
        <x:is>
          <x:t xml:space="preserve">Camp items</x:t>
        </x:is>
      </x:c>
      <x:c r="E742" s="4" t="inlineStr">
        <x:is>
          <x:t xml:space="preserve">Shelter &amp; rest</x:t>
        </x:is>
      </x:c>
      <x:c r="F742" s="4" t="str">
        <x:v>New proposal</x:v>
      </x:c>
      <x:c r="G742" s="4" t="str">
        <x:v>Keeps a canister upright near a resting place</x:v>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inlineStr">
        <x:is>
          <x:t xml:space="preserve">canister shelter docking stand; collection expansion; shelter item; Proposed shelter kit content; camp goods; Shelter &amp; rest</x:t>
        </x:is>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camp items; shelter &amp; rest; shelter item; finished item; manufactured / unresolved; camp rest; ceramic and metal; assembly; proposal; canister shelter docking stand; collection expansion; shelter item; proposed shelter kit content; camp goods; shelter &amp; rest; not applicable; t4; finished item</x:v>
      </x:c>
      <x:c r="AF742"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2" s="4" t="str">
        <x:v>Finished endpoint or currency. Material tier is separate from finished input tier.</x:v>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t="n">
        <x:f>IF(C742="T0",0,IF(C742="T1",1,IF(C742="T2",2,IF(C742="T3",3,IF(C742="T4",4,IF(C742="Unassigned",98,99))))))</x:f>
        <x:v>99</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str">
        <x:v>Not applicable</x:v>
      </x:c>
      <x:c r="D743" s="4" t="inlineStr">
        <x:is>
          <x:t xml:space="preserve">Camp items</x:t>
        </x:is>
      </x:c>
      <x:c r="E743" s="4" t="inlineStr">
        <x:is>
          <x:t xml:space="preserve">Shelter &amp; rest</x:t>
        </x:is>
      </x:c>
      <x:c r="F743" s="4" t="str">
        <x:v>New proposal</x:v>
      </x:c>
      <x:c r="G743" s="4" t="str">
        <x:v>Prepared membrane patches and retainers for the kit</x:v>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inlineStr">
        <x:is>
          <x:t xml:space="preserve">shelter repair patch roll; collection expansion; shelter item; Proposed shelter kit content; camp goods; Shelter &amp; rest</x:t>
        </x:is>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camp items; shelter &amp; rest; shelter item; finished item; manufactured / unresolved; camp rest; faunal membrane; assembly; proposal; shelter repair patch roll; collection expansion; shelter item; proposed shelter kit content; camp goods; shelter &amp; rest; not applicable; t3; finished item</x:v>
      </x:c>
      <x:c r="AF743"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3" s="4" t="str">
        <x:v>Finished endpoint or currency. Material tier is separate from finished input tier.</x:v>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t="n">
        <x:f>IF(C743="T0",0,IF(C743="T1",1,IF(C743="T2",2,IF(C743="T3",3,IF(C743="T4",4,IF(C743="Unassigned",98,99))))))</x:f>
        <x:v>99</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str">
        <x:v>Not applicable</x:v>
      </x:c>
      <x:c r="D744" s="4" t="inlineStr">
        <x:is>
          <x:t xml:space="preserve">Armor</x:t>
        </x:is>
      </x:c>
      <x:c r="E744" s="4" t="str">
        <x:v>Shield</x:v>
      </x:c>
      <x:c r="F744" s="4" t="str">
        <x:v>New proposal</x:v>
      </x:c>
      <x:c r="G744" s="4" t="str">
        <x:v>Small hand shield with a metal grip</x:v>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not applicable;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str">
        <x:v>Finished endpoint or currency. Material tier is separate from finished input tier.</x:v>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status/completeness",IF(C744="T0","Raw entry feed; no production route","No production route listed"))</x:f>
        <x:v>Route listed; review status/completeness</x:v>
      </x:c>
      <x:c r="AN744" s="4" t="n">
        <x:f>IF(C744="T0",0,IF(C744="T1",1,IF(C744="T2",2,IF(C744="T3",3,IF(C744="T4",4,IF(C744="Unassigned",98,99))))))</x:f>
        <x:v>99</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str">
        <x:v>Not applicable</x:v>
      </x:c>
      <x:c r="D745" s="4" t="inlineStr">
        <x:is>
          <x:t xml:space="preserve">Armor</x:t>
        </x:is>
      </x:c>
      <x:c r="E745" s="4" t="str">
        <x:v>Shield</x:v>
      </x:c>
      <x:c r="F745" s="4" t="str">
        <x:v>New proposal</x:v>
      </x:c>
      <x:c r="G745" s="4" t="str">
        <x:v>Broader metal shield with replaceable handle fittings</x:v>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not applicable;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str">
        <x:v>Finished endpoint or currency. Material tier is separate from finished input tier.</x:v>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status/completeness",IF(C745="T0","Raw entry feed; no production route","No production route listed"))</x:f>
        <x:v>Route listed; review status/completeness</x:v>
      </x:c>
      <x:c r="AN745" s="4" t="n">
        <x:f>IF(C745="T0",0,IF(C745="T1",1,IF(C745="T2",2,IF(C745="T3",3,IF(C745="T4",4,IF(C745="Unassigned",98,99))))))</x:f>
        <x:v>99</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str">
        <x:v>Not applicable</x:v>
      </x:c>
      <x:c r="D746" s="4" t="inlineStr">
        <x:is>
          <x:t xml:space="preserve">Armor</x:t>
        </x:is>
      </x:c>
      <x:c r="E746" s="4" t="str">
        <x:v>Shield</x:v>
      </x:c>
      <x:c r="F746" s="4" t="str">
        <x:v>New proposal</x:v>
      </x:c>
      <x:c r="G746" s="4" t="str">
        <x:v>Cheap shell plate with a reinforced grip</x:v>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not applicable;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str">
        <x:v>Finished endpoint or currency. Material tier is separate from finished input tier.</x:v>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status/completeness",IF(C746="T0","Raw entry feed; no production route","No production route listed"))</x:f>
        <x:v>Route listed; review status/completeness</x:v>
      </x:c>
      <x:c r="AN746" s="4" t="n">
        <x:f>IF(C746="T0",0,IF(C746="T1",1,IF(C746="T2",2,IF(C746="T3",3,IF(C746="T4",4,IF(C746="Unassigned",98,99))))))</x:f>
        <x:v>99</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x:c r="B747" s="4"/>
      <x:c r="C747" s="4"/>
      <x:c r="D747" s="4"/>
      <x:c r="E747" s="4"/>
      <x:c r="F747" s="4"/>
      <x:c r="G747" s="4"/>
      <x:c r="H747" s="4"/>
      <x:c r="I747" s="4"/>
      <x:c r="J747" s="4"/>
      <x:c r="M747" s="4"/>
      <x:c r="N747" s="4"/>
      <x:c r="O747" s="4"/>
      <x:c r="P747" s="4"/>
      <x:c r="V747" s="4"/>
      <x:c r="W747" s="4"/>
      <x:c r="X747" s="4"/>
      <x:c r="Y747" s="4"/>
      <x:c r="Z747" s="4"/>
      <x:c r="AA747" s="4"/>
      <x:c r="AB747" s="4"/>
      <x:c r="AC747" s="4"/>
      <x:c r="AD747" s="4"/>
      <x:c r="AE747" s="4"/>
      <x:c r="AF747" s="4"/>
      <x:c r="AG747" s="4"/>
      <x:c r="AH747" s="4"/>
      <x:c r="AI747" s="4"/>
      <x:c r="AJ747" s="4"/>
      <x:c r="AK747" s="4"/>
      <x:c r="AL747" s="4"/>
      <x:c r="AM747" s="4"/>
      <x:c r="AN747" s="4"/>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str">
        <x:v>Not applicable</x:v>
      </x:c>
      <x:c r="D748" s="4" t="inlineStr">
        <x:is>
          <x:t xml:space="preserve">Armor</x:t>
        </x:is>
      </x:c>
      <x:c r="E748" s="4" t="str">
        <x:v>Shield</x:v>
      </x:c>
      <x:c r="F748" s="4" t="str">
        <x:v>New proposal</x:v>
      </x:c>
      <x:c r="G748" s="4" t="str">
        <x:v>Set-down metal shield for a fixed position</x:v>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not applicable;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str">
        <x:v>Finished endpoint or currency. Material tier is separate from finished input tier.</x:v>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status/completeness",IF(C748="T0","Raw entry feed; no production route","No production route listed"))</x:f>
        <x:v>Route listed; review status/completeness</x:v>
      </x:c>
      <x:c r="AN748" s="4" t="n">
        <x:f>IF(C748="T0",0,IF(C748="T1",1,IF(C748="T2",2,IF(C748="T3",3,IF(C748="T4",4,IF(C748="Unassigned",98,99))))))</x:f>
        <x:v>99</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str">
        <x:v>Not applicable</x:v>
      </x:c>
      <x:c r="D749" s="4" t="inlineStr">
        <x:is>
          <x:t xml:space="preserve">Armor</x:t>
        </x:is>
      </x:c>
      <x:c r="E749" s="4" t="str">
        <x:v>Shield</x:v>
      </x:c>
      <x:c r="F749" s="4" t="str">
        <x:v>New proposal</x:v>
      </x:c>
      <x:c r="G749" s="4" t="str">
        <x:v>Light frame with membrane screening, limited physical protection proposed</x:v>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not applicable;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str">
        <x:v>Finished endpoint or currency. Material tier is separate from finished input tier.</x:v>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status/completeness",IF(C749="T0","Raw entry feed; no production route","No production route listed"))</x:f>
        <x:v>Route listed; review status/completeness</x:v>
      </x:c>
      <x:c r="AN749" s="4" t="n">
        <x:f>IF(C749="T0",0,IF(C749="T1",1,IF(C749="T2",2,IF(C749="T3",3,IF(C749="T4",4,IF(C749="Unassigned",98,99))))))</x:f>
        <x:v>99</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t="str">
        <x:v>proposal.collection.ceramic_faced_shield</x:v>
      </x:c>
      <x:c r="B750" s="4" t="str">
        <x:v>Ceramic-faced shield</x:v>
      </x:c>
      <x:c r="C750" s="4" t="str">
        <x:v>Not applicable</x:v>
      </x:c>
      <x:c r="D750" s="4" t="inlineStr">
        <x:is>
          <x:t xml:space="preserve">Armor</x:t>
        </x:is>
      </x:c>
      <x:c r="E750" s="4" t="str">
        <x:v>Shield</x:v>
      </x:c>
      <x:c r="F750" s="4" t="str">
        <x:v>New proposal</x:v>
      </x:c>
      <x:c r="G750" s="4" t="str">
        <x:v>Replaceable ceramic facing on a metal frame</x:v>
      </x:c>
      <x:c r="H750" s="4" t="str">
        <x:v>None</x:v>
      </x:c>
      <x:c r="I750" s="4" t="str">
        <x:v>Physical inventory / cargo item; dimensions and packing unresolved</x:v>
      </x:c>
      <x:c r="J750" s="4"/>
      <x:c r="K750" s="4"/>
      <x:c r="L750" s="4" t="str">
        <x:v>Candidate preparation: design.collection.ceramic_faced_shield. Full inputs are in Crafting browser.</x:v>
      </x:c>
      <x:c r="M750" s="4" t="str">
        <x:v>Candidate workshop or contained preparation route; detailed tools, quantities and conditions unresolved</x:v>
      </x:c>
      <x:c r="N750" s="4" t="str">
        <x:v>Not implemented</x:v>
      </x:c>
      <x:c r="O750" s="4" t="str">
        <x:v>Specific dimensions, yield, fit, performance and service conditions remain open.</x:v>
      </x:c>
      <x:c r="P750" s="4"/>
      <x:c r="Q750" s="4"/>
      <x:c r="R750" s="4"/>
      <x:c r="S750" s="4"/>
      <x:c r="T750" s="4"/>
      <x:c r="U750" s="4" t="str">
        <x:v>Candidate inputs are partial. Resolve tools, supporting materials, energy, recovery and compatibility before recipes become craftable.</x:v>
      </x:c>
      <x:c r="V750" s="4" t="str">
        <x:v>ceramic-faced shield; collection expansion; shield</x:v>
      </x:c>
      <x:c r="W750" s="4" t="str">
        <x:v>New item proposal, October 15, 2026. Setting reference (source proposal): https://github.com/sleepyseamonster/Arc-Dust/blob/f6f98515c005dc3c73cccd9cbc031691745740c6/02-Arc-Dust-Worldbuilding/world/materials/industrial-material-palette.md</x:v>
      </x:c>
      <x:c r="X750" s="4" t="str">
        <x:v>Shield</x:v>
      </x:c>
      <x:c r="Y750" s="4" t="str">
        <x:v>Finished item</x:v>
      </x:c>
      <x:c r="Z750" s="4" t="str">
        <x:v>Manufactured / unresolved</x:v>
      </x:c>
      <x:c r="AA750" s="4" t="str">
        <x:v>Defensive combat</x:v>
      </x:c>
      <x:c r="AB750" s="4" t="str">
        <x:v>Ceramic and metal</x:v>
      </x:c>
      <x:c r="AC750" s="4" t="str">
        <x:v>Assembly</x:v>
      </x:c>
      <x:c r="AD750" s="4" t="str">
        <x:v>Proposal</x:v>
      </x:c>
      <x:c r="AE750" s="4" t="str">
        <x:f>LOWER(A750&amp;"; "&amp;B750&amp;"; "&amp;D750&amp;"; "&amp;E750&amp;"; "&amp;X750&amp;"; "&amp;Y750&amp;"; "&amp;Z750&amp;"; "&amp;AA750&amp;"; "&amp;AB750&amp;"; "&amp;AC750&amp;"; "&amp;AD750&amp;"; "&amp;V750&amp;"; "&amp;C750&amp;"; "&amp;AH750&amp;"; "&amp;AI750)</x:f>
        <x:v>proposal.collection.ceramic_faced_shield; ceramic-faced shield; armor; shield; shield; finished item; manufactured / unresolved; defensive combat; ceramic and metal; assembly; proposal; ceramic-faced shield; collection expansion; shield; not applicable; unassigned; finished item</x:v>
      </x:c>
      <x:c r="AF750"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0" s="4" t="str">
        <x:v>Finished endpoint or currency. Material tier is separate from finished input tier.</x:v>
      </x:c>
      <x:c r="AH750" s="4" t="str">
        <x:v>Unassigned</x:v>
      </x:c>
      <x:c r="AI750" s="4" t="str">
        <x:v>Finished item</x:v>
      </x:c>
      <x:c r="AJ750" s="4" t="n">
        <x:f>COUNTIFS('Material routes'!$D$6:$D$2205,A750,'Material routes'!$C$6:$C$2205,"Output")</x:f>
        <x:v>1</x:v>
      </x:c>
      <x:c r="AK750" s="4" t="n">
        <x:f>SUM(COUNTIFS('Material routes'!$D$6:$D$2205,A750,'Material routes'!$C$6:$C$2205,"Ingredient candidate"),COUNTIFS('Material routes'!$D$6:$D$2205,A750,'Material routes'!$C$6:$C$2205,"Consumed input"),COUNTIFS('Material routes'!$D$6:$D$2205,A750,'Material routes'!$C$6:$C$2205,"Contained input"),COUNTIFS('Material routes'!$D$6:$D$2205,A750,'Material routes'!$C$6:$C$2205,"Transform input"))</x:f>
        <x:v>0</x:v>
      </x:c>
      <x:c r="AL750" s="4" t="n">
        <x:f>COUNTIFS('Material routes'!$D$6:$D$2205,A750,'Material routes'!$C$6:$C$2205,"Tool candidate")</x:f>
        <x:v>0</x:v>
      </x:c>
      <x:c r="AM750" s="4" t="str">
        <x:f>IF(AJ750&gt;0,"Route listed; review status/completeness",IF(C750="T0","Raw entry feed; no production route","No production route listed"))</x:f>
        <x:v>Route listed; review status/completeness</x:v>
      </x:c>
      <x:c r="AN750" s="4" t="n">
        <x:f>IF(C750="T0",0,IF(C750="T1",1,IF(C750="T2",2,IF(C750="T3",3,IF(C750="T4",4,IF(C750="Unassigned",98,99))))))</x:f>
        <x:v>99</x:v>
      </x:c>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str">
        <x:v>Not applicable</x:v>
      </x:c>
      <x:c r="D751" s="4" t="inlineStr">
        <x:is>
          <x:t xml:space="preserve">Armor</x:t>
        </x:is>
      </x:c>
      <x:c r="E751" s="4" t="str">
        <x:v>Shield</x:v>
      </x:c>
      <x:c r="F751" s="4" t="str">
        <x:v>New proposal</x:v>
      </x:c>
      <x:c r="G751" s="4" t="str">
        <x:v>Costly bonded husk panels for a light shield</x:v>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not applicable;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str">
        <x:v>Finished endpoint or currency. Material tier is separate from finished input tier.</x:v>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status/completeness",IF(C751="T0","Raw entry feed; no production route","No production route listed"))</x:f>
        <x:v>Route listed; review status/completeness</x:v>
      </x:c>
      <x:c r="AN751" s="4" t="n">
        <x:f>IF(C751="T0",0,IF(C751="T1",1,IF(C751="T2",2,IF(C751="T3",3,IF(C751="T4",4,IF(C751="Unassigned",98,99))))))</x:f>
        <x:v>99</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str">
        <x:v>Not applicable</x:v>
      </x:c>
      <x:c r="D752" s="4" t="inlineStr">
        <x:is>
          <x:t xml:space="preserve">Armor</x:t>
        </x:is>
      </x:c>
      <x:c r="E752" s="4" t="str">
        <x:v>Shield</x:v>
      </x:c>
      <x:c r="F752" s="4" t="str">
        <x:v>New proposal</x:v>
      </x:c>
      <x:c r="G752" s="4" t="str">
        <x:v>Metal rim protects a replaceable shell center</x:v>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not applicable;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str">
        <x:v>Finished endpoint or currency. Material tier is separate from finished input tier.</x:v>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status/completeness",IF(C752="T0","Raw entry feed; no production route","No production route listed"))</x:f>
        <x:v>Route listed; review status/completeness</x:v>
      </x:c>
      <x:c r="AN752" s="4" t="n">
        <x:f>IF(C752="T0",0,IF(C752="T1",1,IF(C752="T2",2,IF(C752="T3",3,IF(C752="T4",4,IF(C752="Unassigned",98,99))))))</x:f>
        <x:v>99</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x:c r="B753" s="4"/>
      <x:c r="C753" s="4"/>
      <x:c r="D753" s="4"/>
      <x:c r="E753" s="4"/>
      <x:c r="F753" s="4"/>
      <x:c r="G753" s="4"/>
      <x:c r="H753" s="4"/>
      <x:c r="I753" s="4"/>
      <x:c r="J753" s="4"/>
      <x:c r="M753" s="4"/>
      <x:c r="N753" s="4"/>
      <x:c r="O753" s="4"/>
      <x:c r="P753" s="4"/>
      <x:c r="V753" s="4"/>
      <x:c r="W753" s="4"/>
      <x:c r="X753" s="4"/>
      <x:c r="Y753" s="4"/>
      <x:c r="Z753" s="4"/>
      <x:c r="AA753" s="4"/>
      <x:c r="AB753" s="4"/>
      <x:c r="AC753" s="4"/>
      <x:c r="AD753" s="4"/>
      <x:c r="AE753" s="4"/>
      <x:c r="AF753" s="4"/>
      <x:c r="AG753" s="4"/>
      <x:c r="AH753" s="4"/>
      <x:c r="AI753" s="4"/>
      <x:c r="AJ753" s="4"/>
      <x:c r="AK753" s="4"/>
      <x:c r="AL753" s="4"/>
      <x:c r="AM753" s="4"/>
      <x:c r="AN753" s="4"/>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str">
        <x:v>Not applicable</x:v>
      </x:c>
      <x:c r="D754" s="4" t="inlineStr">
        <x:is>
          <x:t xml:space="preserve">Armor</x:t>
        </x:is>
      </x:c>
      <x:c r="E754" s="4" t="str">
        <x:v>Shield</x:v>
      </x:c>
      <x:c r="F754" s="4" t="str">
        <x:v>New proposal</x:v>
      </x:c>
      <x:c r="G754" s="4" t="str">
        <x:v>Small arm shield leaving a limited hand grip</x:v>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not applicable;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str">
        <x:v>Finished endpoint or currency. Material tier is separate from finished input tier.</x:v>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status/completeness",IF(C754="T0","Raw entry feed; no production route","No production route listed"))</x:f>
        <x:v>Route listed; review status/completeness</x:v>
      </x:c>
      <x:c r="AN754" s="4" t="n">
        <x:f>IF(C754="T0",0,IF(C754="T1",1,IF(C754="T2",2,IF(C754="T3",3,IF(C754="T4",4,IF(C754="Unassigned",98,99))))))</x:f>
        <x:v>99</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str">
        <x:v>Not applicable</x:v>
      </x:c>
      <x:c r="D755" s="4" t="inlineStr">
        <x:is>
          <x:t xml:space="preserve">Armor</x:t>
        </x:is>
      </x:c>
      <x:c r="E755" s="4" t="str">
        <x:v>Shield</x:v>
      </x:c>
      <x:c r="F755" s="4" t="str">
        <x:v>New proposal</x:v>
      </x:c>
      <x:c r="G755" s="4" t="str">
        <x:v>Braced shield for low stationary cover</x:v>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not applicable;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str">
        <x:v>Finished endpoint or currency. Material tier is separate from finished input tier.</x:v>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status/completeness",IF(C755="T0","Raw entry feed; no production route","No production route listed"))</x:f>
        <x:v>Route listed; review status/completeness</x:v>
      </x:c>
      <x:c r="AN755" s="4" t="n">
        <x:f>IF(C755="T0",0,IF(C755="T1",1,IF(C755="T2",2,IF(C755="T3",3,IF(C755="T4",4,IF(C755="Unassigned",98,99))))))</x:f>
        <x:v>99</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str">
        <x:v>Not applicable</x:v>
      </x:c>
      <x:c r="D756" s="4" t="inlineStr">
        <x:is>
          <x:t xml:space="preserve">Armor</x:t>
        </x:is>
      </x:c>
      <x:c r="E756" s="4" t="str">
        <x:v>Shield</x:v>
      </x:c>
      <x:c r="F756" s="4" t="str">
        <x:v>New proposal</x:v>
      </x:c>
      <x:c r="G756" s="4" t="str">
        <x:v>Linked metal panels with a serviceable grip frame</x:v>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not applicable;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str">
        <x:v>Finished endpoint or currency. Material tier is separate from finished input tier.</x:v>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status/completeness",IF(C756="T0","Raw entry feed; no production route","No production route listed"))</x:f>
        <x:v>Route listed; review status/completeness</x:v>
      </x:c>
      <x:c r="AN756" s="4" t="n">
        <x:f>IF(C756="T0",0,IF(C756="T1",1,IF(C756="T2",2,IF(C756="T3",3,IF(C756="T4",4,IF(C756="Unassigned",98,99))))))</x:f>
        <x:v>99</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t="str">
        <x:v>proposal.collection.mica_slit_observation_shield</x:v>
      </x:c>
      <x:c r="B757" s="4" t="str">
        <x:v>Mica-slit observation shield</x:v>
      </x:c>
      <x:c r="C757" s="4" t="str">
        <x:v>Not applicable</x:v>
      </x:c>
      <x:c r="D757" s="4" t="inlineStr">
        <x:is>
          <x:t xml:space="preserve">Armor</x:t>
        </x:is>
      </x:c>
      <x:c r="E757" s="4" t="str">
        <x:v>Shield</x:v>
      </x:c>
      <x:c r="F757" s="4" t="str">
        <x:v>New proposal</x:v>
      </x:c>
      <x:c r="G757" s="4" t="str">
        <x:v>Small mineral viewing slit in a metal face</x:v>
      </x:c>
      <x:c r="H757" s="4" t="str">
        <x:v>None</x:v>
      </x:c>
      <x:c r="I757" s="4" t="str">
        <x:v>Physical inventory / cargo item; dimensions and packing unresolved</x:v>
      </x:c>
      <x:c r="J757" s="4"/>
      <x:c r="K757" s="4"/>
      <x:c r="L757" s="4" t="str">
        <x:v>Candidate preparation: design.collection.mica_slit_observation_shield. Full inputs are in Crafting browser.</x:v>
      </x:c>
      <x:c r="M757" s="4" t="str">
        <x:v>Candidate workshop or contained preparation route; detailed tools, quantities and conditions unresolved</x:v>
      </x:c>
      <x:c r="N757" s="4" t="str">
        <x:v>Not implemented</x:v>
      </x:c>
      <x:c r="O757" s="4" t="str">
        <x:v>Specific dimensions, yield, fit, performance and service conditions remain open.</x:v>
      </x:c>
      <x:c r="P757" s="4"/>
      <x:c r="Q757" s="4"/>
      <x:c r="R757" s="4"/>
      <x:c r="S757" s="4"/>
      <x:c r="T757" s="4"/>
      <x:c r="U757" s="4" t="str">
        <x:v>Candidate inputs are partial. Resolve tools, supporting materials, energy, recovery and compatibility before recipes become craftable.</x:v>
      </x:c>
      <x:c r="V757" s="4" t="str">
        <x:v>mica-slit observation shield; collection expansion; shield</x:v>
      </x:c>
      <x:c r="W757" s="4" t="str">
        <x:v>New item proposal, October 15, 2026. Setting reference (source proposal): https://github.com/sleepyseamonster/Arc-Dust/blob/f6f98515c005dc3c73cccd9cbc031691745740c6/02-Arc-Dust-Worldbuilding/world/materials/industrial-material-palette.md</x:v>
      </x:c>
      <x:c r="X757" s="4" t="str">
        <x:v>Shield</x:v>
      </x:c>
      <x:c r="Y757" s="4" t="str">
        <x:v>Finished item</x:v>
      </x:c>
      <x:c r="Z757" s="4" t="str">
        <x:v>Manufactured / unresolved</x:v>
      </x:c>
      <x:c r="AA757" s="4" t="str">
        <x:v>Defensive combat</x:v>
      </x:c>
      <x:c r="AB757" s="4" t="str">
        <x:v>Mixed / unresolved</x:v>
      </x:c>
      <x:c r="AC757" s="4" t="str">
        <x:v>Assembly</x:v>
      </x:c>
      <x:c r="AD757" s="4" t="str">
        <x:v>Proposal</x:v>
      </x:c>
      <x:c r="AE757" s="4" t="str">
        <x:f>LOWER(A757&amp;"; "&amp;B757&amp;"; "&amp;D757&amp;"; "&amp;E757&amp;"; "&amp;X757&amp;"; "&amp;Y757&amp;"; "&amp;Z757&amp;"; "&amp;AA757&amp;"; "&amp;AB757&amp;"; "&amp;AC757&amp;"; "&amp;AD757&amp;"; "&amp;V757&amp;"; "&amp;C757&amp;"; "&amp;AH757&amp;"; "&amp;AI757)</x:f>
        <x:v>proposal.collection.mica_slit_observation_shield; mica-slit observation shield; armor; shield; shield; finished item; manufactured / unresolved; defensive combat; mixed / unresolved; assembly; proposal; mica-slit observation shield; collection expansion; shield; not applicable; t2; finished item</x:v>
      </x:c>
      <x:c r="AF757"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7" s="4" t="str">
        <x:v>Finished endpoint or currency. Material tier is separate from finished input tier.</x:v>
      </x:c>
      <x:c r="AH757" s="4" t="str">
        <x:v>T2</x:v>
      </x:c>
      <x:c r="AI757" s="4" t="str">
        <x:v>Finished item</x:v>
      </x:c>
      <x:c r="AJ757" s="4" t="n">
        <x:f>COUNTIFS('Material routes'!$D$6:$D$2205,A757,'Material routes'!$C$6:$C$2205,"Output")</x:f>
        <x:v>1</x:v>
      </x:c>
      <x:c r="AK757" s="4" t="n">
        <x:f>SUM(COUNTIFS('Material routes'!$D$6:$D$2205,A757,'Material routes'!$C$6:$C$2205,"Ingredient candidate"),COUNTIFS('Material routes'!$D$6:$D$2205,A757,'Material routes'!$C$6:$C$2205,"Consumed input"),COUNTIFS('Material routes'!$D$6:$D$2205,A757,'Material routes'!$C$6:$C$2205,"Contained input"),COUNTIFS('Material routes'!$D$6:$D$2205,A757,'Material routes'!$C$6:$C$2205,"Transform input"))</x:f>
        <x:v>0</x:v>
      </x:c>
      <x:c r="AL757" s="4" t="n">
        <x:f>COUNTIFS('Material routes'!$D$6:$D$2205,A757,'Material routes'!$C$6:$C$2205,"Tool candidate")</x:f>
        <x:v>0</x:v>
      </x:c>
      <x:c r="AM757" s="4" t="str">
        <x:f>IF(AJ757&gt;0,"Route listed; review status/completeness",IF(C757="T0","Raw entry feed; no production route","No production route listed"))</x:f>
        <x:v>Route listed; review status/completeness</x:v>
      </x:c>
      <x:c r="AN757" s="4" t="n">
        <x:f>IF(C757="T0",0,IF(C757="T1",1,IF(C757="T2",2,IF(C757="T3",3,IF(C757="T4",4,IF(C757="Unassigned",98,99))))))</x:f>
        <x:v>99</x:v>
      </x:c>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t="str">
        <x:v>proposal.collection.grit_shedding_curved_shield</x:v>
      </x:c>
      <x:c r="B758" s="4" t="str">
        <x:v>Grit-shedding curved shield</x:v>
      </x:c>
      <x:c r="C758" s="4" t="str">
        <x:v>Not applicable</x:v>
      </x:c>
      <x:c r="D758" s="4" t="inlineStr">
        <x:is>
          <x:t xml:space="preserve">Armor</x:t>
        </x:is>
      </x:c>
      <x:c r="E758" s="4" t="str">
        <x:v>Shield</x:v>
      </x:c>
      <x:c r="F758" s="4" t="str">
        <x:v>New proposal</x:v>
      </x:c>
      <x:c r="G758" s="4" t="str">
        <x:v>Curved shell face intended to shed loose grit</x:v>
      </x:c>
      <x:c r="H758" s="4" t="str">
        <x:v>None</x:v>
      </x:c>
      <x:c r="I758" s="4" t="str">
        <x:v>Physical inventory / cargo item; dimensions and packing unresolved</x:v>
      </x:c>
      <x:c r="J758" s="4"/>
      <x:c r="K758" s="4"/>
      <x:c r="L758" s="4" t="str">
        <x:v>Candidate preparation: design.collection.grit_shedding_curved_shield. Full inputs are in Crafting browser.</x:v>
      </x:c>
      <x:c r="M758" s="4" t="str">
        <x:v>Candidate workshop or contained preparation route; detailed tools, quantities and conditions unresolved</x:v>
      </x:c>
      <x:c r="N758" s="4" t="str">
        <x:v>Not implemented</x:v>
      </x:c>
      <x:c r="O758" s="4" t="str">
        <x:v>Specific dimensions, yield, fit, performance and service conditions remain open.</x:v>
      </x:c>
      <x:c r="P758" s="4"/>
      <x:c r="Q758" s="4"/>
      <x:c r="R758" s="4"/>
      <x:c r="S758" s="4"/>
      <x:c r="T758" s="4"/>
      <x:c r="U758" s="4" t="str">
        <x:v>Candidate inputs are partial. Resolve tools, supporting materials, energy, recovery and compatibility before recipes become craftable.</x:v>
      </x:c>
      <x:c r="V758" s="4" t="str">
        <x:v>grit-shedding curved shield; collection expansion; shield</x:v>
      </x:c>
      <x:c r="W758" s="4" t="str">
        <x:v>New item proposal, October 15, 2026. Setting reference (source proposal): https://github.com/sleepyseamonster/Arc-Dust/blob/f6f98515c005dc3c73cccd9cbc031691745740c6/02-Arc-Dust-Worldbuilding/world/materials/industrial-material-palette.md</x:v>
      </x:c>
      <x:c r="X758" s="4" t="str">
        <x:v>Shield</x:v>
      </x:c>
      <x:c r="Y758" s="4" t="str">
        <x:v>Finished item</x:v>
      </x:c>
      <x:c r="Z758" s="4" t="str">
        <x:v>Manufactured / unresolved</x:v>
      </x:c>
      <x:c r="AA758" s="4" t="str">
        <x:v>Defensive combat</x:v>
      </x:c>
      <x:c r="AB758" s="4" t="str">
        <x:v>Shell / chitin</x:v>
      </x:c>
      <x:c r="AC758" s="4" t="str">
        <x:v>Assembly</x:v>
      </x:c>
      <x:c r="AD758" s="4" t="str">
        <x:v>Proposal</x:v>
      </x:c>
      <x:c r="AE758" s="4" t="str">
        <x:f>LOWER(A758&amp;"; "&amp;B758&amp;"; "&amp;D758&amp;"; "&amp;E758&amp;"; "&amp;X758&amp;"; "&amp;Y758&amp;"; "&amp;Z758&amp;"; "&amp;AA758&amp;"; "&amp;AB758&amp;"; "&amp;AC758&amp;"; "&amp;AD758&amp;"; "&amp;V758&amp;"; "&amp;C758&amp;"; "&amp;AH758&amp;"; "&amp;AI758)</x:f>
        <x:v>proposal.collection.grit_shedding_curved_shield; grit-shedding curved shield; armor; shield; shield; finished item; manufactured / unresolved; defensive combat; shell / chitin; assembly; proposal; grit-shedding curved shield; collection expansion; shield; not applicable; t1; finished item</x:v>
      </x:c>
      <x:c r="AF75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8" s="4" t="str">
        <x:v>Finished endpoint or currency. Material tier is separate from finished input tier.</x:v>
      </x:c>
      <x:c r="AH758" s="4" t="str">
        <x:v>T1</x:v>
      </x:c>
      <x:c r="AI758" s="4" t="str">
        <x:v>Finished item</x:v>
      </x:c>
      <x:c r="AJ758" s="4" t="n">
        <x:f>COUNTIFS('Material routes'!$D$6:$D$2205,A758,'Material routes'!$C$6:$C$2205,"Output")</x:f>
        <x:v>1</x:v>
      </x:c>
      <x:c r="AK758" s="4" t="n">
        <x:f>SUM(COUNTIFS('Material routes'!$D$6:$D$2205,A758,'Material routes'!$C$6:$C$2205,"Ingredient candidate"),COUNTIFS('Material routes'!$D$6:$D$2205,A758,'Material routes'!$C$6:$C$2205,"Consumed input"),COUNTIFS('Material routes'!$D$6:$D$2205,A758,'Material routes'!$C$6:$C$2205,"Contained input"),COUNTIFS('Material routes'!$D$6:$D$2205,A758,'Material routes'!$C$6:$C$2205,"Transform input"))</x:f>
        <x:v>0</x:v>
      </x:c>
      <x:c r="AL758" s="4" t="n">
        <x:f>COUNTIFS('Material routes'!$D$6:$D$2205,A758,'Material routes'!$C$6:$C$2205,"Tool candidate")</x:f>
        <x:v>0</x:v>
      </x:c>
      <x:c r="AM758" s="4" t="str">
        <x:f>IF(AJ758&gt;0,"Route listed; review status/completeness",IF(C758="T0","Raw entry feed; no production route","No production route listed"))</x:f>
        <x:v>Route listed; review status/completeness</x:v>
      </x:c>
      <x:c r="AN758" s="4" t="n">
        <x:f>IF(C758="T0",0,IF(C758="T1",1,IF(C758="T2",2,IF(C758="T3",3,IF(C758="T4",4,IF(C758="Unassigned",98,99))))))</x:f>
        <x:v>99</x:v>
      </x:c>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str">
        <x:v>Not applicable</x:v>
      </x:c>
      <x:c r="D759" s="4" t="inlineStr">
        <x:is>
          <x:t xml:space="preserve">Armor</x:t>
        </x:is>
      </x:c>
      <x:c r="E759" s="4" t="str">
        <x:v>Shield</x:v>
      </x:c>
      <x:c r="F759" s="4" t="str">
        <x:v>New proposal</x:v>
      </x:c>
      <x:c r="G759" s="4" t="str">
        <x:v>Shield with separated handle contacts, no voltage rating</x:v>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not applicable;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str">
        <x:v>Finished endpoint or currency. Material tier is separate from finished input tier.</x:v>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status/completeness",IF(C759="T0","Raw entry feed; no production route","No production route listed"))</x:f>
        <x:v>Route listed; review status/completeness</x:v>
      </x:c>
      <x:c r="AN759" s="4" t="n">
        <x:f>IF(C759="T0",0,IF(C759="T1",1,IF(C759="T2",2,IF(C759="T3",3,IF(C759="T4",4,IF(C759="Unassigned",98,99))))))</x:f>
        <x:v>99</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x:c r="B760" s="4"/>
      <x:c r="C760" s="4"/>
      <x:c r="D760" s="4"/>
      <x:c r="E760" s="4"/>
      <x:c r="F760" s="4"/>
      <x:c r="G760" s="4"/>
      <x:c r="H760" s="4"/>
      <x:c r="I760" s="4"/>
      <x:c r="J760" s="4"/>
      <x:c r="M760" s="4"/>
      <x:c r="N760" s="4"/>
      <x:c r="O760" s="4"/>
      <x:c r="P760" s="4"/>
      <x:c r="V760" s="4"/>
      <x:c r="W760" s="4"/>
      <x:c r="X760" s="4"/>
      <x:c r="Y760" s="4"/>
      <x:c r="Z760" s="4"/>
      <x:c r="AA760" s="4"/>
      <x:c r="AB760" s="4"/>
      <x:c r="AC760" s="4"/>
      <x:c r="AD760" s="4"/>
      <x:c r="AE760" s="4"/>
      <x:c r="AF760" s="4"/>
      <x:c r="AG760" s="4"/>
      <x:c r="AH760" s="4"/>
      <x:c r="AI760" s="4"/>
      <x:c r="AJ760" s="4"/>
      <x:c r="AK760" s="4"/>
      <x:c r="AL760" s="4"/>
      <x:c r="AM760" s="4"/>
      <x:c r="AN760" s="4"/>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str">
        <x:v>Not applicable</x:v>
      </x:c>
      <x:c r="D761" s="4" t="inlineStr">
        <x:is>
          <x:t xml:space="preserve">Armor</x:t>
        </x:is>
      </x:c>
      <x:c r="E761" s="4" t="str">
        <x:v>Shield</x:v>
      </x:c>
      <x:c r="F761" s="4" t="str">
        <x:v>New proposal</x:v>
      </x:c>
      <x:c r="G761" s="4" t="str">
        <x:v>Utility face with removable magnetic attachment, combat behavior open</x:v>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not applicable;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str">
        <x:v>Finished endpoint or currency. Material tier is separate from finished input tier.</x:v>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status/completeness",IF(C761="T0","Raw entry feed; no production route","No production route listed"))</x:f>
        <x:v>Route listed; review status/completeness</x:v>
      </x:c>
      <x:c r="AN761" s="4" t="n">
        <x:f>IF(C761="T0",0,IF(C761="T1",1,IF(C761="T2",2,IF(C761="T3",3,IF(C761="T4",4,IF(C761="Unassigned",98,99))))))</x:f>
        <x:v>99</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str">
        <x:v>Not applicable</x:v>
      </x:c>
      <x:c r="D762" s="4" t="inlineStr">
        <x:is>
          <x:t xml:space="preserve">Armor</x:t>
        </x:is>
      </x:c>
      <x:c r="E762" s="4" t="str">
        <x:v>Shield</x:v>
      </x:c>
      <x:c r="F762" s="4" t="str">
        <x:v>New proposal</x:v>
      </x:c>
      <x:c r="G762" s="4" t="str">
        <x:v>Small bolted shell scales on a metal back</x:v>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not applicable;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str">
        <x:v>Finished endpoint or currency. Material tier is separate from finished input tier.</x:v>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status/completeness",IF(C762="T0","Raw entry feed; no production route","No production route listed"))</x:f>
        <x:v>Route listed; review status/completeness</x:v>
      </x:c>
      <x:c r="AN762" s="4" t="n">
        <x:f>IF(C762="T0",0,IF(C762="T1",1,IF(C762="T2",2,IF(C762="T3",3,IF(C762="T4",4,IF(C762="Unassigned",98,99))))))</x:f>
        <x:v>99</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str">
        <x:v>Not applicable</x:v>
      </x:c>
      <x:c r="D763" s="4" t="inlineStr">
        <x:is>
          <x:t xml:space="preserve">Armor</x:t>
        </x:is>
      </x:c>
      <x:c r="E763" s="4" t="str">
        <x:v>Ancient recovery</x:v>
      </x:c>
      <x:c r="F763" s="4" t="str">
        <x:v>New proposal</x:v>
      </x:c>
      <x:c r="G763" s="4" t="str">
        <x:v>Rare recovered physical guard with unknown original use</x:v>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not applicable;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str">
        <x:v>Recovered item outside contemporary manufacturing tiers.</x:v>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status/completeness",IF(C763="T0","Raw entry feed; no production route","No production route listed"))</x:f>
        <x:v>No production route listed</x:v>
      </x:c>
      <x:c r="AN763" s="4" t="n">
        <x:f>IF(C763="T0",0,IF(C763="T1",1,IF(C763="T2",2,IF(C763="T3",3,IF(C763="T4",4,IF(C763="Unassigned",98,99))))))</x:f>
        <x:v>99</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str">
        <x:v>Not applicable</x:v>
      </x:c>
      <x:c r="D764" s="4" t="str">
        <x:v>Weapons</x:v>
      </x:c>
      <x:c r="E764" s="4" t="str">
        <x:v>Trap</x:v>
      </x:c>
      <x:c r="F764" s="4" t="str">
        <x:v>New proposal</x:v>
      </x:c>
      <x:c r="G764" s="4" t="str">
        <x:v>Low tension line intended to obstruct a path</x:v>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not applicable;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str">
        <x:v>Finished endpoint or currency. Material tier is separate from finished input tier.</x:v>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status/completeness",IF(C764="T0","Raw entry feed; no production route","No production route listed"))</x:f>
        <x:v>Route listed; review status/completeness</x:v>
      </x:c>
      <x:c r="AN764" s="4" t="n">
        <x:f>IF(C764="T0",0,IF(C764="T1",1,IF(C764="T2",2,IF(C764="T3",3,IF(C764="T4",4,IF(C764="Unassigned",98,99))))))</x:f>
        <x:v>99</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str">
        <x:v>Not applicable</x:v>
      </x:c>
      <x:c r="D765" s="4" t="str">
        <x:v>Weapons</x:v>
      </x:c>
      <x:c r="E765" s="4" t="str">
        <x:v>Trap</x:v>
      </x:c>
      <x:c r="F765" s="4" t="str">
        <x:v>New proposal</x:v>
      </x:c>
      <x:c r="G765" s="4" t="str">
        <x:v>Tripline that shakes shell pieces as an audible alarm</x:v>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not applicable;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str">
        <x:v>Finished endpoint or currency. Material tier is separate from finished input tier.</x:v>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status/completeness",IF(C765="T0","Raw entry feed; no production route","No production route listed"))</x:f>
        <x:v>Route listed; review status/completeness</x:v>
      </x:c>
      <x:c r="AN765" s="4" t="n">
        <x:f>IF(C765="T0",0,IF(C765="T1",1,IF(C765="T2",2,IF(C765="T3",3,IF(C765="T4",4,IF(C765="Unassigned",98,99))))))</x:f>
        <x:v>99</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str">
        <x:v>Not applicable</x:v>
      </x:c>
      <x:c r="D766" s="4" t="str">
        <x:v>Weapons</x:v>
      </x:c>
      <x:c r="E766" s="4" t="str">
        <x:v>Trap</x:v>
      </x:c>
      <x:c r="F766" s="4" t="str">
        <x:v>New proposal</x:v>
      </x:c>
      <x:c r="G766" s="4" t="str">
        <x:v>Contact line connected to a small bell</x:v>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not applicable;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str">
        <x:v>Finished endpoint or currency. Material tier is separate from finished input tier.</x:v>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status/completeness",IF(C766="T0","Raw entry feed; no production route","No production route listed"))</x:f>
        <x:v>Route listed; review status/completeness</x:v>
      </x:c>
      <x:c r="AN766" s="4" t="n">
        <x:f>IF(C766="T0",0,IF(C766="T1",1,IF(C766="T2",2,IF(C766="T3",3,IF(C766="T4",4,IF(C766="Unassigned",98,99))))))</x:f>
        <x:v>99</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str">
        <x:v>Not applicable</x:v>
      </x:c>
      <x:c r="D767" s="4" t="str">
        <x:v>Weapons</x:v>
      </x:c>
      <x:c r="E767" s="4" t="str">
        <x:v>Trap</x:v>
      </x:c>
      <x:c r="F767" s="4" t="str">
        <x:v>New proposal</x:v>
      </x:c>
      <x:c r="G767" s="4" t="str">
        <x:v>Low reusable frame intended to catch a passing foot</x:v>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not applicable;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str">
        <x:v>Finished endpoint or currency. Material tier is separate from finished input tier.</x:v>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status/completeness",IF(C767="T0","Raw entry feed; no production route","No production route listed"))</x:f>
        <x:v>Route listed; review status/completeness</x:v>
      </x:c>
      <x:c r="AN767" s="4" t="n">
        <x:f>IF(C767="T0",0,IF(C767="T1",1,IF(C767="T2",2,IF(C767="T3",3,IF(C767="T4",4,IF(C767="Unassigned",98,99))))))</x:f>
        <x:v>99</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t="str">
        <x:v>proposal.collection.loose_plate_skid_patch</x:v>
      </x:c>
      <x:c r="B768" s="4" t="str">
        <x:v>Loose-plate skid patch</x:v>
      </x:c>
      <x:c r="C768" s="4" t="str">
        <x:v>Not applicable</x:v>
      </x:c>
      <x:c r="D768" s="4" t="str">
        <x:v>Weapons</x:v>
      </x:c>
      <x:c r="E768" s="4" t="str">
        <x:v>Trap</x:v>
      </x:c>
      <x:c r="F768" s="4" t="str">
        <x:v>New proposal</x:v>
      </x:c>
      <x:c r="G768" s="4" t="str">
        <x:v>Unstable overlapping metal plates for a prepared obstacle</x:v>
      </x:c>
      <x:c r="H768" s="4" t="str">
        <x:v>None</x:v>
      </x:c>
      <x:c r="I768" s="4" t="str">
        <x:v>Physical inventory / cargo item; dimensions and packing unresolved</x:v>
      </x:c>
      <x:c r="J768" s="4"/>
      <x:c r="K768" s="4"/>
      <x:c r="L768" s="4" t="str">
        <x:v>Candidate preparation: design.collection.loose_plate_skid_patch. Full inputs are in Crafting browser.</x:v>
      </x:c>
      <x:c r="M768" s="4" t="str">
        <x:v>Candidate workshop or contained preparation route; detailed tools, quantities and conditions unresolved</x:v>
      </x:c>
      <x:c r="N768" s="4" t="str">
        <x:v>Not implemented</x:v>
      </x:c>
      <x:c r="O768" s="4" t="str">
        <x:v>Specific dimensions, yield, fit, performance and service conditions remain open.</x:v>
      </x:c>
      <x:c r="P768" s="4"/>
      <x:c r="Q768" s="4"/>
      <x:c r="R768" s="4"/>
      <x:c r="S768" s="4"/>
      <x:c r="T768" s="4"/>
      <x:c r="U768" s="4" t="str">
        <x:v>Candidate inputs are partial. Resolve tools, supporting materials, energy, recovery and compatibility before recipes become craftable.</x:v>
      </x:c>
      <x:c r="V768" s="4" t="str">
        <x:v>loose-plate skid patch; collection expansion; trap</x:v>
      </x:c>
      <x:c r="W768" s="4" t="str">
        <x:v>New item proposal, October 15, 2026. Setting reference (source proposal): https://github.com/sleepyseamonster/Arc-Dust/blob/f6f98515c005dc3c73cccd9cbc031691745740c6/02-Arc-Dust-Worldbuilding/world/materials/industrial-material-palette.md</x:v>
      </x:c>
      <x:c r="X768" s="4" t="str">
        <x:v>Trap</x:v>
      </x:c>
      <x:c r="Y768" s="4" t="str">
        <x:v>Finished item</x:v>
      </x:c>
      <x:c r="Z768" s="4" t="str">
        <x:v>Manufactured / unresolved</x:v>
      </x:c>
      <x:c r="AA768" s="4" t="str">
        <x:v>Area denial</x:v>
      </x:c>
      <x:c r="AB768" s="4" t="str">
        <x:v>Metal</x:v>
      </x:c>
      <x:c r="AC768" s="4" t="str">
        <x:v>Assembly</x:v>
      </x:c>
      <x:c r="AD768" s="4" t="str">
        <x:v>Proposal</x:v>
      </x:c>
      <x:c r="AE768" s="4" t="str">
        <x:f>LOWER(A768&amp;"; "&amp;B768&amp;"; "&amp;D768&amp;"; "&amp;E768&amp;"; "&amp;X768&amp;"; "&amp;Y768&amp;"; "&amp;Z768&amp;"; "&amp;AA768&amp;"; "&amp;AB768&amp;"; "&amp;AC768&amp;"; "&amp;AD768&amp;"; "&amp;V768&amp;"; "&amp;C768&amp;"; "&amp;AH768&amp;"; "&amp;AI768)</x:f>
        <x:v>proposal.collection.loose_plate_skid_patch; loose-plate skid patch; weapons; trap; trap; finished item; manufactured / unresolved; area denial; metal; assembly; proposal; loose-plate skid patch; collection expansion; trap; not applicable; t3; finished item</x:v>
      </x:c>
      <x:c r="AF768" s="4" t="str">
        <x:v>Collection expansion classification. Distinct type, use and material family; new item proposal unless author direction is marked. October 15 audit: classification/handling clarified; item identity, design status and material tier preserved.</x:v>
      </x:c>
      <x:c r="AG768" s="4" t="str">
        <x:v>Finished endpoint or currency. Material tier is separate from finished input tier.</x:v>
      </x:c>
      <x:c r="AH768" s="4" t="str">
        <x:v>T3</x:v>
      </x:c>
      <x:c r="AI768" s="4" t="str">
        <x:v>Finished item</x:v>
      </x:c>
      <x:c r="AJ768" s="4" t="n">
        <x:f>COUNTIFS('Material routes'!$D$6:$D$2205,A768,'Material routes'!$C$6:$C$2205,"Output")</x:f>
        <x:v>1</x:v>
      </x:c>
      <x:c r="AK768" s="4" t="n">
        <x:f>SUM(COUNTIFS('Material routes'!$D$6:$D$2205,A768,'Material routes'!$C$6:$C$2205,"Ingredient candidate"),COUNTIFS('Material routes'!$D$6:$D$2205,A768,'Material routes'!$C$6:$C$2205,"Consumed input"),COUNTIFS('Material routes'!$D$6:$D$2205,A768,'Material routes'!$C$6:$C$2205,"Contained input"),COUNTIFS('Material routes'!$D$6:$D$2205,A768,'Material routes'!$C$6:$C$2205,"Transform input"))</x:f>
        <x:v>0</x:v>
      </x:c>
      <x:c r="AL768" s="4" t="n">
        <x:f>COUNTIFS('Material routes'!$D$6:$D$2205,A768,'Material routes'!$C$6:$C$2205,"Tool candidate")</x:f>
        <x:v>0</x:v>
      </x:c>
      <x:c r="AM768" s="4" t="str">
        <x:f>IF(AJ768&gt;0,"Route listed; review status/completeness",IF(C768="T0","Raw entry feed; no production route","No production route listed"))</x:f>
        <x:v>Route listed; review status/completeness</x:v>
      </x:c>
      <x:c r="AN768" s="4" t="n">
        <x:f>IF(C768="T0",0,IF(C768="T1",1,IF(C768="T2",2,IF(C768="T3",3,IF(C768="T4",4,IF(C768="Unassigned",98,99))))))</x:f>
        <x:v>99</x:v>
      </x:c>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t="str">
        <x:v>proposal.collection.rolling_stone_scatter_pouch</x:v>
      </x:c>
      <x:c r="B769" s="4" t="str">
        <x:v>Rolling-stone scatter pouch</x:v>
      </x:c>
      <x:c r="C769" s="4" t="str">
        <x:v>Not applicable</x:v>
      </x:c>
      <x:c r="D769" s="4" t="str">
        <x:v>Weapons</x:v>
      </x:c>
      <x:c r="E769" s="4" t="str">
        <x:v>Trap</x:v>
      </x:c>
      <x:c r="F769" s="4" t="str">
        <x:v>New proposal</x:v>
      </x:c>
      <x:c r="G769" s="4" t="str">
        <x:v>Rounded stones deployed as a footing hazard</x:v>
      </x:c>
      <x:c r="H769" s="4" t="str">
        <x:v>None</x:v>
      </x:c>
      <x:c r="I769" s="4" t="str">
        <x:v>Physical inventory / cargo item; dimensions and packing unresolved</x:v>
      </x:c>
      <x:c r="J769" s="4"/>
      <x:c r="K769" s="4"/>
      <x:c r="L769" s="4" t="str">
        <x:v>Candidate preparation: design.collection.rolling_stone_scatter_pouch. Full inputs are in Crafting browser.</x:v>
      </x:c>
      <x:c r="M769" s="4" t="str">
        <x:v>Candidate workshop or contained preparation route; detailed tools, quantities and conditions unresolved</x:v>
      </x:c>
      <x:c r="N769" s="4" t="str">
        <x:v>Not implemented</x:v>
      </x:c>
      <x:c r="O769" s="4" t="str">
        <x:v>Specific dimensions, yield, fit, performance and service conditions remain open.</x:v>
      </x:c>
      <x:c r="P769" s="4"/>
      <x:c r="Q769" s="4"/>
      <x:c r="R769" s="4"/>
      <x:c r="S769" s="4"/>
      <x:c r="T769" s="4"/>
      <x:c r="U769" s="4" t="str">
        <x:v>Candidate inputs are partial. Resolve tools, supporting materials, energy, recovery and compatibility before recipes become craftable.</x:v>
      </x:c>
      <x:c r="V769" s="4" t="str">
        <x:v>rolling-stone scatter pouch; collection expansion; trap</x:v>
      </x:c>
      <x:c r="W769" s="4" t="str">
        <x:v>New item proposal, October 15, 2026. Setting reference (source proposal): https://github.com/sleepyseamonster/Arc-Dust/blob/f6f98515c005dc3c73cccd9cbc031691745740c6/02-Arc-Dust-Worldbuilding/world/materials/industrial-material-palette.md</x:v>
      </x:c>
      <x:c r="X769" s="4" t="str">
        <x:v>Trap</x:v>
      </x:c>
      <x:c r="Y769" s="4" t="str">
        <x:v>Finished item</x:v>
      </x:c>
      <x:c r="Z769" s="4" t="str">
        <x:v>Manufactured / unresolved</x:v>
      </x:c>
      <x:c r="AA769" s="4" t="str">
        <x:v>Area denial</x:v>
      </x:c>
      <x:c r="AB769" s="4" t="str">
        <x:v>Mixed / unresolved</x:v>
      </x:c>
      <x:c r="AC769" s="4" t="str">
        <x:v>Assembly</x:v>
      </x:c>
      <x:c r="AD769" s="4" t="str">
        <x:v>Proposal</x:v>
      </x:c>
      <x:c r="AE769" s="4" t="str">
        <x:f>LOWER(A769&amp;"; "&amp;B769&amp;"; "&amp;D769&amp;"; "&amp;E769&amp;"; "&amp;X769&amp;"; "&amp;Y769&amp;"; "&amp;Z769&amp;"; "&amp;AA769&amp;"; "&amp;AB769&amp;"; "&amp;AC769&amp;"; "&amp;AD769&amp;"; "&amp;V769&amp;"; "&amp;C769&amp;"; "&amp;AH769&amp;"; "&amp;AI769)</x:f>
        <x:v>proposal.collection.rolling_stone_scatter_pouch; rolling-stone scatter pouch; weapons; trap; trap; finished item; manufactured / unresolved; area denial; mixed / unresolved; assembly; proposal; rolling-stone scatter pouch; collection expansion; trap; not applicable; t1; finished item</x:v>
      </x:c>
      <x:c r="AF769" s="4" t="str">
        <x:v>Collection expansion classification. Distinct type, use and material family; new item proposal unless author direction is marked. October 15 audit: classification/handling clarified; item identity, design status and material tier preserved.</x:v>
      </x:c>
      <x:c r="AG769" s="4" t="str">
        <x:v>Finished endpoint or currency. Material tier is separate from finished input tier.</x:v>
      </x:c>
      <x:c r="AH769" s="4" t="str">
        <x:v>T1</x:v>
      </x:c>
      <x:c r="AI769" s="4" t="str">
        <x:v>Finished item</x:v>
      </x:c>
      <x:c r="AJ769" s="4" t="n">
        <x:f>COUNTIFS('Material routes'!$D$6:$D$2205,A769,'Material routes'!$C$6:$C$2205,"Output")</x:f>
        <x:v>1</x:v>
      </x:c>
      <x:c r="AK769" s="4" t="n">
        <x:f>SUM(COUNTIFS('Material routes'!$D$6:$D$2205,A769,'Material routes'!$C$6:$C$2205,"Ingredient candidate"),COUNTIFS('Material routes'!$D$6:$D$2205,A769,'Material routes'!$C$6:$C$2205,"Consumed input"),COUNTIFS('Material routes'!$D$6:$D$2205,A769,'Material routes'!$C$6:$C$2205,"Contained input"),COUNTIFS('Material routes'!$D$6:$D$2205,A769,'Material routes'!$C$6:$C$2205,"Transform input"))</x:f>
        <x:v>0</x:v>
      </x:c>
      <x:c r="AL769" s="4" t="n">
        <x:f>COUNTIFS('Material routes'!$D$6:$D$2205,A769,'Material routes'!$C$6:$C$2205,"Tool candidate")</x:f>
        <x:v>0</x:v>
      </x:c>
      <x:c r="AM769" s="4" t="str">
        <x:f>IF(AJ769&gt;0,"Route listed; review status/completeness",IF(C769="T0","Raw entry feed; no production route","No production route listed"))</x:f>
        <x:v>Route listed; review status/completeness</x:v>
      </x:c>
      <x:c r="AN769" s="4" t="n">
        <x:f>IF(C769="T0",0,IF(C769="T1",1,IF(C769="T2",2,IF(C769="T3",3,IF(C769="T4",4,IF(C769="Unassigned",98,99))))))</x:f>
        <x:v>99</x:v>
      </x:c>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str">
        <x:v>Not applicable</x:v>
      </x:c>
      <x:c r="D770" s="4" t="str">
        <x:v>Weapons</x:v>
      </x:c>
      <x:c r="E770" s="4" t="str">
        <x:v>Trap</x:v>
      </x:c>
      <x:c r="F770" s="4" t="str">
        <x:v>New proposal</x:v>
      </x:c>
      <x:c r="G770" s="4" t="str">
        <x:v>Loose hard spines retained on a small prepared carrier</x:v>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not applicable;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str">
        <x:v>Finished endpoint or currency. Material tier is separate from finished input tier.</x:v>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status/completeness",IF(C770="T0","Raw entry feed; no production route","No production route listed"))</x:f>
        <x:v>Route listed; review status/completeness</x:v>
      </x:c>
      <x:c r="AN770" s="4" t="n">
        <x:f>IF(C770="T0",0,IF(C770="T1",1,IF(C770="T2",2,IF(C770="T3",3,IF(C770="T4",4,IF(C770="Unassigned",98,99))))))</x:f>
        <x:v>99</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str">
        <x:v>Not applicable</x:v>
      </x:c>
      <x:c r="D771" s="4" t="str">
        <x:v>Weapons</x:v>
      </x:c>
      <x:c r="E771" s="4" t="str">
        <x:v>Trap</x:v>
      </x:c>
      <x:c r="F771" s="4" t="str">
        <x:v>New proposal</x:v>
      </x:c>
      <x:c r="G771" s="4" t="str">
        <x:v>Blocks a suitable wheel or rolling load</x:v>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not applicable;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str">
        <x:v>Finished endpoint or currency. Material tier is separate from finished input tier.</x:v>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status/completeness",IF(C771="T0","Raw entry feed; no production route","No production route listed"))</x:f>
        <x:v>Route listed; review status/completeness</x:v>
      </x:c>
      <x:c r="AN771" s="4" t="n">
        <x:f>IF(C771="T0",0,IF(C771="T1",1,IF(C771="T2",2,IF(C771="T3",3,IF(C771="T4",4,IF(C771="Unassigned",98,99))))))</x:f>
        <x:v>99</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str">
        <x:v>Not applicable</x:v>
      </x:c>
      <x:c r="D772" s="4" t="str">
        <x:v>Weapons</x:v>
      </x:c>
      <x:c r="E772" s="4" t="str">
        <x:v>Trap</x:v>
      </x:c>
      <x:c r="F772" s="4" t="str">
        <x:v>New proposal</x:v>
      </x:c>
      <x:c r="G772" s="4" t="str">
        <x:v>Metal loop intended to foul moving equipment</x:v>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not applicable;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str">
        <x:v>Finished endpoint or currency. Material tier is separate from finished input tier.</x:v>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status/completeness",IF(C772="T0","Raw entry feed; no production route","No production route listed"))</x:f>
        <x:v>Route listed; review status/completeness</x:v>
      </x:c>
      <x:c r="AN772" s="4" t="n">
        <x:f>IF(C772="T0",0,IF(C772="T1",1,IF(C772="T2",2,IF(C772="T3",3,IF(C772="T4",4,IF(C772="Unassigned",98,99))))))</x:f>
        <x:v>99</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t="str">
        <x:v>proposal.collection.weighted_tendon_snare</x:v>
      </x:c>
      <x:c r="B773" s="4" t="str">
        <x:v>Weighted tendon snare</x:v>
      </x:c>
      <x:c r="C773" s="4" t="str">
        <x:v>Not applicable</x:v>
      </x:c>
      <x:c r="D773" s="4" t="str">
        <x:v>Weapons</x:v>
      </x:c>
      <x:c r="E773" s="4" t="str">
        <x:v>Trap</x:v>
      </x:c>
      <x:c r="F773" s="4" t="str">
        <x:v>New proposal</x:v>
      </x:c>
      <x:c r="G773" s="4" t="str">
        <x:v>Proposed capture line using a weight and tendon, species unresolved</x:v>
      </x:c>
      <x:c r="H773" s="4" t="str">
        <x:v>None</x:v>
      </x:c>
      <x:c r="I773" s="4" t="str">
        <x:v>Physical inventory / cargo item; dimensions and packing unresolved</x:v>
      </x:c>
      <x:c r="J773" s="4"/>
      <x:c r="K773" s="4"/>
      <x:c r="L773" s="4" t="str">
        <x:v>Candidate preparation: design.collection.weighted_tendon_snare. Full inputs are in Crafting browser.</x:v>
      </x:c>
      <x:c r="M773" s="4" t="str">
        <x:v>Candidate workshop or contained preparation route; detailed tools, quantities and conditions unresolved</x:v>
      </x:c>
      <x:c r="N773" s="4" t="str">
        <x:v>Not implemented</x:v>
      </x:c>
      <x:c r="O773" s="4" t="str">
        <x:v>Specific dimensions, yield, fit, performance and service conditions remain open.</x:v>
      </x:c>
      <x:c r="P773" s="4"/>
      <x:c r="Q773" s="4"/>
      <x:c r="R773" s="4"/>
      <x:c r="S773" s="4"/>
      <x:c r="T773" s="4"/>
      <x:c r="U773" s="4" t="str">
        <x:v>Candidate inputs are partial. Resolve tools, supporting materials, energy, recovery and compatibility before recipes become craftable.</x:v>
      </x:c>
      <x:c r="V773" s="4" t="str">
        <x:v>weighted tendon snare; collection expansion; trap</x:v>
      </x:c>
      <x:c r="W773" s="4" t="str">
        <x:v>New item proposal, October 15, 2026. Setting reference (source proposal): https://github.com/sleepyseamonster/Arc-Dust/blob/f6f98515c005dc3c73cccd9cbc031691745740c6/02-Arc-Dust-Worldbuilding/world/materials/industrial-material-palette.md</x:v>
      </x:c>
      <x:c r="X773" s="4" t="str">
        <x:v>Trap</x:v>
      </x:c>
      <x:c r="Y773" s="4" t="str">
        <x:v>Finished item</x:v>
      </x:c>
      <x:c r="Z773" s="4" t="str">
        <x:v>Manufactured / unresolved</x:v>
      </x:c>
      <x:c r="AA773" s="4" t="str">
        <x:v>Fauna interaction</x:v>
      </x:c>
      <x:c r="AB773" s="4" t="str">
        <x:v>Mixed / unresolved</x:v>
      </x:c>
      <x:c r="AC773" s="4" t="str">
        <x:v>Assembly</x:v>
      </x:c>
      <x:c r="AD773" s="4" t="str">
        <x:v>Proposal</x:v>
      </x:c>
      <x:c r="AE773" s="4" t="str">
        <x:f>LOWER(A773&amp;"; "&amp;B773&amp;"; "&amp;D773&amp;"; "&amp;E773&amp;"; "&amp;X773&amp;"; "&amp;Y773&amp;"; "&amp;Z773&amp;"; "&amp;AA773&amp;"; "&amp;AB773&amp;"; "&amp;AC773&amp;"; "&amp;AD773&amp;"; "&amp;V773&amp;"; "&amp;C773&amp;"; "&amp;AH773&amp;"; "&amp;AI773)</x:f>
        <x:v>proposal.collection.weighted_tendon_snare; weighted tendon snare; weapons; trap; trap; finished item; manufactured / unresolved; fauna interaction; mixed / unresolved; assembly; proposal; weighted tendon snare; collection expansion; trap; not applicable; t4; finished item</x:v>
      </x:c>
      <x:c r="AF773" s="4" t="str">
        <x:v>Collection expansion classification. Distinct type, use and material family; new item proposal unless author direction is marked. October 15 audit: classification/handling clarified; item identity, design status and material tier preserved.</x:v>
      </x:c>
      <x:c r="AG773" s="4" t="str">
        <x:v>Finished endpoint or currency. Material tier is separate from finished input tier.</x:v>
      </x:c>
      <x:c r="AH773" s="4" t="str">
        <x:v>T4</x:v>
      </x:c>
      <x:c r="AI773" s="4" t="str">
        <x:v>Finished item</x:v>
      </x:c>
      <x:c r="AJ773" s="4" t="n">
        <x:f>COUNTIFS('Material routes'!$D$6:$D$2205,A773,'Material routes'!$C$6:$C$2205,"Output")</x:f>
        <x:v>1</x:v>
      </x:c>
      <x:c r="AK773" s="4" t="n">
        <x:f>SUM(COUNTIFS('Material routes'!$D$6:$D$2205,A773,'Material routes'!$C$6:$C$2205,"Ingredient candidate"),COUNTIFS('Material routes'!$D$6:$D$2205,A773,'Material routes'!$C$6:$C$2205,"Consumed input"),COUNTIFS('Material routes'!$D$6:$D$2205,A773,'Material routes'!$C$6:$C$2205,"Contained input"),COUNTIFS('Material routes'!$D$6:$D$2205,A773,'Material routes'!$C$6:$C$2205,"Transform input"))</x:f>
        <x:v>0</x:v>
      </x:c>
      <x:c r="AL773" s="4" t="n">
        <x:f>COUNTIFS('Material routes'!$D$6:$D$2205,A773,'Material routes'!$C$6:$C$2205,"Tool candidate")</x:f>
        <x:v>0</x:v>
      </x:c>
      <x:c r="AM773" s="4" t="str">
        <x:f>IF(AJ773&gt;0,"Route listed; review status/completeness",IF(C773="T0","Raw entry feed; no production route","No production route listed"))</x:f>
        <x:v>Route listed; review status/completeness</x:v>
      </x:c>
      <x:c r="AN773" s="4" t="n">
        <x:f>IF(C773="T0",0,IF(C773="T1",1,IF(C773="T2",2,IF(C773="T3",3,IF(C773="T4",4,IF(C773="Unassigned",98,99))))))</x:f>
        <x:v>99</x:v>
      </x:c>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t="str">
        <x:v>proposal.collection.hinged_shell_drop_cage</x:v>
      </x:c>
      <x:c r="B774" s="4" t="str">
        <x:v>Hinged shell-drop cage</x:v>
      </x:c>
      <x:c r="C774" s="4" t="str">
        <x:v>Not applicable</x:v>
      </x:c>
      <x:c r="D774" s="4" t="str">
        <x:v>Weapons</x:v>
      </x:c>
      <x:c r="E774" s="4" t="str">
        <x:v>Trap</x:v>
      </x:c>
      <x:c r="F774" s="4" t="str">
        <x:v>New proposal</x:v>
      </x:c>
      <x:c r="G774" s="4" t="str">
        <x:v>Small reusable capture enclosure for a species yet to be designed</x:v>
      </x:c>
      <x:c r="H774" s="4" t="str">
        <x:v>None</x:v>
      </x:c>
      <x:c r="I774" s="4" t="str">
        <x:v>Physical inventory / cargo item; dimensions and packing unresolved</x:v>
      </x:c>
      <x:c r="J774" s="4"/>
      <x:c r="K774" s="4"/>
      <x:c r="L774" s="4" t="str">
        <x:v>Candidate preparation: design.collection.hinged_shell_drop_cage. Full inputs are in Crafting browser.</x:v>
      </x:c>
      <x:c r="M774" s="4" t="str">
        <x:v>Candidate workshop or contained preparation route; detailed tools, quantities and conditions unresolved</x:v>
      </x:c>
      <x:c r="N774" s="4" t="str">
        <x:v>Not implemented</x:v>
      </x:c>
      <x:c r="O774" s="4" t="str">
        <x:v>Specific dimensions, yield, fit, performance and service conditions remain open.</x:v>
      </x:c>
      <x:c r="P774" s="4"/>
      <x:c r="Q774" s="4"/>
      <x:c r="R774" s="4"/>
      <x:c r="S774" s="4"/>
      <x:c r="T774" s="4"/>
      <x:c r="U774" s="4" t="str">
        <x:v>Candidate inputs are partial. Resolve tools, supporting materials, energy, recovery and compatibility before recipes become craftable.</x:v>
      </x:c>
      <x:c r="V774" s="4" t="str">
        <x:v>hinged shell-drop cage; collection expansion; trap</x:v>
      </x:c>
      <x:c r="W774" s="4" t="str">
        <x:v>New item proposal, October 15, 2026. Setting reference (source proposal): https://github.com/sleepyseamonster/Arc-Dust/blob/f6f98515c005dc3c73cccd9cbc031691745740c6/02-Arc-Dust-Worldbuilding/world/materials/industrial-material-palette.md</x:v>
      </x:c>
      <x:c r="X774" s="4" t="str">
        <x:v>Trap</x:v>
      </x:c>
      <x:c r="Y774" s="4" t="str">
        <x:v>Finished item</x:v>
      </x:c>
      <x:c r="Z774" s="4" t="str">
        <x:v>Manufactured / unresolved</x:v>
      </x:c>
      <x:c r="AA774" s="4" t="str">
        <x:v>Fauna interaction</x:v>
      </x:c>
      <x:c r="AB774" s="4" t="str">
        <x:v>Metal and shell</x:v>
      </x:c>
      <x:c r="AC774" s="4" t="str">
        <x:v>Assembly</x:v>
      </x:c>
      <x:c r="AD774" s="4" t="str">
        <x:v>Proposal</x:v>
      </x:c>
      <x:c r="AE774" s="4" t="str">
        <x:f>LOWER(A774&amp;"; "&amp;B774&amp;"; "&amp;D774&amp;"; "&amp;E774&amp;"; "&amp;X774&amp;"; "&amp;Y774&amp;"; "&amp;Z774&amp;"; "&amp;AA774&amp;"; "&amp;AB774&amp;"; "&amp;AC774&amp;"; "&amp;AD774&amp;"; "&amp;V774&amp;"; "&amp;C774&amp;"; "&amp;AH774&amp;"; "&amp;AI774)</x:f>
        <x:v>proposal.collection.hinged_shell_drop_cage; hinged shell-drop cage; weapons; trap; trap; finished item; manufactured / unresolved; fauna interaction; metal and shell; assembly; proposal; hinged shell-drop cage; collection expansion; trap; not applicable; t4; finished item</x:v>
      </x:c>
      <x:c r="AF774" s="4" t="str">
        <x:v>Collection expansion classification. Distinct type, use and material family; new item proposal unless author direction is marked. October 15 audit: classification/handling clarified; item identity, design status and material tier preserved.</x:v>
      </x:c>
      <x:c r="AG774" s="4" t="str">
        <x:v>Finished endpoint or currency. Material tier is separate from finished input tier.</x:v>
      </x:c>
      <x:c r="AH774" s="4" t="str">
        <x:v>T4</x:v>
      </x:c>
      <x:c r="AI774" s="4" t="str">
        <x:v>Finished item</x:v>
      </x:c>
      <x:c r="AJ774" s="4" t="n">
        <x:f>COUNTIFS('Material routes'!$D$6:$D$2205,A774,'Material routes'!$C$6:$C$2205,"Output")</x:f>
        <x:v>1</x:v>
      </x:c>
      <x:c r="AK774" s="4" t="n">
        <x:f>SUM(COUNTIFS('Material routes'!$D$6:$D$2205,A774,'Material routes'!$C$6:$C$2205,"Ingredient candidate"),COUNTIFS('Material routes'!$D$6:$D$2205,A774,'Material routes'!$C$6:$C$2205,"Consumed input"),COUNTIFS('Material routes'!$D$6:$D$2205,A774,'Material routes'!$C$6:$C$2205,"Contained input"),COUNTIFS('Material routes'!$D$6:$D$2205,A774,'Material routes'!$C$6:$C$2205,"Transform input"))</x:f>
        <x:v>0</x:v>
      </x:c>
      <x:c r="AL774" s="4" t="n">
        <x:f>COUNTIFS('Material routes'!$D$6:$D$2205,A774,'Material routes'!$C$6:$C$2205,"Tool candidate")</x:f>
        <x:v>0</x:v>
      </x:c>
      <x:c r="AM774" s="4" t="str">
        <x:f>IF(AJ774&gt;0,"Route listed; review status/completeness",IF(C774="T0","Raw entry feed; no production route","No production route listed"))</x:f>
        <x:v>Route listed; review status/completeness</x:v>
      </x:c>
      <x:c r="AN774" s="4" t="n">
        <x:f>IF(C774="T0",0,IF(C774="T1",1,IF(C774="T2",2,IF(C774="T3",3,IF(C774="T4",4,IF(C774="Unassigned",98,99))))))</x:f>
        <x:v>99</x:v>
      </x:c>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str">
        <x:v>Not applicable</x:v>
      </x:c>
      <x:c r="D775" s="4" t="str">
        <x:v>Weapons</x:v>
      </x:c>
      <x:c r="E775" s="4" t="str">
        <x:v>Trap</x:v>
      </x:c>
      <x:c r="F775" s="4" t="str">
        <x:v>New proposal</x:v>
      </x:c>
      <x:c r="G775" s="4" t="str">
        <x:v>Open cord lattice released by a mechanical latch</x:v>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not applicable;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str">
        <x:v>Finished endpoint or currency. Material tier is separate from finished input tier.</x:v>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status/completeness",IF(C775="T0","Raw entry feed; no production route","No production route listed"))</x:f>
        <x:v>Route listed; review status/completeness</x:v>
      </x:c>
      <x:c r="AN775" s="4" t="n">
        <x:f>IF(C775="T0",0,IF(C775="T1",1,IF(C775="T2",2,IF(C775="T3",3,IF(C775="T4",4,IF(C775="Unassigned",98,99))))))</x:f>
        <x:v>99</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str">
        <x:v>Not applicable</x:v>
      </x:c>
      <x:c r="D776" s="4" t="str">
        <x:v>Weapons</x:v>
      </x:c>
      <x:c r="E776" s="4" t="str">
        <x:v>Trap</x:v>
      </x:c>
      <x:c r="F776" s="4" t="str">
        <x:v>New proposal</x:v>
      </x:c>
      <x:c r="G776" s="4" t="str">
        <x:v>Foot contact produces a loud mechanical signal</x:v>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not applicable;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str">
        <x:v>Finished endpoint or currency. Material tier is separate from finished input tier.</x:v>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status/completeness",IF(C776="T0","Raw entry feed; no production route","No production route listed"))</x:f>
        <x:v>Route listed; review status/completeness</x:v>
      </x:c>
      <x:c r="AN776" s="4" t="n">
        <x:f>IF(C776="T0",0,IF(C776="T1",1,IF(C776="T2",2,IF(C776="T3",3,IF(C776="T4",4,IF(C776="Unassigned",98,99))))))</x:f>
        <x:v>99</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t="str">
        <x:v>proposal.collection.spring_latched_jaw_restraint</x:v>
      </x:c>
      <x:c r="B777" s="4" t="str">
        <x:v>Spring-latched jaw restraint</x:v>
      </x:c>
      <x:c r="C777" s="4" t="str">
        <x:v>Not applicable</x:v>
      </x:c>
      <x:c r="D777" s="4" t="str">
        <x:v>Weapons</x:v>
      </x:c>
      <x:c r="E777" s="4" t="str">
        <x:v>Trap</x:v>
      </x:c>
      <x:c r="F777" s="4" t="str">
        <x:v>New proposal</x:v>
      </x:c>
      <x:c r="G777" s="4" t="str">
        <x:v>Mechanical restraint concept with intended targets, fit and release unresolved</x:v>
      </x:c>
      <x:c r="H777" s="4" t="str">
        <x:v>None</x:v>
      </x:c>
      <x:c r="I777" s="4" t="str">
        <x:v>Physical inventory / cargo item; dimensions and packing unresolved</x:v>
      </x:c>
      <x:c r="J777" s="4"/>
      <x:c r="K777" s="4"/>
      <x:c r="L777" s="4" t="str">
        <x:v>Candidate preparation: design.collection.spring_latched_jaw_restraint. Full inputs are in Crafting browser.</x:v>
      </x:c>
      <x:c r="M777" s="4" t="str">
        <x:v>Candidate workshop or contained preparation route; detailed tools, quantities and conditions unresolved</x:v>
      </x:c>
      <x:c r="N777" s="4" t="str">
        <x:v>Not implemented</x:v>
      </x:c>
      <x:c r="O777" s="4" t="str">
        <x:v>Specific dimensions, yield, fit, performance and service conditions remain open.</x:v>
      </x:c>
      <x:c r="P777" s="4"/>
      <x:c r="Q777" s="4"/>
      <x:c r="R777" s="4"/>
      <x:c r="S777" s="4"/>
      <x:c r="T777" s="4"/>
      <x:c r="U777" s="4" t="str">
        <x:v>Candidate inputs are partial. Resolve tools, supporting materials, energy, recovery and compatibility before recipes become craftable.</x:v>
      </x:c>
      <x:c r="V777" s="4" t="str">
        <x:v>spring-latched jaw restraint; collection expansion; trap</x:v>
      </x:c>
      <x:c r="W777" s="4" t="str">
        <x:v>New item proposal, October 15, 2026. Setting reference (source proposal): https://github.com/sleepyseamonster/Arc-Dust/blob/f6f98515c005dc3c73cccd9cbc031691745740c6/02-Arc-Dust-Worldbuilding/world/materials/industrial-material-palette.md</x:v>
      </x:c>
      <x:c r="X777" s="4" t="str">
        <x:v>Trap</x:v>
      </x:c>
      <x:c r="Y777" s="4" t="str">
        <x:v>Finished item</x:v>
      </x:c>
      <x:c r="Z777" s="4" t="str">
        <x:v>Manufactured / unresolved</x:v>
      </x:c>
      <x:c r="AA777" s="4" t="str">
        <x:v>Fauna interaction</x:v>
      </x:c>
      <x:c r="AB777" s="4" t="str">
        <x:v>Metal</x:v>
      </x:c>
      <x:c r="AC777" s="4" t="str">
        <x:v>Assembly</x:v>
      </x:c>
      <x:c r="AD777" s="4" t="str">
        <x:v>Proposal</x:v>
      </x:c>
      <x:c r="AE777" s="4" t="str">
        <x:f>LOWER(A777&amp;"; "&amp;B777&amp;"; "&amp;D777&amp;"; "&amp;E777&amp;"; "&amp;X777&amp;"; "&amp;Y777&amp;"; "&amp;Z777&amp;"; "&amp;AA777&amp;"; "&amp;AB777&amp;"; "&amp;AC777&amp;"; "&amp;AD777&amp;"; "&amp;V777&amp;"; "&amp;C777&amp;"; "&amp;AH777&amp;"; "&amp;AI777)</x:f>
        <x:v>proposal.collection.spring_latched_jaw_restraint; spring-latched jaw restraint; weapons; trap; trap; finished item; manufactured / unresolved; fauna interaction; metal; assembly; proposal; spring-latched jaw restraint; collection expansion; trap; not applicable; t4; finished item</x:v>
      </x:c>
      <x:c r="AF777" s="4" t="str">
        <x:v>Collection expansion classification. Distinct type, use and material family; new item proposal unless author direction is marked. October 15 audit: classification/handling clarified; item identity, design status and material tier preserved.</x:v>
      </x:c>
      <x:c r="AG777" s="4" t="str">
        <x:v>Finished endpoint or currency. Material tier is separate from finished input tier.</x:v>
      </x:c>
      <x:c r="AH777" s="4" t="str">
        <x:v>T4</x:v>
      </x:c>
      <x:c r="AI777" s="4" t="str">
        <x:v>Finished item</x:v>
      </x:c>
      <x:c r="AJ777" s="4" t="n">
        <x:f>COUNTIFS('Material routes'!$D$6:$D$2205,A777,'Material routes'!$C$6:$C$2205,"Output")</x:f>
        <x:v>1</x:v>
      </x:c>
      <x:c r="AK777" s="4" t="n">
        <x:f>SUM(COUNTIFS('Material routes'!$D$6:$D$2205,A777,'Material routes'!$C$6:$C$2205,"Ingredient candidate"),COUNTIFS('Material routes'!$D$6:$D$2205,A777,'Material routes'!$C$6:$C$2205,"Consumed input"),COUNTIFS('Material routes'!$D$6:$D$2205,A777,'Material routes'!$C$6:$C$2205,"Contained input"),COUNTIFS('Material routes'!$D$6:$D$2205,A777,'Material routes'!$C$6:$C$2205,"Transform input"))</x:f>
        <x:v>0</x:v>
      </x:c>
      <x:c r="AL777" s="4" t="n">
        <x:f>COUNTIFS('Material routes'!$D$6:$D$2205,A777,'Material routes'!$C$6:$C$2205,"Tool candidate")</x:f>
        <x:v>0</x:v>
      </x:c>
      <x:c r="AM777" s="4" t="str">
        <x:f>IF(AJ777&gt;0,"Route listed; review status/completeness",IF(C777="T0","Raw entry feed; no production route","No production route listed"))</x:f>
        <x:v>Route listed; review status/completeness</x:v>
      </x:c>
      <x:c r="AN777" s="4" t="n">
        <x:f>IF(C777="T0",0,IF(C777="T1",1,IF(C777="T2",2,IF(C777="T3",3,IF(C777="T4",4,IF(C777="Unassigned",98,99))))))</x:f>
        <x:v>99</x:v>
      </x:c>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str">
        <x:v>Not applicable</x:v>
      </x:c>
      <x:c r="D778" s="4" t="str">
        <x:v>Weapons</x:v>
      </x:c>
      <x:c r="E778" s="4" t="str">
        <x:v>Trap</x:v>
      </x:c>
      <x:c r="F778" s="4" t="str">
        <x:v>New proposal</x:v>
      </x:c>
      <x:c r="G778" s="4" t="str">
        <x:v>Holds a sealed scent carrier for a designed target species</x:v>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not applicable;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str">
        <x:v>Finished endpoint or currency. Material tier is separate from finished input tier.</x:v>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status/completeness",IF(C778="T0","Raw entry feed; no production route","No production route listed"))</x:f>
        <x:v>Route listed; review status/completeness</x:v>
      </x:c>
      <x:c r="AN778" s="4" t="n">
        <x:f>IF(C778="T0",0,IF(C778="T1",1,IF(C778="T2",2,IF(C778="T3",3,IF(C778="T4",4,IF(C778="Unassigned",98,99))))))</x:f>
        <x:v>99</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str">
        <x:v>Not applicable</x:v>
      </x:c>
      <x:c r="D779" s="4" t="str">
        <x:v>Field supplies</x:v>
      </x:c>
      <x:c r="E779" s="4" t="str">
        <x:v>Trap</x:v>
      </x:c>
      <x:c r="F779" s="4" t="str">
        <x:v>New proposal</x:v>
      </x:c>
      <x:c r="G779" s="4" t="str">
        <x:v>Catches compatible loose ferrous machine pieces</x:v>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field supplies; trap; trap; finished item; manufactured / unresolved; resource collection; metal; assembly; proposal; magnetic salvage catch plate; collection expansion; trap; not applicable; unassigned; finished item</x:v>
      </x:c>
      <x:c r="AF779" s="4" t="str">
        <x:v>Collection expansion classification. Distinct type, use and material family; new item proposal unless author direction is marked. October 15 audit: classification/handling clarified; item identity, design status and material tier preserved.</x:v>
      </x:c>
      <x:c r="AG779" s="4" t="str">
        <x:v>Finished endpoint or currency. Material tier is separate from finished input tier.</x:v>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status/completeness",IF(C779="T0","Raw entry feed; no production route","No production route listed"))</x:f>
        <x:v>Route listed; review status/completeness</x:v>
      </x:c>
      <x:c r="AN779" s="4" t="n">
        <x:f>IF(C779="T0",0,IF(C779="T1",1,IF(C779="T2",2,IF(C779="T3",3,IF(C779="T4",4,IF(C779="Unassigned",98,99))))))</x:f>
        <x:v>99</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str">
        <x:v>Not applicable</x:v>
      </x:c>
      <x:c r="D780" s="4" t="inlineStr">
        <x:is>
          <x:t xml:space="preserve">Tools</x:t>
        </x:is>
      </x:c>
      <x:c r="E780" s="4" t="str">
        <x:v>Trap</x:v>
      </x:c>
      <x:c r="F780" s="4" t="str">
        <x:v>New proposal</x:v>
      </x:c>
      <x:c r="G780" s="4" t="str">
        <x:v>Prepared low obstacle for a designed traversal encounter</x:v>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tools; trap; trap; finished item; manufactured / unresolved; area denial; metal; assembly; proposal; dirtboard lane snag bar; collection expansion; trap; not applicable; t2; finished item</x:v>
      </x:c>
      <x:c r="AF78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dedicated dirtboard and handheld-sail items belong in Tools, including their parts, service kit, carrying bracket and named lane snag bar. Category does not change item type, tier, recipe role or gameplay behavior.</x:t>
        </x:is>
      </x:c>
      <x:c r="AG780" s="4" t="str">
        <x:v>Finished endpoint or currency. Material tier is separate from finished input tier.</x:v>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t="n">
        <x:f>IF(C780="T0",0,IF(C780="T1",1,IF(C780="T2",2,IF(C780="T3",3,IF(C780="T4",4,IF(C780="Unassigned",98,99))))))</x:f>
        <x:v>99</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t="str">
        <x:v>proposal.collection.false_footing_shell_panel</x:v>
      </x:c>
      <x:c r="B781" s="4" t="str">
        <x:v>False-footing shell panel</x:v>
      </x:c>
      <x:c r="C781" s="4" t="str">
        <x:v>Not applicable</x:v>
      </x:c>
      <x:c r="D781" s="4" t="str">
        <x:v>Weapons</x:v>
      </x:c>
      <x:c r="E781" s="4" t="str">
        <x:v>Trap</x:v>
      </x:c>
      <x:c r="F781" s="4" t="str">
        <x:v>New proposal</x:v>
      </x:c>
      <x:c r="G781" s="4" t="str">
        <x:v>Breakaway shell surface for a controlled obstacle setup</x:v>
      </x:c>
      <x:c r="H781" s="4" t="str">
        <x:v>None</x:v>
      </x:c>
      <x:c r="I781" s="4" t="str">
        <x:v>Physical inventory / cargo item; dimensions and packing unresolved</x:v>
      </x:c>
      <x:c r="J781" s="4"/>
      <x:c r="K781" s="4"/>
      <x:c r="L781" s="4" t="str">
        <x:v>Candidate preparation: design.collection.false_footing_shell_panel. Full inputs are in Crafting browser.</x:v>
      </x:c>
      <x:c r="M781" s="4" t="str">
        <x:v>Candidate workshop or contained preparation route; detailed tools, quantities and conditions unresolved</x:v>
      </x:c>
      <x:c r="N781" s="4" t="str">
        <x:v>Not implemented</x:v>
      </x:c>
      <x:c r="O781" s="4" t="str">
        <x:v>Specific dimensions, yield, fit, performance and service conditions remain open.</x:v>
      </x:c>
      <x:c r="P781" s="4"/>
      <x:c r="Q781" s="4"/>
      <x:c r="R781" s="4"/>
      <x:c r="S781" s="4"/>
      <x:c r="T781" s="4"/>
      <x:c r="U781" s="4" t="str">
        <x:v>Candidate inputs are partial. Resolve tools, supporting materials, energy, recovery and compatibility before recipes become craftable.</x:v>
      </x:c>
      <x:c r="V781" s="4" t="str">
        <x:v>false-footing shell panel; collection expansion; trap</x:v>
      </x:c>
      <x:c r="W781" s="4" t="str">
        <x:v>New item proposal, October 15, 2026. Setting reference (source proposal): https://github.com/sleepyseamonster/Arc-Dust/blob/f6f98515c005dc3c73cccd9cbc031691745740c6/02-Arc-Dust-Worldbuilding/world/materials/industrial-material-palette.md</x:v>
      </x:c>
      <x:c r="X781" s="4" t="str">
        <x:v>Trap</x:v>
      </x:c>
      <x:c r="Y781" s="4" t="str">
        <x:v>Finished item</x:v>
      </x:c>
      <x:c r="Z781" s="4" t="str">
        <x:v>Manufactured / unresolved</x:v>
      </x:c>
      <x:c r="AA781" s="4" t="str">
        <x:v>Area denial</x:v>
      </x:c>
      <x:c r="AB781" s="4" t="str">
        <x:v>Shell / chitin</x:v>
      </x:c>
      <x:c r="AC781" s="4" t="str">
        <x:v>Assembly</x:v>
      </x:c>
      <x:c r="AD781" s="4" t="str">
        <x:v>Proposal</x:v>
      </x:c>
      <x:c r="AE781" s="4" t="str">
        <x:f>LOWER(A781&amp;"; "&amp;B781&amp;"; "&amp;D781&amp;"; "&amp;E781&amp;"; "&amp;X781&amp;"; "&amp;Y781&amp;"; "&amp;Z781&amp;"; "&amp;AA781&amp;"; "&amp;AB781&amp;"; "&amp;AC781&amp;"; "&amp;AD781&amp;"; "&amp;V781&amp;"; "&amp;C781&amp;"; "&amp;AH781&amp;"; "&amp;AI781)</x:f>
        <x:v>proposal.collection.false_footing_shell_panel; false-footing shell panel; weapons; trap; trap; finished item; manufactured / unresolved; area denial; shell / chitin; assembly; proposal; false-footing shell panel; collection expansion; trap; not applicable; t1; finished item</x:v>
      </x:c>
      <x:c r="AF781" s="4" t="str">
        <x:v>Collection expansion classification. Distinct type, use and material family; new item proposal unless author direction is marked. October 15 audit: classification/handling clarified; item identity, design status and material tier preserved.</x:v>
      </x:c>
      <x:c r="AG781" s="4" t="str">
        <x:v>Finished endpoint or currency. Material tier is separate from finished input tier.</x:v>
      </x:c>
      <x:c r="AH781" s="4" t="str">
        <x:v>T1</x:v>
      </x:c>
      <x:c r="AI781" s="4" t="str">
        <x:v>Finished item</x:v>
      </x:c>
      <x:c r="AJ781" s="4" t="n">
        <x:f>COUNTIFS('Material routes'!$D$6:$D$2205,A781,'Material routes'!$C$6:$C$2205,"Output")</x:f>
        <x:v>1</x:v>
      </x:c>
      <x:c r="AK781" s="4" t="n">
        <x:f>SUM(COUNTIFS('Material routes'!$D$6:$D$2205,A781,'Material routes'!$C$6:$C$2205,"Ingredient candidate"),COUNTIFS('Material routes'!$D$6:$D$2205,A781,'Material routes'!$C$6:$C$2205,"Consumed input"),COUNTIFS('Material routes'!$D$6:$D$2205,A781,'Material routes'!$C$6:$C$2205,"Contained input"),COUNTIFS('Material routes'!$D$6:$D$2205,A781,'Material routes'!$C$6:$C$2205,"Transform input"))</x:f>
        <x:v>0</x:v>
      </x:c>
      <x:c r="AL781" s="4" t="n">
        <x:f>COUNTIFS('Material routes'!$D$6:$D$2205,A781,'Material routes'!$C$6:$C$2205,"Tool candidate")</x:f>
        <x:v>0</x:v>
      </x:c>
      <x:c r="AM781" s="4" t="str">
        <x:f>IF(AJ781&gt;0,"Route listed; review status/completeness",IF(C781="T0","Raw entry feed; no production route","No production route listed"))</x:f>
        <x:v>Route listed; review status/completeness</x:v>
      </x:c>
      <x:c r="AN781" s="4" t="n">
        <x:f>IF(C781="T0",0,IF(C781="T1",1,IF(C781="T2",2,IF(C781="T3",3,IF(C781="T4",4,IF(C781="Unassigned",98,99))))))</x:f>
        <x:v>99</x:v>
      </x:c>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str">
        <x:v>Not applicable</x:v>
      </x:c>
      <x:c r="D782" s="4" t="str">
        <x:v>Weapons</x:v>
      </x:c>
      <x:c r="E782" s="4" t="str">
        <x:v>Trap</x:v>
      </x:c>
      <x:c r="F782" s="4" t="str">
        <x:v>New proposal</x:v>
      </x:c>
      <x:c r="G782" s="4" t="str">
        <x:v>Contact-triggered warning concept, no electrical attack claim</x:v>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not applicable;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str">
        <x:v>Finished endpoint or currency. Material tier is separate from finished input tier.</x:v>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status/completeness",IF(C782="T0","Raw entry feed; no production route","No production route listed"))</x:f>
        <x:v>Route listed; review status/completeness</x:v>
      </x:c>
      <x:c r="AN782" s="4" t="n">
        <x:f>IF(C782="T0",0,IF(C782="T1",1,IF(C782="T2",2,IF(C782="T3",3,IF(C782="T4",4,IF(C782="Unassigned",98,99))))))</x:f>
        <x:v>99</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str">
        <x:v>Not applicable</x:v>
      </x:c>
      <x:c r="D783" s="4" t="str">
        <x:v>Weapons</x:v>
      </x:c>
      <x:c r="E783" s="4" t="str">
        <x:v>Ammunition</x:v>
      </x:c>
      <x:c r="F783" s="4" t="str">
        <x:v>New proposal</x:v>
      </x:c>
      <x:c r="G783" s="4" t="str">
        <x:v>Reusable candidate projectile for a tendon sling</x:v>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weapons; ammunition; ammunition; finished item; manufactured / unresolved; offensive combat; mineral; assembly; proposal; shaped stone sling pellet; collection expansion; ammunition; not applicable; t1; finished item</x:v>
      </x:c>
      <x:c r="AF783" s="4" t="str">
        <x:v>Collection expansion classification. Distinct type, use and material family; new item proposal unless author direction is marked. October 15 audit: classification/handling clarified; item identity, design status and material tier preserved.</x:v>
      </x:c>
      <x:c r="AG783" s="4" t="str">
        <x:v>Finished endpoint or currency. Material tier is separate from finished input tier.</x:v>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status/completeness",IF(C783="T0","Raw entry feed; no production route","No production route listed"))</x:f>
        <x:v>Route listed; review status/completeness</x:v>
      </x:c>
      <x:c r="AN783" s="4" t="n">
        <x:f>IF(C783="T0",0,IF(C783="T1",1,IF(C783="T2",2,IF(C783="T3",3,IF(C783="T4",4,IF(C783="Unassigned",98,99))))))</x:f>
        <x:v>99</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str">
        <x:v>Not applicable</x:v>
      </x:c>
      <x:c r="D784" s="4" t="str">
        <x:v>Weapons</x:v>
      </x:c>
      <x:c r="E784" s="4" t="str">
        <x:v>Ammunition</x:v>
      </x:c>
      <x:c r="F784" s="4" t="str">
        <x:v>New proposal</x:v>
      </x:c>
      <x:c r="G784" s="4" t="str">
        <x:v>Recoverable crossbow projectile with metal shaft</x:v>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weapons; ammunition; ammunition; finished item; manufactured / unresolved; offensive combat; metal; assembly; proposal; steel broadhead bolt; collection expansion; ammunition; not applicable; t2; finished item</x:v>
      </x:c>
      <x:c r="AF784" s="4" t="str">
        <x:v>Collection expansion classification. Distinct type, use and material family; new item proposal unless author direction is marked. October 15 audit: classification/handling clarified; item identity, design status and material tier preserved.</x:v>
      </x:c>
      <x:c r="AG784" s="4" t="str">
        <x:v>Finished endpoint or currency. Material tier is separate from finished input tier.</x:v>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status/completeness",IF(C784="T0","Raw entry feed; no production route","No production route listed"))</x:f>
        <x:v>Route listed; review status/completeness</x:v>
      </x:c>
      <x:c r="AN784" s="4" t="n">
        <x:f>IF(C784="T0",0,IF(C784="T1",1,IF(C784="T2",2,IF(C784="T3",3,IF(C784="T4",4,IF(C784="Unassigned",98,99))))))</x:f>
        <x:v>99</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str">
        <x:v>Not applicable</x:v>
      </x:c>
      <x:c r="D785" s="4" t="str">
        <x:v>Weapons</x:v>
      </x:c>
      <x:c r="E785" s="4" t="str">
        <x:v>Ammunition</x:v>
      </x:c>
      <x:c r="F785" s="4" t="str">
        <x:v>New proposal</x:v>
      </x:c>
      <x:c r="G785" s="4" t="str">
        <x:v>Large projectile for a crank-wound launcher</x:v>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weapons; ammunition; ammunition; finished item; manufactured / unresolved; offensive combat; metal; assembly; proposal; heavy siege bolt; collection expansion; ammunition; not applicable; t3; finished item</x:v>
      </x:c>
      <x:c r="AF785" s="4" t="str">
        <x:v>Collection expansion classification. Distinct type, use and material family; new item proposal unless author direction is marked. October 15 audit: classification/handling clarified; item identity, design status and material tier preserved.</x:v>
      </x:c>
      <x:c r="AG785" s="4" t="str">
        <x:v>Finished endpoint or currency. Material tier is separate from finished input tier.</x:v>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status/completeness",IF(C785="T0","Raw entry feed; no production route","No production route listed"))</x:f>
        <x:v>Route listed; review status/completeness</x:v>
      </x:c>
      <x:c r="AN785" s="4" t="n">
        <x:f>IF(C785="T0",0,IF(C785="T1",1,IF(C785="T2",2,IF(C785="T3",3,IF(C785="T4",4,IF(C785="Unassigned",98,99))))))</x:f>
        <x:v>99</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t="str">
        <x:v>proposal.collection.spring_projector_dart</x:v>
      </x:c>
      <x:c r="B786" s="4" t="str">
        <x:v>Spring-projector dart</x:v>
      </x:c>
      <x:c r="C786" s="4" t="str">
        <x:v>Not applicable</x:v>
      </x:c>
      <x:c r="D786" s="4" t="str">
        <x:v>Weapons</x:v>
      </x:c>
      <x:c r="E786" s="4" t="str">
        <x:v>Ammunition</x:v>
      </x:c>
      <x:c r="F786" s="4" t="str">
        <x:v>New proposal</x:v>
      </x:c>
      <x:c r="G786" s="4" t="str">
        <x:v>Fitted small dart for a mechanical launcher</x:v>
      </x:c>
      <x:c r="H786" s="4" t="str">
        <x:v>None</x:v>
      </x:c>
      <x:c r="I786" s="4" t="str">
        <x:v>Physical inventory / cargo item; dimensions and packing unresolved</x:v>
      </x:c>
      <x:c r="J786" s="4"/>
      <x:c r="K786" s="4"/>
      <x:c r="L786" s="4" t="str">
        <x:v>Candidate preparation: design.collection.spring_projector_dart. Full inputs are in Crafting browser.</x:v>
      </x:c>
      <x:c r="M786" s="4" t="str">
        <x:v>Candidate workshop or contained preparation route; detailed tools, quantities and conditions unresolved</x:v>
      </x:c>
      <x:c r="N786" s="4" t="str">
        <x:v>Not implemented</x:v>
      </x:c>
      <x:c r="O786" s="4" t="str">
        <x:v>Specific dimensions, yield, fit, performance and service conditions remain open.</x:v>
      </x:c>
      <x:c r="P786" s="4"/>
      <x:c r="Q786" s="4"/>
      <x:c r="R786" s="4"/>
      <x:c r="S786" s="4"/>
      <x:c r="T786" s="4"/>
      <x:c r="U786" s="4" t="str">
        <x:v>Candidate inputs are partial. Resolve tools, supporting materials, energy, recovery and compatibility before recipes become craftable.</x:v>
      </x:c>
      <x:c r="V786" s="4" t="str">
        <x:v>spring-projector dart; collection expansion; ammunition</x:v>
      </x:c>
      <x:c r="W786" s="4" t="str">
        <x:v>New item proposal, October 15, 2026. Setting reference (source proposal): https://github.com/sleepyseamonster/Arc-Dust/blob/f6f98515c005dc3c73cccd9cbc031691745740c6/02-Arc-Dust-Worldbuilding/world/materials/industrial-material-palette.md</x:v>
      </x:c>
      <x:c r="X786" s="4" t="str">
        <x:v>Ammunition</x:v>
      </x:c>
      <x:c r="Y786" s="4" t="str">
        <x:v>Finished item</x:v>
      </x:c>
      <x:c r="Z786" s="4" t="str">
        <x:v>Manufactured / unresolved</x:v>
      </x:c>
      <x:c r="AA786" s="4" t="str">
        <x:v>Offensive combat</x:v>
      </x:c>
      <x:c r="AB786" s="4" t="str">
        <x:v>Metal</x:v>
      </x:c>
      <x:c r="AC786" s="4" t="str">
        <x:v>Assembly</x:v>
      </x:c>
      <x:c r="AD786" s="4" t="str">
        <x:v>Proposal</x:v>
      </x:c>
      <x:c r="AE786" s="4" t="str">
        <x:f>LOWER(A786&amp;"; "&amp;B786&amp;"; "&amp;D786&amp;"; "&amp;E786&amp;"; "&amp;X786&amp;"; "&amp;Y786&amp;"; "&amp;Z786&amp;"; "&amp;AA786&amp;"; "&amp;AB786&amp;"; "&amp;AC786&amp;"; "&amp;AD786&amp;"; "&amp;V786&amp;"; "&amp;C786&amp;"; "&amp;AH786&amp;"; "&amp;AI786)</x:f>
        <x:v>proposal.collection.spring_projector_dart; spring-projector dart; weapons; ammunition; ammunition; finished item; manufactured / unresolved; offensive combat; metal; assembly; proposal; spring-projector dart; collection expansion; ammunition; not applicable; t2; finished item</x:v>
      </x:c>
      <x:c r="AF786" s="4" t="str">
        <x:v>Collection expansion classification. Distinct type, use and material family; new item proposal unless author direction is marked. October 15 audit: classification/handling clarified; item identity, design status and material tier preserved.</x:v>
      </x:c>
      <x:c r="AG786" s="4" t="str">
        <x:v>Finished endpoint or currency. Material tier is separate from finished input tier.</x:v>
      </x:c>
      <x:c r="AH786" s="4" t="str">
        <x:v>T2</x:v>
      </x:c>
      <x:c r="AI786" s="4" t="str">
        <x:v>Finished item</x:v>
      </x:c>
      <x:c r="AJ786" s="4" t="n">
        <x:f>COUNTIFS('Material routes'!$D$6:$D$2205,A786,'Material routes'!$C$6:$C$2205,"Output")</x:f>
        <x:v>1</x:v>
      </x:c>
      <x:c r="AK786" s="4" t="n">
        <x:f>SUM(COUNTIFS('Material routes'!$D$6:$D$2205,A786,'Material routes'!$C$6:$C$2205,"Ingredient candidate"),COUNTIFS('Material routes'!$D$6:$D$2205,A786,'Material routes'!$C$6:$C$2205,"Consumed input"),COUNTIFS('Material routes'!$D$6:$D$2205,A786,'Material routes'!$C$6:$C$2205,"Contained input"),COUNTIFS('Material routes'!$D$6:$D$2205,A786,'Material routes'!$C$6:$C$2205,"Transform input"))</x:f>
        <x:v>0</x:v>
      </x:c>
      <x:c r="AL786" s="4" t="n">
        <x:f>COUNTIFS('Material routes'!$D$6:$D$2205,A786,'Material routes'!$C$6:$C$2205,"Tool candidate")</x:f>
        <x:v>0</x:v>
      </x:c>
      <x:c r="AM786" s="4" t="str">
        <x:f>IF(AJ786&gt;0,"Route listed; review status/completeness",IF(C786="T0","Raw entry feed; no production route","No production route listed"))</x:f>
        <x:v>Route listed; review status/completeness</x:v>
      </x:c>
      <x:c r="AN786" s="4" t="n">
        <x:f>IF(C786="T0",0,IF(C786="T1",1,IF(C786="T2",2,IF(C786="T3",3,IF(C786="T4",4,IF(C786="Unassigned",98,99))))))</x:f>
        <x:v>99</x:v>
      </x:c>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str">
        <x:v>Pressure-launcher rivet round</x:v>
      </x:c>
      <x:c r="C787" s="4" t="str">
        <x:v>Not applicable</x:v>
      </x:c>
      <x:c r="D787" s="4" t="str">
        <x:v>Weapons</x:v>
      </x:c>
      <x:c r="E787" s="4" t="str">
        <x:v>Ammunition</x:v>
      </x:c>
      <x:c r="F787" s="4" t="str">
        <x:v>New proposal</x:v>
      </x:c>
      <x:c r="G787" s="4" t="str">
        <x:v>Matched non-explosive projectile for a pressure launcher</x:v>
      </x:c>
      <x:c r="H787" s="4" t="str">
        <x:v>None</x:v>
      </x:c>
      <x:c r="I787" s="4" t="str">
        <x:v>Physical inventory / cargo item; dimensions and packing unresolved</x:v>
      </x:c>
      <x:c r="J787" s="4"/>
      <x:c r="K787" s="4"/>
      <x:c r="L787" s="4" t="str">
        <x:v>Candidate preparation: design.collection.pressure_launcher_rivet_round. Full inputs are in Crafting browser.</x:v>
      </x:c>
      <x:c r="M787" s="4" t="str">
        <x:v>Candidate workshop or contained preparation route; detailed tools, quantities and conditions unresolved</x:v>
      </x:c>
      <x:c r="N787" s="4" t="str">
        <x:v>Not implemented</x:v>
      </x:c>
      <x:c r="O787" s="4" t="str">
        <x:v>Specific dimensions, yield, fit, performance and service conditions remain open.</x:v>
      </x:c>
      <x:c r="P787" s="4"/>
      <x:c r="Q787" s="4"/>
      <x:c r="R787" s="4"/>
      <x:c r="S787" s="4"/>
      <x:c r="T787" s="4"/>
      <x:c r="U787" s="4" t="str">
        <x:v>Candidate inputs are partial. Resolve tools, supporting materials, energy, recovery and compatibility before recipes become craftable.</x:v>
      </x:c>
      <x:c r="V787" s="4" t="str">
        <x:v>pressure-launcher rivet round; collection expansion; ammunition</x:v>
      </x:c>
      <x:c r="W787" s="4" t="str">
        <x:v>New item proposal, October 15, 2026. Setting reference (source proposal): https://github.com/sleepyseamonster/Arc-Dust/blob/f6f98515c005dc3c73cccd9cbc031691745740c6/02-Arc-Dust-Worldbuilding/world/materials/industrial-material-palette.md</x:v>
      </x:c>
      <x:c r="X787" s="4" t="str">
        <x:v>Ammunition</x:v>
      </x:c>
      <x:c r="Y787" s="4" t="str">
        <x:v>Finished item</x:v>
      </x:c>
      <x:c r="Z787" s="4" t="str">
        <x:v>Manufactured / unresolved</x:v>
      </x:c>
      <x:c r="AA787" s="4" t="str">
        <x:v>Offensive combat</x:v>
      </x:c>
      <x:c r="AB787" s="4" t="str">
        <x:v>Metal</x:v>
      </x:c>
      <x:c r="AC787" s="4" t="str">
        <x:v>Assembly</x:v>
      </x:c>
      <x:c r="AD787" s="4" t="str">
        <x:v>Proposal</x:v>
      </x:c>
      <x:c r="AE787" s="4" t="str">
        <x:f>LOWER(A787&amp;"; "&amp;B787&amp;"; "&amp;D787&amp;"; "&amp;E787&amp;"; "&amp;X787&amp;"; "&amp;Y787&amp;"; "&amp;Z787&amp;"; "&amp;AA787&amp;"; "&amp;AB787&amp;"; "&amp;AC787&amp;"; "&amp;AD787&amp;"; "&amp;V787&amp;"; "&amp;C787&amp;"; "&amp;AH787&amp;"; "&amp;AI787)</x:f>
        <x:v>proposal.collection.pressure_launcher_rivet_round; pressure-launcher rivet round; weapons; ammunition; ammunition; finished item; manufactured / unresolved; offensive combat; metal; assembly; proposal; pressure-launcher rivet round; collection expansion; ammunition; not applicable; t2; finished item</x:v>
      </x:c>
      <x:c r="AF787" s="4" t="str">
        <x:v>Collection expansion classification. Distinct type, use and material family; new item proposal unless author direction is marked. October 15 audit: classification/handling clarified; item identity, design status and material tier preserved.</x:v>
      </x:c>
      <x:c r="AG787" s="4" t="str">
        <x:v>Finished endpoint or currency. Material tier is separate from finished input tier.</x:v>
      </x:c>
      <x:c r="AH787" s="4" t="str">
        <x:v>T2</x:v>
      </x:c>
      <x:c r="AI787" s="4" t="str">
        <x:v>Finished item</x:v>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status/completeness",IF(C787="T0","Raw entry feed; no production route","No production route listed"))</x:f>
        <x:v>Route listed; review status/completeness</x:v>
      </x:c>
      <x:c r="AN787" s="4" t="n">
        <x:f>IF(C787="T0",0,IF(C787="T1",1,IF(C787="T2",2,IF(C787="T3",3,IF(C787="T4",4,IF(C787="Unassigned",98,99))))))</x:f>
        <x:v>99</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str">
        <x:v>Not applicable</x:v>
      </x:c>
      <x:c r="D788" s="4" t="str">
        <x:v>Weapons</x:v>
      </x:c>
      <x:c r="E788" s="4" t="str">
        <x:v>Ammunition</x:v>
      </x:c>
      <x:c r="F788" s="4" t="str">
        <x:v>New proposal</x:v>
      </x:c>
      <x:c r="G788" s="4" t="str">
        <x:v>Ferrous projectile with a fitted guide surface</x:v>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weapons; ammunition; ammunition; finished item; manufactured / unresolved; offensive combat; metal; assembly; proposal; magnetic projector dart; collection expansion; ammunition; not applicable; t2; finished item</x:v>
      </x:c>
      <x:c r="AF788" s="4" t="str">
        <x:v>Collection expansion classification. Distinct type, use and material family; new item proposal unless author direction is marked. October 15 audit: classification/handling clarified; item identity, design status and material tier preserved.</x:v>
      </x:c>
      <x:c r="AG788" s="4" t="str">
        <x:v>Finished endpoint or currency. Material tier is separate from finished input tier.</x:v>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status/completeness",IF(C788="T0","Raw entry feed; no production route","No production route listed"))</x:f>
        <x:v>Route listed; review status/completeness</x:v>
      </x:c>
      <x:c r="AN788" s="4" t="n">
        <x:f>IF(C788="T0",0,IF(C788="T1",1,IF(C788="T2",2,IF(C788="T3",3,IF(C788="T4",4,IF(C788="Unassigned",98,99))))))</x:f>
        <x:v>99</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str">
        <x:v>Not applicable</x:v>
      </x:c>
      <x:c r="D789" s="4" t="str">
        <x:v>Weapons</x:v>
      </x:c>
      <x:c r="E789" s="4" t="str">
        <x:v>Ammunition</x:v>
      </x:c>
      <x:c r="F789" s="4" t="str">
        <x:v>New proposal</x:v>
      </x:c>
      <x:c r="G789" s="4" t="str">
        <x:v>Matched ferrous projectile for a coil weapon</x:v>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weapons; ammunition; ammunition; finished item; manufactured / unresolved; offensive combat; metal; assembly; proposal; coil-carbine slug; collection expansion; ammunition; not applicable; t2; finished item</x:v>
      </x:c>
      <x:c r="AF789" s="4" t="str">
        <x:v>Collection expansion classification. Distinct type, use and material family; new item proposal unless author direction is marked. October 15 audit: classification/handling clarified; item identity, design status and material tier preserved.</x:v>
      </x:c>
      <x:c r="AG789" s="4" t="str">
        <x:v>Finished endpoint or currency. Material tier is separate from finished input tier.</x:v>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status/completeness",IF(C789="T0","Raw entry feed; no production route","No production route listed"))</x:f>
        <x:v>Route listed; review status/completeness</x:v>
      </x:c>
      <x:c r="AN789" s="4" t="n">
        <x:f>IF(C789="T0",0,IF(C789="T1",1,IF(C789="T2",2,IF(C789="T3",3,IF(C789="T4",4,IF(C789="Unassigned",98,99))))))</x:f>
        <x:v>99</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str">
        <x:v>Not applicable</x:v>
      </x:c>
      <x:c r="D790" s="4" t="str">
        <x:v>Weapons</x:v>
      </x:c>
      <x:c r="E790" s="4" t="str">
        <x:v>Ammunition</x:v>
      </x:c>
      <x:c r="F790" s="4" t="str">
        <x:v>New proposal</x:v>
      </x:c>
      <x:c r="G790" s="4" t="str">
        <x:v>Candidate electrical pulse supply for the arc ray gun</x:v>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weapons; ammunition; ammunition; finished item; manufactured / unresolved; offensive combat; mixed / unresolved; assembly; proposal; arc-gun discharge cartridge; collection expansion; ammunition; not applicable; unassigned; finished item</x:v>
      </x:c>
      <x:c r="AF790" s="4" t="str">
        <x:v>Collection expansion classification. Distinct type, use and material family; new item proposal unless author direction is marked.</x:v>
      </x:c>
      <x:c r="AG790" s="4" t="str">
        <x:v>Finished endpoint or currency. Material tier is separate from finished input tier.</x:v>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status/completeness",IF(C790="T0","Raw entry feed; no production route","No production route listed"))</x:f>
        <x:v>Route listed; review status/completeness</x:v>
      </x:c>
      <x:c r="AN790" s="4" t="n">
        <x:f>IF(C790="T0",0,IF(C790="T1",1,IF(C790="T2",2,IF(C790="T3",3,IF(C790="T4",4,IF(C790="Unassigned",98,99))))))</x:f>
        <x:v>99</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str">
        <x:v>Not applicable</x:v>
      </x:c>
      <x:c r="D791" s="4" t="str">
        <x:v>Weapons</x:v>
      </x:c>
      <x:c r="E791" s="4" t="str">
        <x:v>Ancient recovery</x:v>
      </x:c>
      <x:c r="F791" s="4" t="str">
        <x:v>New proposal</x:v>
      </x:c>
      <x:c r="G791" s="4" t="str">
        <x:v>Rare recovered compatible energy feed, no modern recipe</x:v>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weapons; ancient recovery; ammunition; recovered part; ancient technology; offensive combat; mixed / unresolved; assembly; proposal; laser-blaster power cassette; collection expansion; ammunition; not applicable; not applicable; finished item</x:v>
      </x:c>
      <x:c r="AF791" s="4" t="str">
        <x:v>Collection expansion classification. Distinct type, use and material family; new item proposal unless author direction is marked.</x:v>
      </x:c>
      <x:c r="AG791" s="4" t="str">
        <x:v>Recovered item outside contemporary manufacturing tiers.</x:v>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status/completeness",IF(C791="T0","Raw entry feed; no production route","No production route listed"))</x:f>
        <x:v>No production route listed</x:v>
      </x:c>
      <x:c r="AN791" s="4" t="n">
        <x:f>IF(C791="T0",0,IF(C791="T1",1,IF(C791="T2",2,IF(C791="T3",3,IF(C791="T4",4,IF(C791="Unassigned",98,99))))))</x:f>
        <x:v>99</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str">
        <x:v>Not applicable</x:v>
      </x:c>
      <x:c r="D792" s="4" t="str">
        <x:v>Weapons</x:v>
      </x:c>
      <x:c r="E792" s="4" t="str">
        <x:v>Ancient recovery</x:v>
      </x:c>
      <x:c r="F792" s="4" t="str">
        <x:v>New proposal</x:v>
      </x:c>
      <x:c r="G792" s="4" t="str">
        <x:v>Rare recovered blade power feed, distinct from a thrown projectile</x:v>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weapons; ancient recovery; ammunition; recovered part; ancient technology; offensive combat; mixed / unresolved; assembly; proposal; laser-sword energy insert; collection expansion; ammunition; not applicable; not applicable; finished item</x:v>
      </x:c>
      <x:c r="AF792" s="4" t="str">
        <x:v>Collection expansion classification. Distinct type, use and material family; new item proposal unless author direction is marked.</x:v>
      </x:c>
      <x:c r="AG792" s="4" t="str">
        <x:v>Recovered item outside contemporary manufacturing tiers.</x:v>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status/completeness",IF(C792="T0","Raw entry feed; no production route","No production route listed"))</x:f>
        <x:v>No production route listed</x:v>
      </x:c>
      <x:c r="AN792" s="4" t="n">
        <x:f>IF(C792="T0",0,IF(C792="T1",1,IF(C792="T2",2,IF(C792="T3",3,IF(C792="T4",4,IF(C792="Unassigned",98,99))))))</x:f>
        <x:v>99</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str">
        <x:v>Not applicable</x:v>
      </x:c>
      <x:c r="D793" s="4" t="str">
        <x:v>Weapons</x:v>
      </x:c>
      <x:c r="E793" s="4" t="str">
        <x:v>Ancient recovery</x:v>
      </x:c>
      <x:c r="F793" s="4" t="str">
        <x:v>New proposal</x:v>
      </x:c>
      <x:c r="G793" s="4" t="str">
        <x:v>Recovered matched electrical or ancient-energy feed</x:v>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weapons; ancient recovery; ammunition; recovered part; ancient technology; offensive combat; mixed / unresolved; assembly; proposal; ancient pulse-rifle cell; collection expansion; ammunition; not applicable; not applicable; finished item</x:v>
      </x:c>
      <x:c r="AF793" s="4" t="str">
        <x:v>Collection expansion classification. Distinct type, use and material family; new item proposal unless author direction is marked.</x:v>
      </x:c>
      <x:c r="AG793" s="4" t="str">
        <x:v>Recovered item outside contemporary manufacturing tiers.</x:v>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status/completeness",IF(C793="T0","Raw entry feed; no production route","No production route listed"))</x:f>
        <x:v>No production route listed</x:v>
      </x:c>
      <x:c r="AN793" s="4" t="n">
        <x:f>IF(C793="T0",0,IF(C793="T1",1,IF(C793="T2",2,IF(C793="T3",3,IF(C793="T4",4,IF(C793="Unassigned",98,99))))))</x:f>
        <x:v>99</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str">
        <x:v>Not applicable</x:v>
      </x:c>
      <x:c r="D794" s="4" t="str">
        <x:v>Weapons</x:v>
      </x:c>
      <x:c r="E794" s="4" t="str">
        <x:v>Ancient recovery</x:v>
      </x:c>
      <x:c r="F794" s="4" t="str">
        <x:v>New proposal</x:v>
      </x:c>
      <x:c r="G794" s="4" t="str">
        <x:v>Recovered contained feed with unknown internal medium</x:v>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weapons; ancient recovery; ammunition; recovered part; ancient technology; offensive combat; mixed / unresolved; assembly; proposal; ancient plasma-lance charge; collection expansion; ammunition; not applicable; not applicable; finished item</x:v>
      </x:c>
      <x:c r="AF794" s="4" t="str">
        <x:v>Collection expansion classification. Distinct type, use and material family; new item proposal unless author direction is marked.</x:v>
      </x:c>
      <x:c r="AG794" s="4" t="str">
        <x:v>Recovered item outside contemporary manufacturing tiers.</x:v>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status/completeness",IF(C794="T0","Raw entry feed; no production route","No production route listed"))</x:f>
        <x:v>No production route listed</x:v>
      </x:c>
      <x:c r="AN794" s="4" t="n">
        <x:f>IF(C794="T0",0,IF(C794="T1",1,IF(C794="T2",2,IF(C794="T3",3,IF(C794="T4",4,IF(C794="Unassigned",98,99))))))</x:f>
        <x:v>99</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str">
        <x:v>Not applicable</x:v>
      </x:c>
      <x:c r="D795" s="4" t="str">
        <x:v>Weapons</x:v>
      </x:c>
      <x:c r="E795" s="4" t="str">
        <x:v>Ancient recovery</x:v>
      </x:c>
      <x:c r="F795" s="4" t="str">
        <x:v>New proposal</x:v>
      </x:c>
      <x:c r="G795" s="4" t="str">
        <x:v>Matched sealed ancient rounds, propellant unspecified</x:v>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weapons; ancient recovery; ammunition; recovered part; ancient technology; offensive combat; mixed / unresolved; assembly; proposal; ancient microrocket cluster; collection expansion; ammunition; not applicable; not applicable; finished item</x:v>
      </x:c>
      <x:c r="AF795" s="4" t="str">
        <x:v>Collection expansion classification. Distinct type, use and material family; new item proposal unless author direction is marked.</x:v>
      </x:c>
      <x:c r="AG795" s="4" t="str">
        <x:v>Recovered item outside contemporary manufacturing tiers.</x:v>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status/completeness",IF(C795="T0","Raw entry feed; no production route","No production route listed"))</x:f>
        <x:v>No production route listed</x:v>
      </x:c>
      <x:c r="AN795" s="4" t="n">
        <x:f>IF(C795="T0",0,IF(C795="T1",1,IF(C795="T2",2,IF(C795="T3",3,IF(C795="T4",4,IF(C795="Unassigned",98,99))))))</x:f>
        <x:v>99</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str">
        <x:v>Not applicable</x:v>
      </x:c>
      <x:c r="D796" s="4" t="str">
        <x:v>Weapons</x:v>
      </x:c>
      <x:c r="E796" s="4" t="str">
        <x:v>Ancient recovery</x:v>
      </x:c>
      <x:c r="F796" s="4" t="str">
        <x:v>New proposal</x:v>
      </x:c>
      <x:c r="G796" s="4" t="str">
        <x:v>Recovered matched power feed for an acoustic weapon</x:v>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weapons; ancient recovery; ammunition; recovered part; ancient technology; offensive combat; mixed / unresolved; assembly; proposal; ancient sonic pulse pack; collection expansion; ammunition; not applicable; not applicable; finished item</x:v>
      </x:c>
      <x:c r="AF796" s="4" t="str">
        <x:v>Collection expansion classification. Distinct type, use and material family; new item proposal unless author direction is marked.</x:v>
      </x:c>
      <x:c r="AG796" s="4" t="str">
        <x:v>Recovered item outside contemporary manufacturing tiers.</x:v>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status/completeness",IF(C796="T0","Raw entry feed; no production route","No production route listed"))</x:f>
        <x:v>No production route listed</x:v>
      </x:c>
      <x:c r="AN796" s="4" t="n">
        <x:f>IF(C796="T0",0,IF(C796="T1",1,IF(C796="T2",2,IF(C796="T3",3,IF(C796="T4",4,IF(C796="Unassigned",98,99))))))</x:f>
        <x:v>99</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str">
        <x:v>Selected culinary salt crystals</x:v>
      </x:c>
      <x:c r="C797" s="4" t="str">
        <x:v>T0</x:v>
      </x:c>
      <x:c r="D797" s="4" t="str">
        <x:v>Mineral resources</x:v>
      </x:c>
      <x:c r="E797" s="4" t="str">
        <x:v>Crafting audit support item</x:v>
      </x:c>
      <x:c r="F797" s="4" t="str">
        <x:v>New proposal</x:v>
      </x:c>
      <x:c r="G797" s="4" t="str">
        <x:v>Candidate dietary source selected independently of industrial salt; composition must be verified.</x:v>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str">
        <x:v>selected culinary salt crystals; crafting audit</x:v>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selected culinary salt crystals; mineral resources; crafting audit support item; raw material; raw; geological; food preparation; mineral; particles; proposal; selected culinary salt crystals; crafting audit; t0; not applicable; material</x:v>
      </x:c>
      <x:c r="AF797" s="4" t="str">
        <x:v>New support/source proposal from item-chain audit; not accepted source canon.</x:v>
      </x:c>
      <x:c r="AG797" s="4" t="str">
        <x:v>Raw entry feed.</x:v>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status/completeness",IF(C797="T0","Raw entry feed; no production route","No production route listed"))</x:f>
        <x:v>Raw entry feed; no production route</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t="str">
        <x:v>proposal.audit.selected_edible_fauna_reproductive_mass</x:v>
      </x:c>
      <x:c r="B798" s="4" t="str">
        <x:v>Selected edible-fauna reproductive mass</x:v>
      </x:c>
      <x:c r="C798" s="4" t="str">
        <x:v>T0</x:v>
      </x:c>
      <x:c r="D798" s="4" t="inlineStr">
        <x:is>
          <x:t xml:space="preserve">Cooking ingredients</x:t>
        </x:is>
      </x:c>
      <x:c r="E798" s="4" t="str">
        <x:v>Crafting audit support item</x:v>
      </x:c>
      <x:c r="F798" s="4" t="str">
        <x:v>New proposal</x:v>
      </x:c>
      <x:c r="G798" s="4" t="str">
        <x:v>Species-specific reproductive food-source hypothesis; neither gland extraction nor general edibility is assumed.</x:v>
      </x:c>
      <x:c r="H798" s="4" t="str">
        <x:v>None</x:v>
      </x:c>
      <x:c r="I798" s="4" t="str">
        <x:v>Physical item; installed or cargo fit unresolved</x:v>
      </x:c>
      <x:c r="J798" s="4"/>
      <x:c r="K798" s="4"/>
      <x:c r="L798" s="4" t="str">
        <x:v>Collect selected candidate source</x:v>
      </x:c>
      <x:c r="M798" s="4" t="str">
        <x:v>Partial design; tools, quantities, yield and qualification unresolved</x:v>
      </x:c>
      <x:c r="N798" s="4" t="str">
        <x:v>Not implemented</x:v>
      </x:c>
      <x:c r="O798" s="4" t="str">
        <x:v>No free environmental water, ordinary cloth, conventional-fat premise or ancient-material reproduction.</x:v>
      </x:c>
      <x:c r="P798" s="4"/>
      <x:c r="Q798" s="4"/>
      <x:c r="R798" s="4"/>
      <x:c r="S798" s="4"/>
      <x:c r="T798" s="4"/>
      <x:c r="U798" s="4" t="str">
        <x:v>Species-specific reproductive food-source hypothesis; neither gland extraction nor general edibility is assumed.</x:v>
      </x:c>
      <x:c r="V798" s="4" t="str">
        <x:v>selected edible-fauna reproductive mass; crafting audit</x:v>
      </x:c>
      <x:c r="W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8" s="4" t="str">
        <x:v>Raw material</x:v>
      </x:c>
      <x:c r="Y798" s="4" t="str">
        <x:v>Raw</x:v>
      </x:c>
      <x:c r="Z798" s="4" t="str">
        <x:v>Fauna</x:v>
      </x:c>
      <x:c r="AA798" s="4" t="str">
        <x:v>Food preparation</x:v>
      </x:c>
      <x:c r="AB798" s="4" t="str">
        <x:v>Faunal tissue</x:v>
      </x:c>
      <x:c r="AC798" s="4" t="str">
        <x:v>Solid piece</x:v>
      </x:c>
      <x:c r="AD798" s="4" t="str">
        <x:v>Proposal</x:v>
      </x:c>
      <x:c r="AE798" s="4" t="str">
        <x:f>LOWER(A798&amp;"; "&amp;B798&amp;"; "&amp;D798&amp;"; "&amp;E798&amp;"; "&amp;X798&amp;"; "&amp;Y798&amp;"; "&amp;Z798&amp;"; "&amp;AA798&amp;"; "&amp;AB798&amp;"; "&amp;AC798&amp;"; "&amp;AD798&amp;"; "&amp;V798&amp;"; "&amp;C798&amp;"; "&amp;AH798&amp;"; "&amp;AI798)</x:f>
        <x:v>proposal.audit.selected_edible_fauna_reproductive_mass; selected edible-fauna reproductive mass; cooking ingredients; crafting audit support item; raw material; raw; fauna; food preparation; faunal tissue; solid piece; proposal; selected edible-fauna reproductive mass; crafting audit; t0; not applicable; material</x:v>
      </x:c>
      <x:c r="AF798" s="4" t="inlineStr">
        <x:is>
          <x:t xml:space="preserve">New support/source proposal from item-chain audit; not accepted source canon. Author correction, October 15, 2026: cooking ingredient, separate from ready-to-consume servings.</x:t>
        </x:is>
      </x:c>
      <x:c r="AG798" s="4" t="str">
        <x:v>Raw entry feed.</x:v>
      </x:c>
      <x:c r="AH798" s="4" t="str">
        <x:v>Not applicable</x:v>
      </x:c>
      <x:c r="AI798" s="4" t="str">
        <x:v>Material</x:v>
      </x:c>
      <x:c r="AJ798" s="4" t="n">
        <x:f>COUNTIFS('Material routes'!$D$6:$D$2205,A798,'Material routes'!$C$6:$C$2205,"Output")</x:f>
        <x:v>0</x:v>
      </x:c>
      <x:c r="AK798" s="4" t="n">
        <x:f>SUM(COUNTIFS('Material routes'!$D$6:$D$2205,A798,'Material routes'!$C$6:$C$2205,"Ingredient candidate"),COUNTIFS('Material routes'!$D$6:$D$2205,A798,'Material routes'!$C$6:$C$2205,"Consumed input"),COUNTIFS('Material routes'!$D$6:$D$2205,A798,'Material routes'!$C$6:$C$2205,"Contained input"),COUNTIFS('Material routes'!$D$6:$D$2205,A798,'Material routes'!$C$6:$C$2205,"Transform input"))</x:f>
        <x:v>1</x:v>
      </x:c>
      <x:c r="AL798" s="4" t="n">
        <x:f>COUNTIFS('Material routes'!$D$6:$D$2205,A798,'Material routes'!$C$6:$C$2205,"Tool candidate")</x:f>
        <x:v>0</x:v>
      </x:c>
      <x:c r="AM798" s="4" t="str">
        <x:f>IF(AJ798&gt;0,"Route listed; review status/completeness",IF(C798="T0","Raw entry feed; no production route","No production route listed"))</x:f>
        <x:v>Raw entry feed; no production route</x:v>
      </x:c>
      <x:c r="AN798" s="4" t="n">
        <x:f>IF(C798="T0",0,IF(C798="T1",1,IF(C798="T2",2,IF(C798="T3",3,IF(C798="T4",4,IF(C798="Unassigned",98,99))))))</x:f>
        <x:v>0</x:v>
      </x:c>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str">
        <x:v>T0</x:v>
      </x:c>
      <x:c r="D799" s="4" t="str">
        <x:v>Atmospheric resources</x:v>
      </x:c>
      <x:c r="E799" s="4" t="str">
        <x:v>Crafting audit support item</x:v>
      </x:c>
      <x:c r="F799" s="4" t="str">
        <x:v>New proposal</x:v>
      </x:c>
      <x:c r="G799" s="4" t="str">
        <x:v>Candidate closed-system gas charge; composition, collection and pressure suitability unresolved.</x:v>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t0; not applicable; material</x:v>
      </x:c>
      <x:c r="AF799" s="4" t="str">
        <x:v>New support/source proposal from item-chain audit; not accepted source canon.</x:v>
      </x:c>
      <x:c r="AG799" s="4" t="str">
        <x:v>Raw entry feed.</x:v>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status/completeness",IF(C799="T0","Raw entry feed; no production route","No production route listed"))</x:f>
        <x:v>Raw entry feed; no production route</x:v>
      </x:c>
      <x:c r="AN799" s="4" t="n">
        <x:f>IF(C799="T0",0,IF(C799="T1",1,IF(C799="T2",2,IF(C799="T3",3,IF(C799="T4",4,IF(C799="Unassigned",98,99))))))</x:f>
        <x:v>0</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str">
        <x:v>T1</x:v>
      </x:c>
      <x:c r="D800" s="4" t="str">
        <x:v>Manufactured stock</x:v>
      </x:c>
      <x:c r="E800" s="4" t="str">
        <x:v>Crafting audit support item</x:v>
      </x:c>
      <x:c r="F800" s="4" t="str">
        <x:v>New proposal</x:v>
      </x:c>
      <x:c r="G800" s="4" t="str">
        <x:v>Sort still-magnetized salvage; this is not magnet creation by smelting magnetite.</x:v>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t1; not applicable; material</x:v>
      </x:c>
      <x:c r="AF800" s="4" t="str">
        <x:v>New support/source proposal from item-chain audit; not accepted source canon.</x:v>
      </x:c>
      <x:c r="AG800" s="4" t="str">
        <x:v>Selected partial route; processing depth is independent of rarity.</x:v>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status/completeness",IF(C800="T0","Raw entry feed; no production route","No production route listed"))</x:f>
        <x:v>Route listed; review status/completeness</x:v>
      </x:c>
      <x:c r="AN800" s="4" t="n">
        <x:f>IF(C800="T0",0,IF(C800="T1",1,IF(C800="T2",2,IF(C800="T3",3,IF(C800="T4",4,IF(C800="Unassigned",98,99))))))</x:f>
        <x:v>1</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str">
        <x:v>T2</x:v>
      </x:c>
      <x:c r="D801" s="4" t="str">
        <x:v>Manufactured stock</x:v>
      </x:c>
      <x:c r="E801" s="4" t="str">
        <x:v>Crafting audit support item</x:v>
      </x:c>
      <x:c r="F801" s="4" t="str">
        <x:v>New proposal</x:v>
      </x:c>
      <x:c r="G801" s="4" t="str">
        <x:v>Pressed hide fastening strips</x:v>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t2; not applicable; material</x:v>
      </x:c>
      <x:c r="AF801" s="4" t="str">
        <x:v>New support/source proposal from item-chain audit; not accepted source canon.</x:v>
      </x:c>
      <x:c r="AG801" s="4" t="str">
        <x:v>Selected partial route; processing depth is independent of rarity.</x:v>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status/completeness",IF(C801="T0","Raw entry feed; no production route","No production route listed"))</x:f>
        <x:v>Route listed; review status/completeness</x:v>
      </x:c>
      <x:c r="AN801" s="4" t="n">
        <x:f>IF(C801="T0",0,IF(C801="T1",1,IF(C801="T2",2,IF(C801="T3",3,IF(C801="T4",4,IF(C801="Unassigned",98,99))))))</x:f>
        <x:v>2</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str">
        <x:v>Drawn steel music-wire stock</x:v>
      </x:c>
      <x:c r="C802" s="4" t="str">
        <x:v>T4</x:v>
      </x:c>
      <x:c r="D802" s="4" t="str">
        <x:v>Manufactured stock</x:v>
      </x:c>
      <x:c r="E802" s="4" t="str">
        <x:v>Crafting audit support item</x:v>
      </x:c>
      <x:c r="F802" s="4" t="str">
        <x:v>New proposal</x:v>
      </x:c>
      <x:c r="G802" s="4" t="str">
        <x:v>Drawn steel music-wire stock</x:v>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str">
        <x:v>drawn steel music-wire stock; crafting audit</x:v>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drawn steel music-wire stock; manufactured stock; crafting audit support item; processed material; processed intermediate; manufactured / unresolved; music; metal; solid piece; proposal; drawn steel music-wire stock; crafting audit; t4; not applicable; material</x:v>
      </x:c>
      <x:c r="AF802" s="4" t="str">
        <x:v>New support/source proposal from item-chain audit; not accepted source canon.</x:v>
      </x:c>
      <x:c r="AG802" s="4" t="str">
        <x:v>Selected partial route; processing depth is independent of rarity.</x:v>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status/completeness",IF(C802="T0","Raw entry feed; no production route","No production route listed"))</x:f>
        <x:v>Route listed; review status/completeness</x:v>
      </x:c>
      <x:c r="AN802" s="4" t="n">
        <x:f>IF(C802="T0",0,IF(C802="T1",1,IF(C802="T2",2,IF(C802="T3",3,IF(C802="T4",4,IF(C802="Unassigned",98,99))))))</x:f>
        <x:v>4</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str">
        <x:v>T2</x:v>
      </x:c>
      <x:c r="D803" s="4" t="str">
        <x:v>Processing agents</x:v>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processing agents; crafting audit support item; chemical material; processed intermediate; manufactured / unresolved; energy storage; biological and mineral mixture; unresolved; proposal; mineral-cell electrolyte candidate; crafting audit; t2; not applicable; material</x:v>
      </x:c>
      <x:c r="AF803" s="4" t="str">
        <x:v>New support/source proposal from item-chain audit; not accepted source canon.</x:v>
      </x:c>
      <x:c r="AG803" s="4" t="str">
        <x:v>Selected partial route; processing depth is independent of rarity.</x:v>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status/completeness",IF(C803="T0","Raw entry feed; no production route","No production route listed"))</x:f>
        <x:v>Route listed; review status/completeness</x:v>
      </x:c>
      <x:c r="AN803" s="4" t="n">
        <x:f>IF(C803="T0",0,IF(C803="T1",1,IF(C803="T2",2,IF(C803="T3",3,IF(C803="T4",4,IF(C803="Unassigned",98,99))))))</x:f>
        <x:v>2</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str">
        <x:v>Graphite electrode plate stock</x:v>
      </x:c>
      <x:c r="C804" s="4" t="str">
        <x:v>T2</x:v>
      </x:c>
      <x:c r="D804" s="4" t="str">
        <x:v>Manufactured stock</x:v>
      </x:c>
      <x:c r="E804" s="4" t="str">
        <x:v>Crafting audit support item</x:v>
      </x:c>
      <x:c r="F804" s="4" t="str">
        <x:v>New proposal</x:v>
      </x:c>
      <x:c r="G804" s="4" t="str">
        <x:v>Graphite electrode plate stock</x:v>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str">
        <x:v>graphite electrode plate stock; crafting audit</x:v>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graphite electrode plate stock; manufactured stock; crafting audit support item; processed material; processed intermediate; manufactured / unresolved; electrical work; carbonaceous material; solid piece; proposal; graphite electrode plate stock; crafting audit; t2; not applicable; material</x:v>
      </x:c>
      <x:c r="AF804" s="4" t="str">
        <x:v>New support/source proposal from item-chain audit; not accepted source canon.</x:v>
      </x:c>
      <x:c r="AG804" s="4" t="str">
        <x:v>Selected partial route; processing depth is independent of rarity.</x:v>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status/completeness",IF(C804="T0","Raw entry feed; no production route","No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t="str">
        <x:v>proposal.audit.husk_paper_writing_pigment</x:v>
      </x:c>
      <x:c r="B805" s="4" t="str">
        <x:v>Husk-paper writing pigment</x:v>
      </x:c>
      <x:c r="C805" s="4" t="str">
        <x:v>T2</x:v>
      </x:c>
      <x:c r="D805" s="4" t="str">
        <x:v>Processing agents</x:v>
      </x:c>
      <x:c r="E805" s="4" t="str">
        <x:v>Crafting audit support item</x:v>
      </x:c>
      <x:c r="F805" s="4" t="str">
        <x:v>New proposal</x:v>
      </x:c>
      <x:c r="G805" s="4" t="str">
        <x:v>Husk-paper writing pigment</x:v>
      </x:c>
      <x:c r="H805" s="4" t="str">
        <x:v>None</x:v>
      </x:c>
      <x:c r="I805" s="4" t="str">
        <x:v>Physical item; installed or cargo fit unresolved</x:v>
      </x:c>
      <x:c r="J805" s="4"/>
      <x:c r="K805" s="4"/>
      <x:c r="L805" s="4" t="str">
        <x:v>Candidate preparation; see normalized crafting routes</x:v>
      </x:c>
      <x:c r="M805" s="4" t="str">
        <x:v>Partial design; tools, quantities, yield and qualification unresolved</x:v>
      </x:c>
      <x:c r="N805" s="4" t="str">
        <x:v>Not implemented</x:v>
      </x:c>
      <x:c r="O805" s="4" t="str">
        <x:v>No free environmental water, ordinary cloth, conventional-fat premise or ancient-material reproduction.</x:v>
      </x:c>
      <x:c r="P805" s="4"/>
      <x:c r="Q805" s="4"/>
      <x:c r="R805" s="4"/>
      <x:c r="S805" s="4"/>
      <x:c r="T805" s="4"/>
      <x:c r="U805" s="4" t="str">
        <x:v>Husk-paper writing pigment</x:v>
      </x:c>
      <x:c r="V805" s="4" t="str">
        <x:v>husk-paper writing pigment; crafting audit</x:v>
      </x:c>
      <x:c r="W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5" s="4" t="str">
        <x:v>Chemical material</x:v>
      </x:c>
      <x:c r="Y805" s="4" t="str">
        <x:v>Processed intermediate</x:v>
      </x:c>
      <x:c r="Z805" s="4" t="str">
        <x:v>Manufactured / unresolved</x:v>
      </x:c>
      <x:c r="AA805" s="4" t="str">
        <x:v>Writing and records</x:v>
      </x:c>
      <x:c r="AB805" s="4" t="str">
        <x:v>Biological and mineral mixture</x:v>
      </x:c>
      <x:c r="AC805" s="4" t="str">
        <x:v>Unresolved</x:v>
      </x:c>
      <x:c r="AD805" s="4" t="str">
        <x:v>Proposal</x:v>
      </x:c>
      <x:c r="AE805" s="4" t="str">
        <x:f>LOWER(A805&amp;"; "&amp;B805&amp;"; "&amp;D805&amp;"; "&amp;E805&amp;"; "&amp;X805&amp;"; "&amp;Y805&amp;"; "&amp;Z805&amp;"; "&amp;AA805&amp;"; "&amp;AB805&amp;"; "&amp;AC805&amp;"; "&amp;AD805&amp;"; "&amp;V805&amp;"; "&amp;C805&amp;"; "&amp;AH805&amp;"; "&amp;AI805)</x:f>
        <x:v>proposal.audit.husk_paper_writing_pigment; husk-paper writing pigment; processing agents; crafting audit support item; chemical material; processed intermediate; manufactured / unresolved; writing and records; biological and mineral mixture; unresolved; proposal; husk-paper writing pigment; crafting audit; t2; not applicable; material</x:v>
      </x:c>
      <x:c r="AF805" s="4" t="str">
        <x:v>New support/source proposal from item-chain audit; not accepted source canon.</x:v>
      </x:c>
      <x:c r="AG805" s="4" t="str">
        <x:v>Selected partial route; processing depth is independent of rarity.</x:v>
      </x:c>
      <x:c r="AH805" s="4" t="str">
        <x:v>Not applicable</x:v>
      </x:c>
      <x:c r="AI805" s="4" t="str">
        <x:v>Material</x:v>
      </x:c>
      <x:c r="AJ805" s="4" t="n">
        <x:f>COUNTIFS('Material routes'!$D$6:$D$2205,A805,'Material routes'!$C$6:$C$2205,"Output")</x:f>
        <x:v>1</x:v>
      </x:c>
      <x:c r="AK805" s="4" t="n">
        <x:f>SUM(COUNTIFS('Material routes'!$D$6:$D$2205,A805,'Material routes'!$C$6:$C$2205,"Ingredient candidate"),COUNTIFS('Material routes'!$D$6:$D$2205,A805,'Material routes'!$C$6:$C$2205,"Consumed input"),COUNTIFS('Material routes'!$D$6:$D$2205,A805,'Material routes'!$C$6:$C$2205,"Contained input"),COUNTIFS('Material routes'!$D$6:$D$2205,A805,'Material routes'!$C$6:$C$2205,"Transform input"))</x:f>
        <x:v>4</x:v>
      </x:c>
      <x:c r="AL805" s="4" t="n">
        <x:f>COUNTIFS('Material routes'!$D$6:$D$2205,A805,'Material routes'!$C$6:$C$2205,"Tool candidate")</x:f>
        <x:v>0</x:v>
      </x:c>
      <x:c r="AM805" s="4" t="str">
        <x:f>IF(AJ805&gt;0,"Route listed; review status/completeness",IF(C805="T0","Raw entry feed; no production route","No production route listed"))</x:f>
        <x:v>Route listed; review status/completeness</x:v>
      </x:c>
      <x:c r="AN805" s="4" t="n">
        <x:f>IF(C805="T0",0,IF(C805="T1",1,IF(C805="T2",2,IF(C805="T3",3,IF(C805="T4",4,IF(C805="Unassigned",98,99))))))</x:f>
        <x:v>2</x:v>
      </x:c>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str">
        <x:v>T3</x:v>
      </x:c>
      <x:c r="D806" s="4" t="str">
        <x:v>Crafting components</x:v>
      </x:c>
      <x:c r="E806" s="4" t="str">
        <x:v>Crafting audit support item</x:v>
      </x:c>
      <x:c r="F806" s="4" t="str">
        <x:v>New proposal</x:v>
      </x:c>
      <x:c r="G806" s="4" t="str">
        <x:v>Shaped metal grip blank</x:v>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t3; not applicable; component</x:v>
      </x:c>
      <x:c r="AF806" s="4" t="str">
        <x:v>New support/source proposal from item-chain audit; not accepted source canon.</x:v>
      </x:c>
      <x:c r="AG806" s="4" t="str">
        <x:v>Selected partial route; processing depth is independent of rarity.</x:v>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status/completeness",IF(C806="T0","Raw entry feed; no production route","No production route listed"))</x:f>
        <x:v>Route listed; review status/completeness</x:v>
      </x:c>
      <x:c r="AN806" s="4" t="n">
        <x:f>IF(C806="T0",0,IF(C806="T1",1,IF(C806="T2",2,IF(C806="T3",3,IF(C806="T4",4,IF(C806="Unassigned",98,99))))))</x:f>
        <x:v>3</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str">
        <x:v>T4</x:v>
      </x:c>
      <x:c r="D807" s="4" t="str">
        <x:v>Crafting components</x:v>
      </x:c>
      <x:c r="E807" s="4" t="str">
        <x:v>Crafting audit support item</x:v>
      </x:c>
      <x:c r="F807" s="4" t="str">
        <x:v>New proposal</x:v>
      </x:c>
      <x:c r="G807" s="4" t="str">
        <x:v>Linked steel mail rings</x:v>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t4; not applicable; component</x:v>
      </x:c>
      <x:c r="AF807" s="4" t="str">
        <x:v>New support/source proposal from item-chain audit; not accepted source canon.</x:v>
      </x:c>
      <x:c r="AG807" s="4" t="str">
        <x:v>Selected partial route; processing depth is independent of rarity.</x:v>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status/completeness",IF(C807="T0","Raw entry feed; no production route","No production route listed"))</x:f>
        <x:v>Route listed; review status/completeness</x:v>
      </x:c>
      <x:c r="AN807" s="4" t="n">
        <x:f>IF(C807="T0",0,IF(C807="T1",1,IF(C807="T2",2,IF(C807="T3",3,IF(C807="T4",4,IF(C807="Unassigned",98,99))))))</x:f>
        <x:v>4</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str">
        <x:v>T3</x:v>
      </x:c>
      <x:c r="D808" s="4" t="str">
        <x:v>Crafting components</x:v>
      </x:c>
      <x:c r="E808" s="4" t="str">
        <x:v>Crafting audit support item</x:v>
      </x:c>
      <x:c r="F808" s="4" t="str">
        <x:v>New proposal</x:v>
      </x:c>
      <x:c r="G808" s="4" t="str">
        <x:v>Small metal hinge pair</x:v>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t3; not applicable; component</x:v>
      </x:c>
      <x:c r="AF808" s="4" t="str">
        <x:v>New support/source proposal from item-chain audit; not accepted source canon.</x:v>
      </x:c>
      <x:c r="AG808" s="4" t="str">
        <x:v>Selected partial route; processing depth is independent of rarity.</x:v>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status/completeness",IF(C808="T0","Raw entry feed; no production route","No production route listed"))</x:f>
        <x:v>Route listed; review status/completeness</x:v>
      </x:c>
      <x:c r="AN808" s="4" t="n">
        <x:f>IF(C808="T0",0,IF(C808="T1",1,IF(C808="T2",2,IF(C808="T3",3,IF(C808="T4",4,IF(C808="Unassigned",98,99))))))</x:f>
        <x:v>3</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str">
        <x:v>T3</x:v>
      </x:c>
      <x:c r="D809" s="4" t="str">
        <x:v>Crafting components</x:v>
      </x:c>
      <x:c r="E809" s="4" t="str">
        <x:v>Crafting audit support item</x:v>
      </x:c>
      <x:c r="F809" s="4" t="str">
        <x:v>New proposal</x:v>
      </x:c>
      <x:c r="G809" s="4" t="str">
        <x:v>Bent-wire spectacle frame</x:v>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t3; not applicable; component</x:v>
      </x:c>
      <x:c r="AF809" s="4" t="str">
        <x:v>New support/source proposal from item-chain audit; not accepted source canon.</x:v>
      </x:c>
      <x:c r="AG809" s="4" t="str">
        <x:v>Selected partial route; processing depth is independent of rarity.</x:v>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status/completeness",IF(C809="T0","Raw entry feed; no production route","No production route listed"))</x:f>
        <x:v>Route listed; review status/completeness</x:v>
      </x:c>
      <x:c r="AN809" s="4" t="n">
        <x:f>IF(C809="T0",0,IF(C809="T1",1,IF(C809="T2",2,IF(C809="T3",3,IF(C809="T4",4,IF(C809="Unassigned",98,99))))))</x:f>
        <x:v>3</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x:c r="B810" s="4"/>
      <x:c r="C810" s="4"/>
      <x:c r="D810" s="4"/>
      <x:c r="E810" s="4"/>
      <x:c r="F810" s="4"/>
      <x:c r="G810" s="4"/>
      <x:c r="H810" s="4"/>
      <x:c r="I810" s="4"/>
      <x:c r="J810" s="4"/>
      <x:c r="M810" s="4"/>
      <x:c r="N810" s="4"/>
      <x:c r="O810" s="4"/>
      <x:c r="P810" s="4"/>
      <x:c r="V810" s="4"/>
      <x:c r="W810" s="4"/>
      <x:c r="X810" s="4"/>
      <x:c r="Y810" s="4"/>
      <x:c r="Z810" s="4"/>
      <x:c r="AA810" s="4"/>
      <x:c r="AB810" s="4"/>
      <x:c r="AC810" s="4"/>
      <x:c r="AD810" s="4"/>
      <x:c r="AE810" s="4"/>
      <x:c r="AF810" s="4"/>
      <x:c r="AG810" s="4"/>
      <x:c r="AH810" s="4"/>
      <x:c r="AI810" s="4"/>
      <x:c r="AJ810" s="4"/>
      <x:c r="AK810" s="4"/>
      <x:c r="AL810" s="4"/>
      <x:c r="AM810" s="4"/>
      <x:c r="AN810" s="4"/>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str">
        <x:v>T2</x:v>
      </x:c>
      <x:c r="D811" s="4" t="str">
        <x:v>Crafting components</x:v>
      </x:c>
      <x:c r="E811" s="4" t="str">
        <x:v>Crafting audit support item</x:v>
      </x:c>
      <x:c r="F811" s="4" t="str">
        <x:v>New proposal</x:v>
      </x:c>
      <x:c r="G811" s="4" t="str">
        <x:v>Fired ceramic vessel blank</x:v>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t2; not applicable; component</x:v>
      </x:c>
      <x:c r="AF811" s="4" t="str">
        <x:v>New support/source proposal from item-chain audit; not accepted source canon.</x:v>
      </x:c>
      <x:c r="AG811" s="4" t="str">
        <x:v>Selected partial route; processing depth is independent of rarity.</x:v>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status/completeness",IF(C811="T0","Raw entry feed; no production route","No production route listed"))</x:f>
        <x:v>Route listed; review status/completeness</x:v>
      </x:c>
      <x:c r="AN811" s="4" t="n">
        <x:f>IF(C811="T0",0,IF(C811="T1",1,IF(C811="T2",2,IF(C811="T3",3,IF(C811="T4",4,IF(C811="Unassigned",98,99))))))</x:f>
        <x:v>2</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str">
        <x:v>T3</x:v>
      </x:c>
      <x:c r="D812" s="4" t="str">
        <x:v>Crafting components</x:v>
      </x:c>
      <x:c r="E812" s="4" t="str">
        <x:v>Crafting audit support item</x:v>
      </x:c>
      <x:c r="F812" s="4" t="str">
        <x:v>New proposal</x:v>
      </x:c>
      <x:c r="G812" s="4" t="str">
        <x:v>Membrane tension hoop</x:v>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t3; not applicable; component</x:v>
      </x:c>
      <x:c r="AF812" s="4" t="str">
        <x:v>New support/source proposal from item-chain audit; not accepted source canon.</x:v>
      </x:c>
      <x:c r="AG812" s="4" t="str">
        <x:v>Selected partial route; processing depth is independent of rarity.</x:v>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status/completeness",IF(C812="T0","Raw entry feed; no production route","No production route listed"))</x:f>
        <x:v>Route listed; review status/completeness</x:v>
      </x:c>
      <x:c r="AN812" s="4" t="n">
        <x:f>IF(C812="T0",0,IF(C812="T1",1,IF(C812="T2",2,IF(C812="T3",3,IF(C812="T4",4,IF(C812="Unassigned",98,99))))))</x:f>
        <x:v>3</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t="str">
        <x:v>proposal.audit.instrument_bridge_blank</x:v>
      </x:c>
      <x:c r="B813" s="4" t="str">
        <x:v>Instrument bridge blank</x:v>
      </x:c>
      <x:c r="C813" s="4" t="str">
        <x:v>T2</x:v>
      </x:c>
      <x:c r="D813" s="4" t="str">
        <x:v>Crafting components</x:v>
      </x:c>
      <x:c r="E813" s="4" t="str">
        <x:v>Crafting audit support item</x:v>
      </x:c>
      <x:c r="F813" s="4" t="str">
        <x:v>New proposal</x:v>
      </x:c>
      <x:c r="G813" s="4" t="str">
        <x:v>Instrument bridge blank</x:v>
      </x:c>
      <x:c r="H813" s="4" t="str">
        <x:v>None</x:v>
      </x:c>
      <x:c r="I813" s="4" t="str">
        <x:v>Physical item; installed or cargo fit unresolved</x:v>
      </x:c>
      <x:c r="J813" s="4"/>
      <x:c r="K813" s="4"/>
      <x:c r="L813" s="4" t="str">
        <x:v>Candidate preparation; see normalized crafting routes</x:v>
      </x:c>
      <x:c r="M813" s="4" t="str">
        <x:v>Partial design; tools, quantities, yield and qualification unresolved</x:v>
      </x:c>
      <x:c r="N813" s="4" t="str">
        <x:v>Not implemented</x:v>
      </x:c>
      <x:c r="O813" s="4" t="str">
        <x:v>No free environmental water, ordinary cloth, conventional-fat premise or ancient-material reproduction.</x:v>
      </x:c>
      <x:c r="P813" s="4"/>
      <x:c r="Q813" s="4"/>
      <x:c r="R813" s="4"/>
      <x:c r="S813" s="4"/>
      <x:c r="T813" s="4"/>
      <x:c r="U813" s="4" t="str">
        <x:v>Instrument bridge blank</x:v>
      </x:c>
      <x:c r="V813" s="4" t="str">
        <x:v>instrument bridge blank; crafting audit</x:v>
      </x:c>
      <x:c r="W8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3" s="4" t="str">
        <x:v>Crafting component</x:v>
      </x:c>
      <x:c r="Y813" s="4" t="str">
        <x:v>Processed intermediate</x:v>
      </x:c>
      <x:c r="Z813" s="4" t="str">
        <x:v>Manufactured / unresolved</x:v>
      </x:c>
      <x:c r="AA813" s="4" t="str">
        <x:v>Music</x:v>
      </x:c>
      <x:c r="AB813" s="4" t="str">
        <x:v>Faunal hard tissue</x:v>
      </x:c>
      <x:c r="AC813" s="4" t="str">
        <x:v>Solid part</x:v>
      </x:c>
      <x:c r="AD813" s="4" t="str">
        <x:v>Proposal</x:v>
      </x:c>
      <x:c r="AE813" s="4" t="str">
        <x:f>LOWER(A813&amp;"; "&amp;B813&amp;"; "&amp;D813&amp;"; "&amp;E813&amp;"; "&amp;X813&amp;"; "&amp;Y813&amp;"; "&amp;Z813&amp;"; "&amp;AA813&amp;"; "&amp;AB813&amp;"; "&amp;AC813&amp;"; "&amp;AD813&amp;"; "&amp;V813&amp;"; "&amp;C813&amp;"; "&amp;AH813&amp;"; "&amp;AI813)</x:f>
        <x:v>proposal.audit.instrument_bridge_blank; instrument bridge blank; crafting components; crafting audit support item; crafting component; processed intermediate; manufactured / unresolved; music; faunal hard tissue; solid part; proposal; instrument bridge blank; crafting audit; t2; not applicable; component</x:v>
      </x:c>
      <x:c r="AF813" s="4" t="str">
        <x:v>New support/source proposal from item-chain audit; not accepted source canon.</x:v>
      </x:c>
      <x:c r="AG813" s="4" t="str">
        <x:v>Selected partial route; processing depth is independent of rarity.</x:v>
      </x:c>
      <x:c r="AH813" s="4" t="str">
        <x:v>Not applicable</x:v>
      </x:c>
      <x:c r="AI813" s="4" t="str">
        <x:v>Component</x:v>
      </x:c>
      <x:c r="AJ813" s="4" t="n">
        <x:f>COUNTIFS('Material routes'!$D$6:$D$2205,A813,'Material routes'!$C$6:$C$2205,"Output")</x:f>
        <x:v>1</x:v>
      </x:c>
      <x:c r="AK813" s="4" t="n">
        <x:f>SUM(COUNTIFS('Material routes'!$D$6:$D$2205,A813,'Material routes'!$C$6:$C$2205,"Ingredient candidate"),COUNTIFS('Material routes'!$D$6:$D$2205,A813,'Material routes'!$C$6:$C$2205,"Consumed input"),COUNTIFS('Material routes'!$D$6:$D$2205,A813,'Material routes'!$C$6:$C$2205,"Contained input"),COUNTIFS('Material routes'!$D$6:$D$2205,A813,'Material routes'!$C$6:$C$2205,"Transform input"))</x:f>
        <x:v>2</x:v>
      </x:c>
      <x:c r="AL813" s="4" t="n">
        <x:f>COUNTIFS('Material routes'!$D$6:$D$2205,A813,'Material routes'!$C$6:$C$2205,"Tool candidate")</x:f>
        <x:v>0</x:v>
      </x:c>
      <x:c r="AM813" s="4" t="str">
        <x:f>IF(AJ813&gt;0,"Route listed; review status/completeness",IF(C813="T0","Raw entry feed; no production route","No production route listed"))</x:f>
        <x:v>Route listed; review status/completeness</x:v>
      </x:c>
      <x:c r="AN813" s="4" t="n">
        <x:f>IF(C813="T0",0,IF(C813="T1",1,IF(C813="T2",2,IF(C813="T3",3,IF(C813="T4",4,IF(C813="Unassigned",98,99))))))</x:f>
        <x:v>2</x:v>
      </x:c>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t="str">
        <x:v>proposal.audit.instrument_tuning_peg_set</x:v>
      </x:c>
      <x:c r="B814" s="4" t="str">
        <x:v>Instrument tuning peg set</x:v>
      </x:c>
      <x:c r="C814" s="4" t="str">
        <x:v>T3</x:v>
      </x:c>
      <x:c r="D814" s="4" t="str">
        <x:v>Crafting components</x:v>
      </x:c>
      <x:c r="E814" s="4" t="str">
        <x:v>Crafting audit support item</x:v>
      </x:c>
      <x:c r="F814" s="4" t="str">
        <x:v>New proposal</x:v>
      </x:c>
      <x:c r="G814" s="4" t="str">
        <x:v>Instrument tuning peg set</x:v>
      </x:c>
      <x:c r="H814" s="4" t="str">
        <x:v>None</x:v>
      </x:c>
      <x:c r="I814" s="4" t="str">
        <x:v>Physical item; installed or cargo fit unresolved</x:v>
      </x:c>
      <x:c r="J814" s="4"/>
      <x:c r="K814" s="4"/>
      <x:c r="L814" s="4" t="str">
        <x:v>Candidate preparation; see normalized crafting routes</x:v>
      </x:c>
      <x:c r="M814" s="4" t="str">
        <x:v>Partial design; tools, quantities, yield and qualification unresolved</x:v>
      </x:c>
      <x:c r="N814" s="4" t="str">
        <x:v>Not implemented</x:v>
      </x:c>
      <x:c r="O814" s="4" t="str">
        <x:v>No free environmental water, ordinary cloth, conventional-fat premise or ancient-material reproduction.</x:v>
      </x:c>
      <x:c r="P814" s="4"/>
      <x:c r="Q814" s="4"/>
      <x:c r="R814" s="4"/>
      <x:c r="S814" s="4"/>
      <x:c r="T814" s="4"/>
      <x:c r="U814" s="4" t="str">
        <x:v>Instrument tuning peg set</x:v>
      </x:c>
      <x:c r="V814" s="4" t="str">
        <x:v>instrument tuning peg set; crafting audit</x:v>
      </x:c>
      <x:c r="W8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4" s="4" t="str">
        <x:v>Crafting component</x:v>
      </x:c>
      <x:c r="Y814" s="4" t="str">
        <x:v>Processed intermediate</x:v>
      </x:c>
      <x:c r="Z814" s="4" t="str">
        <x:v>Manufactured / unresolved</x:v>
      </x:c>
      <x:c r="AA814" s="4" t="str">
        <x:v>Music</x:v>
      </x:c>
      <x:c r="AB814" s="4" t="str">
        <x:v>Metal</x:v>
      </x:c>
      <x:c r="AC814" s="4" t="str">
        <x:v>Solid part</x:v>
      </x:c>
      <x:c r="AD814" s="4" t="str">
        <x:v>Proposal</x:v>
      </x:c>
      <x:c r="AE814" s="4" t="str">
        <x:f>LOWER(A814&amp;"; "&amp;B814&amp;"; "&amp;D814&amp;"; "&amp;E814&amp;"; "&amp;X814&amp;"; "&amp;Y814&amp;"; "&amp;Z814&amp;"; "&amp;AA814&amp;"; "&amp;AB814&amp;"; "&amp;AC814&amp;"; "&amp;AD814&amp;"; "&amp;V814&amp;"; "&amp;C814&amp;"; "&amp;AH814&amp;"; "&amp;AI814)</x:f>
        <x:v>proposal.audit.instrument_tuning_peg_set; instrument tuning peg set; crafting components; crafting audit support item; crafting component; processed intermediate; manufactured / unresolved; music; metal; solid part; proposal; instrument tuning peg set; crafting audit; t3; not applicable; component</x:v>
      </x:c>
      <x:c r="AF814" s="4" t="str">
        <x:v>New support/source proposal from item-chain audit; not accepted source canon.</x:v>
      </x:c>
      <x:c r="AG814" s="4" t="str">
        <x:v>Selected partial route; processing depth is independent of rarity.</x:v>
      </x:c>
      <x:c r="AH814" s="4" t="str">
        <x:v>Not applicable</x:v>
      </x:c>
      <x:c r="AI814" s="4" t="str">
        <x:v>Component</x:v>
      </x:c>
      <x:c r="AJ814" s="4" t="n">
        <x:f>COUNTIFS('Material routes'!$D$6:$D$2205,A814,'Material routes'!$C$6:$C$2205,"Output")</x:f>
        <x:v>1</x:v>
      </x:c>
      <x:c r="AK814" s="4" t="n">
        <x:f>SUM(COUNTIFS('Material routes'!$D$6:$D$2205,A814,'Material routes'!$C$6:$C$2205,"Ingredient candidate"),COUNTIFS('Material routes'!$D$6:$D$2205,A814,'Material routes'!$C$6:$C$2205,"Consumed input"),COUNTIFS('Material routes'!$D$6:$D$2205,A814,'Material routes'!$C$6:$C$2205,"Contained input"),COUNTIFS('Material routes'!$D$6:$D$2205,A814,'Material routes'!$C$6:$C$2205,"Transform input"))</x:f>
        <x:v>2</x:v>
      </x:c>
      <x:c r="AL814" s="4" t="n">
        <x:f>COUNTIFS('Material routes'!$D$6:$D$2205,A814,'Material routes'!$C$6:$C$2205,"Tool candidate")</x:f>
        <x:v>0</x:v>
      </x:c>
      <x:c r="AM814" s="4" t="str">
        <x:f>IF(AJ814&gt;0,"Route listed; review status/completeness",IF(C814="T0","Raw entry feed; no production route","No production route listed"))</x:f>
        <x:v>Route listed; review status/completeness</x:v>
      </x:c>
      <x:c r="AN814" s="4" t="n">
        <x:f>IF(C814="T0",0,IF(C814="T1",1,IF(C814="T2",2,IF(C814="T3",3,IF(C814="T4",4,IF(C814="Unassigned",98,99))))))</x:f>
        <x:v>3</x:v>
      </x:c>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str">
        <x:v>T4</x:v>
      </x:c>
      <x:c r="D815" s="4" t="str">
        <x:v>Crafting components</x:v>
      </x:c>
      <x:c r="E815" s="4" t="str">
        <x:v>Crafting audit support item</x:v>
      </x:c>
      <x:c r="F815" s="4" t="str">
        <x:v>New proposal</x:v>
      </x:c>
      <x:c r="G815" s="4" t="str">
        <x:v>Cut metal reed set</x:v>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t4; not applicable; component</x:v>
      </x:c>
      <x:c r="AF815" s="4" t="str">
        <x:v>New support/source proposal from item-chain audit; not accepted source canon.</x:v>
      </x:c>
      <x:c r="AG815" s="4" t="str">
        <x:v>Selected partial route; processing depth is independent of rarity.</x:v>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status/completeness",IF(C815="T0","Raw entry feed; no production route","No production route listed"))</x:f>
        <x:v>Route listed; review status/completeness</x:v>
      </x:c>
      <x:c r="AN815" s="4" t="n">
        <x:f>IF(C815="T0",0,IF(C815="T1",1,IF(C815="T2",2,IF(C815="T3",3,IF(C815="T4",4,IF(C815="Unassigned",98,99))))))</x:f>
        <x:v>4</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str">
        <x:v>T2</x:v>
      </x:c>
      <x:c r="D816" s="4" t="str">
        <x:v>Crafting components</x:v>
      </x:c>
      <x:c r="E816" s="4" t="str">
        <x:v>Crafting audit support item</x:v>
      </x:c>
      <x:c r="F816" s="4" t="str">
        <x:v>New proposal</x:v>
      </x:c>
      <x:c r="G816" s="4" t="str">
        <x:v>Ceramic whistle mouthpiece</x:v>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t2; not applicable; component</x:v>
      </x:c>
      <x:c r="AF816" s="4" t="str">
        <x:v>New support/source proposal from item-chain audit; not accepted source canon.</x:v>
      </x:c>
      <x:c r="AG816" s="4" t="str">
        <x:v>Selected partial route; processing depth is independent of rarity.</x:v>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status/completeness",IF(C816="T0","Raw entry feed; no production route","No production route listed"))</x:f>
        <x:v>Route listed; review status/completeness</x:v>
      </x:c>
      <x:c r="AN816" s="4" t="n">
        <x:f>IF(C816="T0",0,IF(C816="T1",1,IF(C816="T2",2,IF(C816="T3",3,IF(C816="T4",4,IF(C816="Unassigned",98,99))))))</x:f>
        <x:v>2</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str">
        <x:v>T3</x:v>
      </x:c>
      <x:c r="D817" s="4" t="str">
        <x:v>Crafting components</x:v>
      </x:c>
      <x:c r="E817" s="4" t="str">
        <x:v>Crafting audit support item</x:v>
      </x:c>
      <x:c r="F817" s="4" t="str">
        <x:v>New proposal</x:v>
      </x:c>
      <x:c r="G817" s="4" t="str">
        <x:v>Threaded drive screw</x:v>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t3; not applicable; component</x:v>
      </x:c>
      <x:c r="AF817" s="4" t="str">
        <x:v>New support/source proposal from item-chain audit; not accepted source canon.</x:v>
      </x:c>
      <x:c r="AG817" s="4" t="str">
        <x:v>Selected partial route; processing depth is independent of rarity.</x:v>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status/completeness",IF(C817="T0","Raw entry feed; no production route","No production route listed"))</x:f>
        <x:v>Route listed; review status/completeness</x:v>
      </x:c>
      <x:c r="AN817" s="4" t="n">
        <x:f>IF(C817="T0",0,IF(C817="T1",1,IF(C817="T2",2,IF(C817="T3",3,IF(C817="T4",4,IF(C817="Unassigned",98,99))))))</x:f>
        <x:v>3</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str">
        <x:v>T3</x:v>
      </x:c>
      <x:c r="D818" s="4" t="str">
        <x:v>Crafting components</x:v>
      </x:c>
      <x:c r="E818" s="4" t="str">
        <x:v>Crafting audit support item</x:v>
      </x:c>
      <x:c r="F818" s="4" t="str">
        <x:v>New proposal</x:v>
      </x:c>
      <x:c r="G818" s="4" t="str">
        <x:v>Hand-drill spindle</x:v>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t3; not applicable; component</x:v>
      </x:c>
      <x:c r="AF818" s="4" t="str">
        <x:v>New support/source proposal from item-chain audit; not accepted source canon.</x:v>
      </x:c>
      <x:c r="AG818" s="4" t="str">
        <x:v>Selected partial route; processing depth is independent of rarity.</x:v>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status/completeness",IF(C818="T0","Raw entry feed; no production route","No production route listed"))</x:f>
        <x:v>Route listed; review status/completeness</x:v>
      </x:c>
      <x:c r="AN818" s="4" t="n">
        <x:f>IF(C818="T0",0,IF(C818="T1",1,IF(C818="T2",2,IF(C818="T3",3,IF(C818="T4",4,IF(C818="Unassigned",98,99))))))</x:f>
        <x:v>3</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str">
        <x:v>T3</x:v>
      </x:c>
      <x:c r="D819" s="4" t="str">
        <x:v>Crafting components</x:v>
      </x:c>
      <x:c r="E819" s="4" t="str">
        <x:v>Crafting audit support item</x:v>
      </x:c>
      <x:c r="F819" s="4" t="str">
        <x:v>New proposal</x:v>
      </x:c>
      <x:c r="G819" s="4" t="str">
        <x:v>Replaceable drill-bit insert</x:v>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t3; not applicable; component</x:v>
      </x:c>
      <x:c r="AF819" s="4" t="str">
        <x:v>New support/source proposal from item-chain audit; not accepted source canon.</x:v>
      </x:c>
      <x:c r="AG819" s="4" t="str">
        <x:v>Selected partial route; processing depth is independent of rarity.</x:v>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status/completeness",IF(C819="T0","Raw entry feed; no production route","No production route listed"))</x:f>
        <x:v>Route listed; review status/completeness</x:v>
      </x:c>
      <x:c r="AN819" s="4" t="n">
        <x:f>IF(C819="T0",0,IF(C819="T1",1,IF(C819="T2",2,IF(C819="T3",3,IF(C819="T4",4,IF(C819="Unassigned",98,99))))))</x:f>
        <x:v>3</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str">
        <x:v>T4</x:v>
      </x:c>
      <x:c r="D820" s="4" t="str">
        <x:v>Crafting components</x:v>
      </x:c>
      <x:c r="E820" s="4" t="str">
        <x:v>Crafting audit support item</x:v>
      </x:c>
      <x:c r="F820" s="4" t="str">
        <x:v>New proposal</x:v>
      </x:c>
      <x:c r="G820" s="4" t="str">
        <x:v>Compact latch and trigger pack</x:v>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t4; not applicable; component</x:v>
      </x:c>
      <x:c r="AF820" s="4" t="str">
        <x:v>New support/source proposal from item-chain audit; not accepted source canon.</x:v>
      </x:c>
      <x:c r="AG820" s="4" t="str">
        <x:v>Selected partial route; processing depth is independent of rarity.</x:v>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status/completeness",IF(C820="T0","Raw entry feed; no production route","No production route listed"))</x:f>
        <x:v>Route listed; review status/completeness</x:v>
      </x:c>
      <x:c r="AN820" s="4" t="n">
        <x:f>IF(C820="T0",0,IF(C820="T1",1,IF(C820="T2",2,IF(C820="T3",3,IF(C820="T4",4,IF(C820="Unassigned",98,99))))))</x:f>
        <x:v>4</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str">
        <x:v>T3</x:v>
      </x:c>
      <x:c r="D821" s="4" t="str">
        <x:v>Crafting components</x:v>
      </x:c>
      <x:c r="E821" s="4" t="str">
        <x:v>Crafting audit support item</x:v>
      </x:c>
      <x:c r="F821" s="4" t="str">
        <x:v>New proposal</x:v>
      </x:c>
      <x:c r="G821" s="4" t="str">
        <x:v>Valve poppet blank</x:v>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t3; not applicable; component</x:v>
      </x:c>
      <x:c r="AF821" s="4" t="str">
        <x:v>New support/source proposal from item-chain audit; not accepted source canon.</x:v>
      </x:c>
      <x:c r="AG821" s="4" t="str">
        <x:v>Selected partial route; processing depth is independent of rarity.</x:v>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status/completeness",IF(C821="T0","Raw entry feed; no production route","No production route listed"))</x:f>
        <x:v>Route listed; review status/completeness</x:v>
      </x:c>
      <x:c r="AN821" s="4" t="n">
        <x:f>IF(C821="T0",0,IF(C821="T1",1,IF(C821="T2",2,IF(C821="T3",3,IF(C821="T4",4,IF(C821="Unassigned",98,99))))))</x:f>
        <x:v>3</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str">
        <x:v>T4</x:v>
      </x:c>
      <x:c r="D822" s="4" t="str">
        <x:v>Crafting components</x:v>
      </x:c>
      <x:c r="E822" s="4" t="str">
        <x:v>Crafting audit support item</x:v>
      </x:c>
      <x:c r="F822" s="4" t="str">
        <x:v>New proposal</x:v>
      </x:c>
      <x:c r="G822" s="4" t="str">
        <x:v>Fitted pressure-barrel module</x:v>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t4; not applicable; component</x:v>
      </x:c>
      <x:c r="AF822" s="4" t="str">
        <x:v>New support/source proposal from item-chain audit; not accepted source canon.</x:v>
      </x:c>
      <x:c r="AG822" s="4" t="str">
        <x:v>Selected partial route; processing depth is independent of rarity.</x:v>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status/completeness",IF(C822="T0","Raw entry feed; no production route","No production route listed"))</x:f>
        <x:v>Route listed; review status/completeness</x:v>
      </x:c>
      <x:c r="AN822" s="4" t="n">
        <x:f>IF(C822="T0",0,IF(C822="T1",1,IF(C822="T2",2,IF(C822="T3",3,IF(C822="T4",4,IF(C822="Unassigned",98,99))))))</x:f>
        <x:v>4</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str">
        <x:v>T4</x:v>
      </x:c>
      <x:c r="D823" s="4" t="str">
        <x:v>Crafting components</x:v>
      </x:c>
      <x:c r="E823" s="4" t="str">
        <x:v>Crafting audit support item</x:v>
      </x:c>
      <x:c r="F823" s="4" t="str">
        <x:v>New proposal</x:v>
      </x:c>
      <x:c r="G823" s="4" t="str">
        <x:v>Ceramic-backed control switch</x:v>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t4; not applicable; component</x:v>
      </x:c>
      <x:c r="AF823" s="4" t="str">
        <x:v>New support/source proposal from item-chain audit; not accepted source canon.</x:v>
      </x:c>
      <x:c r="AG823" s="4" t="str">
        <x:v>Selected partial route; processing depth is independent of rarity.</x:v>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status/completeness",IF(C823="T0","Raw entry feed; no production route","No production route listed"))</x:f>
        <x:v>Route listed; review status/completeness</x:v>
      </x:c>
      <x:c r="AN823" s="4" t="n">
        <x:f>IF(C823="T0",0,IF(C823="T1",1,IF(C823="T2",2,IF(C823="T3",3,IF(C823="T4",4,IF(C823="Unassigned",98,99))))))</x:f>
        <x:v>4</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str">
        <x:v>T3</x:v>
      </x:c>
      <x:c r="D824" s="4" t="str">
        <x:v>Crafting components</x:v>
      </x:c>
      <x:c r="E824" s="4" t="str">
        <x:v>Crafting audit support item</x:v>
      </x:c>
      <x:c r="F824" s="4" t="str">
        <x:v>New proposal</x:v>
      </x:c>
      <x:c r="G824" s="4" t="str">
        <x:v>Fitted machine casing</x:v>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t3; not applicable; component</x:v>
      </x:c>
      <x:c r="AF824" s="4" t="str">
        <x:v>New support/source proposal from item-chain audit; not accepted source canon.</x:v>
      </x:c>
      <x:c r="AG824" s="4" t="str">
        <x:v>Selected partial route; processing depth is independent of rarity.</x:v>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status/completeness",IF(C824="T0","Raw entry feed; no production route","No production route listed"))</x:f>
        <x:v>Route listed; review status/completeness</x:v>
      </x:c>
      <x:c r="AN824" s="4" t="n">
        <x:f>IF(C824="T0",0,IF(C824="T1",1,IF(C824="T2",2,IF(C824="T3",3,IF(C824="T4",4,IF(C824="Unassigned",98,99))))))</x:f>
        <x:v>3</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str">
        <x:v>Not applicable</x:v>
      </x:c>
      <x:c r="D825" s="4" t="str">
        <x:v>Recovered mechanisms</x:v>
      </x:c>
      <x:c r="E825" s="4" t="str">
        <x:v>Crafting audit support item</x:v>
      </x:c>
      <x:c r="F825" s="4" t="str">
        <x:v>New proposal</x:v>
      </x:c>
      <x:c r="G825" s="4" t="str">
        <x:v>Unqualified recovered detector candidate; operation and interface remain research dependent.</x:v>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recovered mechanisms; crafting audit support item; machine part; recovered part; recovered machinery; radio communication; mixed / unresolved; assembly; proposal; recovered radio detector element; crafting audit; not applicable; not applicable; component</x:v>
      </x:c>
      <x:c r="AF825" s="4" t="str">
        <x:v>New support/source proposal from item-chain audit; not accepted source canon.</x:v>
      </x:c>
      <x:c r="AG825" s="4" t="str">
        <x:v>Recovered mechanism outside manufacturing tiers.</x:v>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t="n">
        <x:f>IF(C825="T0",0,IF(C825="T1",1,IF(C825="T2",2,IF(C825="T3",3,IF(C825="T4",4,IF(C825="Unassigned",98,99))))))</x:f>
        <x:v>99</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str">
        <x:v>Not applicable</x:v>
      </x:c>
      <x:c r="D826" s="4" t="str">
        <x:v>Recovered mechanisms</x:v>
      </x:c>
      <x:c r="E826" s="4" t="str">
        <x:v>Crafting audit support item</x:v>
      </x:c>
      <x:c r="F826" s="4" t="str">
        <x:v>New proposal</x:v>
      </x:c>
      <x:c r="G826" s="4" t="str">
        <x:v>Matched recovered transducer candidate; no assumed miniaturized production.</x:v>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recovered mechanisms; crafting audit support item; machine part; recovered part; recovered machinery; radio communication; mixed / unresolved; assembly; proposal; recovered acoustic receiver capsule; crafting audit; not applicable; not applicable; component</x:v>
      </x:c>
      <x:c r="AF826" s="4" t="str">
        <x:v>New support/source proposal from item-chain audit; not accepted source canon.</x:v>
      </x:c>
      <x:c r="AG826" s="4" t="str">
        <x:v>Recovered mechanism outside manufacturing tiers.</x:v>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t="n">
        <x:f>IF(C826="T0",0,IF(C826="T1",1,IF(C826="T2",2,IF(C826="T3",3,IF(C826="T4",4,IF(C826="Unassigned",98,99))))))</x:f>
        <x:v>99</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str">
        <x:v>T3</x:v>
      </x:c>
      <x:c r="D827" s="4" t="str">
        <x:v>Crafting components</x:v>
      </x:c>
      <x:c r="E827" s="4" t="str">
        <x:v>Crafting audit support item</x:v>
      </x:c>
      <x:c r="F827" s="4" t="str">
        <x:v>New proposal</x:v>
      </x:c>
      <x:c r="G827" s="4" t="str">
        <x:v>Supported iron heating element</x:v>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t3; not applicable; component</x:v>
      </x:c>
      <x:c r="AF827" s="4" t="str">
        <x:v>New support/source proposal from item-chain audit; not accepted source canon.</x:v>
      </x:c>
      <x:c r="AG827" s="4" t="str">
        <x:v>Selected partial route; processing depth is independent of rarity.</x:v>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status/completeness",IF(C827="T0","Raw entry feed; no production route","No production route listed"))</x:f>
        <x:v>Route listed; review status/completeness</x:v>
      </x:c>
      <x:c r="AN827" s="4" t="n">
        <x:f>IF(C827="T0",0,IF(C827="T1",1,IF(C827="T2",2,IF(C827="T3",3,IF(C827="T4",4,IF(C827="Unassigned",98,99))))))</x:f>
        <x:v>3</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str">
        <x:v>Not applicable</x:v>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not applicable; t4; finished item</x:v>
      </x:c>
      <x:c r="AF828" s="4" t="str">
        <x:v>New support/source proposal from item-chain audit; not accepted source canon.</x:v>
      </x:c>
      <x:c r="AG828" s="4" t="str">
        <x:v>Selected partial route; processing depth is independent of rarity.</x:v>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status/completeness",IF(C828="T0","Raw entry feed; no production route","No production route listed"))</x:f>
        <x:v>Route listed; review status/completeness</x:v>
      </x:c>
      <x:c r="AN828" s="4" t="n">
        <x:f>IF(C828="T0",0,IF(C828="T1",1,IF(C828="T2",2,IF(C828="T3",3,IF(C828="T4",4,IF(C828="Unassigned",98,99))))))</x:f>
        <x:v>99</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str">
        <x:v>Not applicable</x:v>
      </x:c>
      <x:c r="D829" s="4" t="inlineStr">
        <x:is>
          <x:t xml:space="preserve">Tools</x:t>
        </x:is>
      </x:c>
      <x:c r="E829" s="4" t="str">
        <x:v>Crafting audit support item</x:v>
      </x:c>
      <x:c r="F829" s="4" t="str">
        <x:v>New proposal</x:v>
      </x:c>
      <x:c r="G829" s="4" t="str">
        <x:v>Metalworking hand saw</x:v>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tools; crafting audit support item; tool; finished item; manufactured / unresolved; fabrication; metal; assembly; proposal; metalworking hand saw; crafting audit; not applicable;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29" s="4" t="str">
        <x:v>Selected partial route; processing depth is independent of rarity.</x:v>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t="n">
        <x:f>IF(C829="T0",0,IF(C829="T1",1,IF(C829="T2",2,IF(C829="T3",3,IF(C829="T4",4,IF(C829="Unassigned",98,99))))))</x:f>
        <x:v>99</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str">
        <x:v>Not applicable</x:v>
      </x:c>
      <x:c r="D830" s="4" t="inlineStr">
        <x:is>
          <x:t xml:space="preserve">Salvage</x:t>
        </x:is>
      </x:c>
      <x:c r="E830" s="4" t="str">
        <x:v>Crafting audit support item</x:v>
      </x:c>
      <x:c r="F830" s="4" t="str">
        <x:v>New proposal</x:v>
      </x:c>
      <x:c r="G830" s="4" t="str">
        <x:v>Workshop winding mandrel</x:v>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salvage; crafting audit support item; tool; finished item; manufactured / unresolved; electrical work; metal; assembly; proposal; workshop winding mandrel; crafting audit; not applicable;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str">
        <x:v>Selected partial route; processing depth is independent of rarity.</x:v>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t="n">
        <x:f>IF(C830="T0",0,IF(C830="T1",1,IF(C830="T2",2,IF(C830="T3",3,IF(C830="T4",4,IF(C830="Unassigned",98,99))))))</x:f>
        <x:v>99</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str">
        <x:v>Not applicable</x:v>
      </x:c>
      <x:c r="D831" s="4" t="inlineStr">
        <x:is>
          <x:t xml:space="preserve">Camp items</x:t>
        </x:is>
      </x:c>
      <x:c r="E831" s="4" t="inlineStr">
        <x:is>
          <x:t xml:space="preserve">Cooking &amp; ignition</x:t>
        </x:is>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inlineStr">
        <x:is>
          <x:t xml:space="preserve">food preparation screen; crafting audit; Crafting audit support item; camp goods; Cooking &amp; ignition</x:t>
        </x:is>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camp items; cooking &amp; ignition; tool; finished item; manufactured / unresolved; food preparation; faunal fiber and shell; assembly; proposal; food preparation screen; crafting audit; crafting audit support item; camp goods; cooking &amp; ignition; not applicable;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Crafting audit support item.</x:t>
        </x:is>
      </x:c>
      <x:c r="AG831" s="4" t="str">
        <x:v>Selected partial route; processing depth is independent of rarity.</x:v>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t="n">
        <x:f>IF(C831="T0",0,IF(C831="T1",1,IF(C831="T2",2,IF(C831="T3",3,IF(C831="T4",4,IF(C831="Unassigned",98,99))))))</x:f>
        <x:v>99</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str">
        <x:v>Not applicable</x:v>
      </x:c>
      <x:c r="D832" s="4" t="inlineStr">
        <x:is>
          <x:t xml:space="preserve">Tools</x:t>
        </x:is>
      </x:c>
      <x:c r="E832" s="4" t="str">
        <x:v>Crafting audit support item</x:v>
      </x:c>
      <x:c r="F832" s="4" t="str">
        <x:v>New proposal</x:v>
      </x:c>
      <x:c r="G832" s="4" t="str">
        <x:v>Candidate hot-work tool for forming glass vessels; qualified heat and working atmosphere required.</x:v>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tools; crafting audit support item; tool; finished item; manufactured / unresolved; glass and ceramics; metal; assembly; proposal; metal glassworking blowpipe; crafting audit; not applicable;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2" s="4" t="str">
        <x:v>Selected partial route; processing depth is independent of rarity.</x:v>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t="n">
        <x:f>IF(C832="T0",0,IF(C832="T1",1,IF(C832="T2",2,IF(C832="T3",3,IF(C832="T4",4,IF(C832="Unassigned",98,99))))))</x:f>
        <x:v>99</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Extremely rare</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Extremely rare</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Extremely rare</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T0 raw harvested or gathered input. Classification does not establish processing performance or a recipe.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status/completeness",IF(C836="T0","Raw entry feed; no production route","No production route listed"))</x:f>
        <x:v>Raw entry feed; no production route</x:v>
      </x:c>
      <x:c r="AN836" s="14">
        <x:f>IF(C836="T0",0,IF(C836="T1",1,IF(C836="T2",2,IF(C836="T3",3,IF(C836="T4",4,IF(C836="Unassigned",98,99))))))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T0 raw harvested or gathered input. Classification does not establish processing performance or a recipe.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status/completeness",IF(C837="T0","Raw entry feed; no production route","No production route listed"))</x:f>
        <x:v>Raw entry feed; no production route</x:v>
      </x:c>
      <x:c r="AN837" s="14">
        <x:f>IF(C837="T0",0,IF(C837="T1",1,IF(C837="T2",2,IF(C837="T3",3,IF(C837="T4",4,IF(C837="Unassigned",98,99))))))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T0 raw harvested or gathered input. Classification does not establish processing performance or a recipe.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status/completeness",IF(C838="T0","Raw entry feed; no production route","No production route listed"))</x:f>
        <x:v>Raw entry feed; no production route</x:v>
      </x:c>
      <x:c r="AN838" s="14">
        <x:f>IF(C838="T0",0,IF(C838="T1",1,IF(C838="T2",2,IF(C838="T3",3,IF(C838="T4",4,IF(C838="Unassigned",98,99))))))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T0 raw harvested or gathered input. Classification does not establish processing performance or a recipe.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status/completeness",IF(C839="T0","Raw entry feed; no production route","No production route listed"))</x:f>
        <x:v>Raw entry feed; no production route</x:v>
      </x:c>
      <x:c r="AN839" s="14">
        <x:f>IF(C839="T0",0,IF(C839="T1",1,IF(C839="T2",2,IF(C839="T3",3,IF(C839="T4",4,IF(C839="Unassigned",98,99))))))</x:f>
        <x:v>0</x:v>
      </x:c>
    </x:row>
    <x:row r="840">
      <x:c r="A840" s="4" t="inlineStr">
        <x:is>
          <x:t xml:space="preserve">proposal.camp.divided_warming_pot</x:t>
        </x:is>
      </x:c>
      <x:c r="B840" s="4" t="inlineStr">
        <x:is>
          <x:t xml:space="preserve">Divided meal-warming pot</x:t>
        </x:is>
      </x:c>
      <x:c r="C840" s="4" t="inlineStr">
        <x:is>
          <x:t xml:space="preserve">T2</x:t>
        </x:is>
      </x:c>
      <x:c r="D840" s="4" t="inlineStr">
        <x:is>
          <x:t xml:space="preserve">Camp items</x:t>
        </x:is>
      </x:c>
      <x:c r="E840" s="4" t="inlineStr">
        <x:is>
          <x:t xml:space="preserve">Cooking &amp; ignition</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 Camp household; camp goods; Cooking &amp; ignition</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camp items; cooking &amp; ignition; household utensil; finished item; manufactured / unresolved; cooking; ceramic and metal; assembly; proposal; divided meal-warming pot; camp life; everyday object; camp household; camp goods; cooking &amp; ignition; t2; t1; finished item</x:v>
      </x:c>
      <x:c r="AF840" s="4" t="inlineStr">
        <x:is>
          <x:t xml:space="preserve">Author-requested everyday camp-life expansion; organization and intended use are proposals, not implemented actions. Author camp organization: Camp items / Cooking &amp; ignition; previous category/subtype: Everyday objects / Camp household.</x:t>
        </x:is>
      </x:c>
      <x:c r="AG840" s="4" t="inlineStr">
        <x:is>
          <x:t xml:space="preserve">Proposed T2 finished object using qualified T1 stock. A planning tier does not establish an executable recipe, material quantities, performance or availability.</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2</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Camp items</x:t>
        </x:is>
      </x:c>
      <x:c r="E841" s="4" t="inlineStr">
        <x:is>
          <x:t xml:space="preserve">Cooking &amp; ignition</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 Camp household; camp goods; Cooking &amp; ignition</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camp items; cooking &amp; ignition; household utensil; finished item; manufactured / unresolved; food preparation; metal; assembly; proposal; folding pot-lid rest; camp life; everyday object; camp household; camp goods; cooking &amp; ignition; t2; t1; finished item</x:v>
      </x:c>
      <x:c r="AF841" s="4" t="inlineStr">
        <x:is>
          <x:t xml:space="preserve">Author-requested everyday camp-life expansion; organization and intended use are proposals, not implemented actions. Author camp organization: Camp items / Cooking &amp; ignition; previous category/subtype: Everyday objects / Camp household.</x:t>
        </x:is>
      </x:c>
      <x:c r="AG841" s="4" t="inlineStr">
        <x:is>
          <x:t xml:space="preserve">Proposed T2 finished object using qualified T1 stock. A planning tier does not establish an executable recipe, material quantities, performance or availability.</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Camp items</x:t>
        </x:is>
      </x:c>
      <x:c r="E842" s="4" t="inlineStr">
        <x:is>
          <x:t xml:space="preserve">Shelter &amp; rest</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 Camp household; camp goods; Shelter &amp; rest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camp items; shelter &amp; rest; shelter item; finished item; manufactured / unresolved; binding and construction; metal; assembly; proposal; cam-lever tie-down buckle; camp life; everyday object; camp household; camp goods; shelter &amp; rest; t2; t1; finished item</x:v>
      </x:c>
      <x:c r="AF842" s="4" t="inlineStr">
        <x:is>
          <x:t xml:space="preserve">Author-requested everyday camp-life expansion; organization and intended use are proposals, not implemented actions. Author camp organization: Camp items / Shelter &amp; rest; previous category/subtype: Everyday objects / Camp household.</x:t>
        </x:is>
      </x:c>
      <x:c r="AG842" s="4" t="inlineStr">
        <x:is>
          <x:t xml:space="preserve">Proposed T2 finished object using qualified T1 stock. A planning tier does not establish an executable recipe, material quantities, performance or availability.</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4" t="inlineStr">
        <x:is>
          <x:t xml:space="preserve">proposal.camp.guyline_tensioner</x:t>
        </x:is>
      </x:c>
      <x:c r="B843" s="4" t="inlineStr">
        <x:is>
          <x:t xml:space="preserve">Three-hole guyline tensioner</x:t>
        </x:is>
      </x:c>
      <x:c r="C843" s="4" t="inlineStr">
        <x:is>
          <x:t xml:space="preserve">T2</x:t>
        </x:is>
      </x:c>
      <x:c r="D843" s="4" t="inlineStr">
        <x:is>
          <x:t xml:space="preserve">Camp items</x:t>
        </x:is>
      </x:c>
      <x:c r="E843" s="4" t="inlineStr">
        <x:is>
          <x:t xml:space="preserve">Shelter &amp; rest</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 Camp household; camp goods; Shelter &amp; rest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camp items; shelter &amp; rest; shelter item; finished item; manufactured / unresolved; binding and construction; metal; solid part; proposal; three-hole guyline tensioner; camp life; everyday object; camp household; camp goods; shelter &amp; rest; t2; t1; finished item</x:v>
      </x:c>
      <x:c r="AF843" s="4" t="inlineStr">
        <x:is>
          <x:t xml:space="preserve">Author-requested everyday camp-life expansion; organization and intended use are proposals, not implemented actions. Author camp organization: Camp items / Shelter &amp; rest; previous category/subtype: Everyday objects / Camp household.</x:t>
        </x:is>
      </x:c>
      <x:c r="AG843" s="4" t="inlineStr">
        <x:is>
          <x:t xml:space="preserve">Proposed T2 finished object using qualified T1 stock. A planning tier does not establish an executable recipe, material quantities, performance or availability.</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IF(C843="T0",0,IF(C843="T1",1,IF(C843="T2",2,IF(C843="T3",3,IF(C843="T4",4,IF(C843="Unassigned",98,99))))))</x:f>
        <x:v>2</x:v>
      </x:c>
    </x:row>
    <x:row r="844">
      <x:c r="A844" s="4" t="inlineStr">
        <x:is>
          <x:t xml:space="preserve">proposal.camp.split_ring_hanging_hook</x:t>
        </x:is>
      </x:c>
      <x:c r="B844" s="4" t="inlineStr">
        <x:is>
          <x:t xml:space="preserve">Split-ring hanging hook</x:t>
        </x:is>
      </x:c>
      <x:c r="C844" s="4" t="inlineStr">
        <x:is>
          <x:t xml:space="preserve">T2</x:t>
        </x:is>
      </x:c>
      <x:c r="D844" s="4" t="inlineStr">
        <x:is>
          <x:t xml:space="preserve">Camp items</x:t>
        </x:is>
      </x:c>
      <x:c r="E844" s="4" t="inlineStr">
        <x:is>
          <x:t xml:space="preserve">Shelter &amp; rest</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 Camp household; camp goods; Shelter &amp; rest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camp items; shelter &amp; rest; shelter item; finished item; manufactured / unresolved; equipment mounting; metal; assembly; proposal; split-ring hanging hook; camp life; everyday object; camp household; camp goods; shelter &amp; rest; t2; t1; finished item</x:v>
      </x:c>
      <x:c r="AF844" s="4" t="inlineStr">
        <x:is>
          <x:t xml:space="preserve">Author-requested everyday camp-life expansion; organization and intended use are proposals, not implemented actions. Author camp organization: Camp items / Shelter &amp; rest; previous category/subtype: Everyday objects / Camp household.</x:t>
        </x:is>
      </x:c>
      <x:c r="AG844" s="4" t="inlineStr">
        <x:is>
          <x:t xml:space="preserve">Proposed T2 finished object using qualified T1 stock. A planning tier does not establish an executable recipe, material quantities, performance or availability.</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IF(C844="T0",0,IF(C844="T1",1,IF(C844="T2",2,IF(C844="T3",3,IF(C844="T4",4,IF(C844="Unassigned",98,99))))))</x:f>
        <x:v>2</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Camp items</x:t>
        </x:is>
      </x:c>
      <x:c r="E845" s="4" t="inlineStr">
        <x:is>
          <x:t xml:space="preserve">Food service &amp; storage</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 Camp household; camp goods; Food service &amp; storage</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camp items; food service &amp; storage; household utensil; finished item; manufactured / unresolved; cargo organization; metal; assembly; proposal; hinged camp utensil case; camp life; everyday object; camp household; camp goods; food service &amp; storage; t2; t1; finished item</x:v>
      </x:c>
      <x:c r="AF845" s="4" t="inlineStr">
        <x:is>
          <x:t xml:space="preserve">Author-requested everyday camp-life expansion; organization and intended use are proposals, not implemented actions. Author camp organization: Camp items / Food service &amp; storage; previous category/subtype: Everyday objects / Camp household.</x:t>
        </x:is>
      </x:c>
      <x:c r="AG845" s="4" t="inlineStr">
        <x:is>
          <x:t xml:space="preserve">Proposed T2 finished object using qualified T1 stock. A planning tier does not establish an executable recipe, material quantities, performance or availability.</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Camp items</x:t>
        </x:is>
      </x:c>
      <x:c r="E846" s="4" t="inlineStr">
        <x:is>
          <x:t xml:space="preserve">Cleaning &amp; personal care</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 Camp household; camp goods; Cleaning &amp; personal care</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camp items; cleaning &amp; personal care; household utensil; finished item; manufactured / unresolved; cleaning; metal; assembly; proposal; folding grit pan; camp life; everyday object; camp household; camp goods; cleaning &amp; personal care; t2; t1; finished item</x:v>
      </x:c>
      <x:c r="AF846" s="4" t="inlineStr">
        <x:is>
          <x:t xml:space="preserve">Author-requested everyday camp-life expansion; organization and intended use are proposals, not implemented actions. Author camp organization: Camp items / Cleaning &amp; personal care; previous category/subtype: Everyday objects / Camp household.</x:t>
        </x:is>
      </x:c>
      <x:c r="AG846" s="4" t="inlineStr">
        <x:is>
          <x:t xml:space="preserve">Proposed T2 finished object using qualified T1 stock. A planning tier does not establish an executable recipe, material quantities, performance or availability.</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IF(C846="T0",0,IF(C846="T1",1,IF(C846="T2",2,IF(C846="T3",3,IF(C846="T4",4,IF(C846="Unassigned",98,99))))))</x:f>
        <x:v>2</x:v>
      </x:c>
    </x:row>
    <x:row r="847">
      <x:c r="A847" s="9" t="inlineStr">
        <x:is>
          <x:t xml:space="preserve">proposal.legger.articulated_joint_guards</x:t>
        </x:is>
      </x:c>
      <x:c r="B847" s="9" t="inlineStr">
        <x:is>
          <x:t xml:space="preserve">Articulated joint guards</x:t>
        </x:is>
      </x:c>
      <x:c r="C847" s="4" t="inlineStr">
        <x:is>
          <x:t xml:space="preserve">Not applicable</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not applicable; unassigned; finished item</x:v>
      </x:c>
      <x:c r="AF847" s="4" t="inlineStr">
        <x:is>
          <x:t xml:space="preserve">Author-requested Legger armor expansion. Intended coverage only; does not establish a working equipment slot or protection behavior.</x:t>
        </x:is>
      </x:c>
      <x:c r="AG847" s="4" t="inlineStr">
        <x:is>
          <x:t xml:space="preserve">Finished endpoint; material tier is not applicable. Input tiers require an authored recipe.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status/completeness",IF(C847="T0","Raw entry feed; no production route","No production route listed"))</x:f>
        <x:v>No production route listed</x:v>
      </x:c>
      <x:c r="AN847" s="14">
        <x:f>IF(C847="T0",0,IF(C847="T1",1,IF(C847="T2",2,IF(C847="T3",3,IF(C847="T4",4,IF(C847="Unassigned",98,99))))))</x:f>
        <x:v>99</x:v>
      </x:c>
    </x:row>
    <x:row r="848">
      <x:c r="A848" s="9" t="inlineStr">
        <x:is>
          <x:t xml:space="preserve">proposal.legger.cargo_flank_screens</x:t>
        </x:is>
      </x:c>
      <x:c r="B848" s="9" t="inlineStr">
        <x:is>
          <x:t xml:space="preserve">Cargo flank screens</x:t>
        </x:is>
      </x:c>
      <x:c r="C848" s="4" t="inlineStr">
        <x:is>
          <x:t xml:space="preserve">Not applicable</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not applicable; unassigned; finished item</x:v>
      </x:c>
      <x:c r="AF848" s="4" t="inlineStr">
        <x:is>
          <x:t xml:space="preserve">Author-requested Legger armor expansion. Intended coverage only; does not establish a working equipment slot or protection behavior.</x:t>
        </x:is>
      </x:c>
      <x:c r="AG848" s="4" t="inlineStr">
        <x:is>
          <x:t xml:space="preserve">Finished endpoint; material tier is not applicable. Input tiers require an authored recipe.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status/completeness",IF(C848="T0","Raw entry feed; no production route","No production route listed"))</x:f>
        <x:v>No production route listed</x:v>
      </x:c>
      <x:c r="AN848" s="14">
        <x:f>IF(C848="T0",0,IF(C848="T1",1,IF(C848="T2",2,IF(C848="T3",3,IF(C848="T4",4,IF(C848="Unassigned",98,99))))))</x:f>
        <x:v>99</x:v>
      </x:c>
    </x:row>
    <x:row r="849">
      <x:c r="A849" s="9" t="inlineStr">
        <x:is>
          <x:t xml:space="preserve">proposal.legger.dorsal_shingle_carapace</x:t>
        </x:is>
      </x:c>
      <x:c r="B849" s="9" t="inlineStr">
        <x:is>
          <x:t xml:space="preserve">Dorsal shingle carapace</x:t>
        </x:is>
      </x:c>
      <x:c r="C849" s="4" t="inlineStr">
        <x:is>
          <x:t xml:space="preserve">Not applicable</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not applicable; unassigned; finished item</x:v>
      </x:c>
      <x:c r="AF849" s="4" t="inlineStr">
        <x:is>
          <x:t xml:space="preserve">Author-requested Legger armor expansion. Intended coverage only; does not establish a working equipment slot or protection behavior.</x:t>
        </x:is>
      </x:c>
      <x:c r="AG849" s="4" t="inlineStr">
        <x:is>
          <x:t xml:space="preserve">Finished endpoint; material tier is not applicable. Input tiers require an authored recipe.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status/completeness",IF(C849="T0","Raw entry feed; no production route","No production route listed"))</x:f>
        <x:v>No production route listed</x:v>
      </x:c>
      <x:c r="AN849" s="14">
        <x:f>IF(C849="T0",0,IF(C849="T1",1,IF(C849="T2",2,IF(C849="T3",3,IF(C849="T4",4,IF(C849="Unassigned",98,99))))))</x:f>
        <x:v>99</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Salvage</x:t>
        </x:is>
      </x:c>
      <x:c r="E850" s="4" t="inlineStr">
        <x:is>
          <x:t xml:space="preserve">Expedition recovery</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Common</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salvage; expedition recovery; household utensil; recovered part; industrial salvage; cooking; metal; assembly; proposal; dented expedition cookpot; camp life; everyday object; t0; t0; component</x:v>
      </x:c>
      <x:c r="AF850" s="4" t="inlineStr">
        <x:is>
          <x:t xml:space="preserve">Author-requested expedition salvage concept. Recovery category records where and in what condition it is found; qualification for reuse remains unresolved.</x:t>
        </x:is>
      </x:c>
      <x:c r="AG850" s="4" t="inlineStr">
        <x:is>
          <x:t xml:space="preserve">T0 is the as-found recovery stage, independent of original manufacturing complexity or rarity. A qualified reusable form requires a separate readiness record; no repair recipe or free replacement item is implied.</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Raw entry feed; no production route</x:v>
      </x:c>
      <x:c r="AN850" s="4">
        <x:f>IF(C850="T0",0,IF(C850="T1",1,IF(C850="T2",2,IF(C850="T3",3,IF(C850="T4",4,IF(C850="Unassigned",98,99))))))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Common</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T0 is the as-found recovery stage, independent of original manufacturing complexity or rarity. A qualified reusable form requires a separate readiness record; no repair recipe or free replacement item is implied.</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Raw entry feed; no production route</x:v>
      </x:c>
      <x:c r="AN851" s="4">
        <x:f>IF(C851="T0",0,IF(C851="T1",1,IF(C851="T2",2,IF(C851="T3",3,IF(C851="T4",4,IF(C851="Unassigned",98,99))))))</x:f>
        <x:v>0</x:v>
      </x:c>
    </x:row>
    <x:row r="852">
      <x:c r="A852" s="4" t="inlineStr">
        <x:is>
          <x:t xml:space="preserve">proposal.salvage.mixed_field_fasteners</x:t>
        </x:is>
      </x:c>
      <x:c r="B852" s="4" t="inlineStr">
        <x:is>
          <x:t xml:space="preserve">Mixed field-repair fasteners</x:t>
        </x:is>
      </x:c>
      <x:c r="C852" s="4" t="inlineStr">
        <x:is>
          <x:t xml:space="preserve">T0</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Common</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t0; t0; component</x:v>
      </x:c>
      <x:c r="AF852" s="4" t="inlineStr">
        <x:is>
          <x:t xml:space="preserve">Author-requested expedition salvage concept. Recovery category records where and in what condition it is found; qualification for reuse remains unresolved.</x:t>
        </x:is>
      </x:c>
      <x:c r="AG852" s="4" t="inlineStr">
        <x:is>
          <x:t xml:space="preserve">T0 is the as-found recovery stage, independent of original manufacturing complexity or rarity. A qualified reusable form requires a separate readiness record; no repair recipe or free replacement item is implied.</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Raw entry feed; no production route</x:v>
      </x:c>
      <x:c r="AN852" s="4">
        <x:f>IF(C852="T0",0,IF(C852="T1",1,IF(C852="T2",2,IF(C852="T3",3,IF(C852="T4",4,IF(C852="Unassigned",98,99))))))</x:f>
        <x:v>0</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Common</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T0 is the as-found recovery stage, independent of original manufacturing complexity or rarity. A qualified reusable form requires a separate readiness record; no repair recipe or free replacement item is implied.</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Raw entry feed; no production route</x:v>
      </x:c>
      <x:c r="AN853" s="4">
        <x:f>IF(C853="T0",0,IF(C853="T1",1,IF(C853="T2",2,IF(C853="T3",3,IF(C853="T4",4,IF(C853="Unassigned",98,99))))))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Common</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T0 is the as-found recovery stage, independent of original manufacturing complexity or rarity. A qualified reusable form requires a separate readiness record; no repair recipe or free replacement item is implied.</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Raw entry feed; no production route</x:v>
      </x:c>
      <x:c r="AN854" s="4">
        <x:f>IF(C854="T0",0,IF(C854="T1",1,IF(C854="T2",2,IF(C854="T3",3,IF(C854="T4",4,IF(C854="Unassigned",98,99))))))</x:f>
        <x:v>0</x:v>
      </x:c>
    </x:row>
    <x:row r="855">
      <x:c r="A855" s="4" t="inlineStr">
        <x:is>
          <x:t xml:space="preserve">proposal.salvage.weathered_route_plates</x:t>
        </x:is>
      </x:c>
      <x:c r="B855" s="4" t="inlineStr">
        <x:is>
          <x:t xml:space="preserve">Weathered expedition route plates</x:t>
        </x:is>
      </x:c>
      <x:c r="C855" s="4" t="inlineStr">
        <x:is>
          <x:t xml:space="preserve">T0</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t0; t0; component</x:v>
      </x:c>
      <x:c r="AF855" s="4" t="inlineStr">
        <x:is>
          <x:t xml:space="preserve">Author-requested expedition salvage concept. Recovery category records where and in what condition it is found; qualification for reuse remains unresolved.</x:t>
        </x:is>
      </x:c>
      <x:c r="AG855" s="4" t="inlineStr">
        <x:is>
          <x:t xml:space="preserve">T0 is the as-found recovery stage, independent of original manufacturing complexity or rarity. A qualified reusable form requires a separate readiness record; no repair recipe or free replacement item is implied.</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Raw entry feed; no production route</x:v>
      </x:c>
      <x:c r="AN855" s="4">
        <x:f>IF(C855="T0",0,IF(C855="T1",1,IF(C855="T2",2,IF(C855="T3",3,IF(C855="T4",4,IF(C855="Unassigned",98,99))))))</x:f>
        <x:v>0</x:v>
      </x:c>
    </x:row>
    <x:row r="856">
      <x:c r="A856" s="4" t="inlineStr">
        <x:is>
          <x:t xml:space="preserve">proposal.salvage.damaged_sail_hinge</x:t>
        </x:is>
      </x:c>
      <x:c r="B856" s="4" t="inlineStr">
        <x:is>
          <x:t xml:space="preserve">Damaged folding-sail hinge</x:t>
        </x:is>
      </x:c>
      <x:c r="C856" s="4" t="inlineStr">
        <x:is>
          <x:t xml:space="preserve">T0</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t0; t0; component</x:v>
      </x:c>
      <x:c r="AF856" s="4" t="inlineStr">
        <x:is>
          <x:t xml:space="preserve">Author-requested expedition salvage concept. Recovery category records where and in what condition it is found; qualification for reuse remains unresolved.</x:t>
        </x:is>
      </x:c>
      <x:c r="AG856" s="4" t="inlineStr">
        <x:is>
          <x:t xml:space="preserve">T0 is the as-found recovery stage, independent of original manufacturing complexity or rarity. A qualified reusable form requires a separate readiness record; no repair recipe or free replacement item is implied.</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Raw entry feed; no production route</x:v>
      </x:c>
      <x:c r="AN856" s="4">
        <x:f>IF(C856="T0",0,IF(C856="T1",1,IF(C856="T2",2,IF(C856="T3",3,IF(C856="T4",4,IF(C856="Unassigned",98,99))))))</x:f>
        <x:v>0</x:v>
      </x:c>
    </x:row>
    <x:row r="857">
      <x:c r="A857" s="4" t="inlineStr">
        <x:is>
          <x:t xml:space="preserve">proposal.salvage.seized_hand_drill</x:t>
        </x:is>
      </x:c>
      <x:c r="B857" s="4" t="inlineStr">
        <x:is>
          <x:t xml:space="preserve">Seized hand-crank drill</x:t>
        </x:is>
      </x:c>
      <x:c r="C857" s="4" t="inlineStr">
        <x:is>
          <x:t xml:space="preserve">T0</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t0; t0; component</x:v>
      </x:c>
      <x:c r="AF857" s="4" t="inlineStr">
        <x:is>
          <x:t xml:space="preserve">Author-requested expedition salvage concept. Recovery category records where and in what condition it is found; qualification for reuse remains unresolved.</x:t>
        </x:is>
      </x:c>
      <x:c r="AG857" s="4" t="inlineStr">
        <x:is>
          <x:t xml:space="preserve">T0 is the as-found recovery stage, independent of original manufacturing complexity or rarity. A qualified reusable form requires a separate readiness record; no repair recipe or free replacement item is implied.</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Raw entry feed; no production route</x:v>
      </x:c>
      <x:c r="AN857" s="4">
        <x:f>IF(C857="T0",0,IF(C857="T1",1,IF(C857="T2",2,IF(C857="T3",3,IF(C857="T4",4,IF(C857="Unassigned",98,99))))))</x:f>
        <x:v>0</x:v>
      </x:c>
    </x:row>
    <x:row r="858">
      <x:c r="A858" s="4" t="inlineStr">
        <x:is>
          <x:t xml:space="preserve">proposal.salvage.cracked_expedition_spectacles</x:t>
        </x:is>
      </x:c>
      <x:c r="B858" s="4" t="inlineStr">
        <x:is>
          <x:t xml:space="preserve">Cracked expedition spectacles</x:t>
        </x:is>
      </x:c>
      <x:c r="C858" s="4" t="inlineStr">
        <x:is>
          <x:t xml:space="preserve">T0</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t0; t0; component</x:v>
      </x:c>
      <x:c r="AF858" s="4" t="inlineStr">
        <x:is>
          <x:t xml:space="preserve">Author-requested expedition salvage concept. Recovery category records where and in what condition it is found; qualification for reuse remains unresolved.</x:t>
        </x:is>
      </x:c>
      <x:c r="AG858" s="4" t="inlineStr">
        <x:is>
          <x:t xml:space="preserve">T0 is the as-found recovery stage, independent of original manufacturing complexity or rarity. A qualified reusable form requires a separate readiness record; no repair recipe or free replacement item is implied.</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Raw entry feed; no production route</x:v>
      </x:c>
      <x:c r="AN858" s="4">
        <x:f>IF(C858="T0",0,IF(C858="T1",1,IF(C858="T2",2,IF(C858="T3",3,IF(C858="T4",4,IF(C858="Unassigned",98,99))))))</x:f>
        <x:v>0</x:v>
      </x:c>
    </x:row>
    <x:row r="859">
      <x:c r="A859" s="4" t="inlineStr">
        <x:is>
          <x:t xml:space="preserve">proposal.salvage.recovered_survey_clinometer</x:t>
        </x:is>
      </x:c>
      <x:c r="B859" s="4" t="inlineStr">
        <x:is>
          <x:t xml:space="preserve">Recovered survey clinometer</x:t>
        </x:is>
      </x:c>
      <x:c r="C859" s="4" t="inlineStr">
        <x:is>
          <x:t xml:space="preserve">T0</x:t>
        </x:is>
      </x:c>
      <x:c r="D859" s="4" t="inlineStr">
        <x:is>
          <x:t xml:space="preserve">Salvage</x:t>
        </x:is>
      </x:c>
      <x:c r="E859" s="4" t="inlineStr">
        <x:is>
          <x:t xml:space="preserve">Expedition recovery</x:t>
        </x:is>
      </x:c>
      <x:c r="F859" s="4" t="inlineStr">
        <x:is>
          <x:t xml:space="preserve">New proposal</x:t>
        </x:is>
      </x:c>
      <x:c r="G859" s="4" t="inlineStr">
        <x:is>
          <x:t xml:space="preserve">A scarce mechanical slope-measuring instrument found in an expedition case. Its marked arc and suspended pointer may support survey work if intact and calibrated. Its readings, scale, precision and usability remain proposals, without requiring ancient electronics.</x:t>
        </x:is>
      </x:c>
      <x:c r="H859" s="4" t="inlineStr">
        <x:is>
          <x:t xml:space="preserve">None</x:t>
        </x:is>
      </x:c>
      <x:c r="I859" s="4" t="inlineStr">
        <x:is>
          <x:t xml:space="preserve">Physical inventory / cargo item; dimensions and packing unresolved</x:t>
        </x:is>
      </x:c>
      <x:c r="J859" s="4"/>
      <x:c r="K859"/>
      <x:c r="L859" t="inlineStr">
        <x:is>
          <x:t xml:space="preserve">Search abandoned camps, failed expedition sites, scattered gear and discarded settler or Booter equipment. Specific sites and drop rules remain proposals.</x:t>
        </x:is>
      </x:c>
      <x:c r="M859" s="4" t="inlineStr">
        <x:is>
          <x:t xml:space="preserve">Recover and inspect the physical item before reuse, repair or material recovery. No recipe, salvage yield or automatic conversion into usable gear is authored.</x:t>
        </x:is>
      </x:c>
      <x:c r="N859" s="4" t="inlineStr">
        <x:is>
          <x:t xml:space="preserve">Not implemented</x:t>
        </x:is>
      </x:c>
      <x:c r="O859" s="4" t="inlineStr">
        <x:is>
          <x:t xml:space="preserve">As-found condition does not establish safe operation or compatible fit. Contents, stored energy and usable parts are not granted by finding the outer item.</x:t>
        </x:is>
      </x:c>
      <x:c r="P859" s="4" t="inlineStr">
        <x:is>
          <x:t xml:space="preserve">Rare</x:t>
        </x:is>
      </x:c>
      <x:c r="Q859" s="4"/>
      <x:c r="R859"/>
      <x:c r="S859"/>
      <x:c r="T859"/>
      <x:c r="U859" t="inlineStr">
        <x:is>
          <x:t xml:space="preserve">Artwork direction: A thick semicircular metal instrument with a recessed glass face and an off-center pointer. Fit, safe use and manufacturing details remain proposals.</x:t>
        </x:is>
      </x:c>
      <x:c r="V859" s="4" t="inlineStr">
        <x:is>
          <x:t xml:space="preserve">recovered survey clinometer; camp life; everyday object</x:t>
        </x:is>
      </x:c>
      <x:c r="W859"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9" s="4" t="inlineStr">
        <x:is>
          <x:t xml:space="preserve">Tool</x:t>
        </x:is>
      </x:c>
      <x:c r="Y859" s="4" t="inlineStr">
        <x:is>
          <x:t xml:space="preserve">Recovered part</x:t>
        </x:is>
      </x:c>
      <x:c r="Z859" s="4" t="inlineStr">
        <x:is>
          <x:t xml:space="preserve">Industrial salvage</x:t>
        </x:is>
      </x:c>
      <x:c r="AA859" s="4" t="inlineStr">
        <x:is>
          <x:t xml:space="preserve">Inspection</x:t>
        </x:is>
      </x:c>
      <x:c r="AB859" s="4" t="inlineStr">
        <x:is>
          <x:t xml:space="preserve">Glass and metal</x:t>
        </x:is>
      </x:c>
      <x:c r="AC859" s="4" t="inlineStr">
        <x:is>
          <x:t xml:space="preserve">Assembly</x:t>
        </x:is>
      </x:c>
      <x:c r="AD859" s="4" t="inlineStr">
        <x:is>
          <x:t xml:space="preserve">Proposal</x:t>
        </x:is>
      </x:c>
      <x:c r="AE859" s="4" t="str">
        <x:f>LOWER(A859&amp;"; "&amp;B859&amp;"; "&amp;D859&amp;"; "&amp;E859&amp;"; "&amp;X859&amp;"; "&amp;Y859&amp;"; "&amp;Z859&amp;"; "&amp;AA859&amp;"; "&amp;AB859&amp;"; "&amp;AC859&amp;"; "&amp;AD859&amp;"; "&amp;V859&amp;"; "&amp;C859&amp;"; "&amp;AH859&amp;"; "&amp;AI859)</x:f>
        <x:v>proposal.salvage.recovered_survey_clinometer; recovered survey clinometer; salvage; expedition recovery; tool; recovered part; industrial salvage; inspection; glass and metal; assembly; proposal; recovered survey clinometer; camp life; everyday object; t0; t0; component</x:v>
      </x:c>
      <x:c r="AF859" s="4" t="inlineStr">
        <x:is>
          <x:t xml:space="preserve">Author-requested expedition salvage concept. Recovery category records where and in what condition it is found; qualification for reuse remains unresolved.</x:t>
        </x:is>
      </x:c>
      <x:c r="AG859" s="4" t="inlineStr">
        <x:is>
          <x:t xml:space="preserve">T0 is the as-found recovery stage, independent of original manufacturing complexity or rarity. A qualified reusable form requires a separate readiness record; no repair recipe or free replacement item is implied.</x:t>
        </x:is>
      </x:c>
      <x:c r="AH859" s="4" t="inlineStr">
        <x:is>
          <x:t xml:space="preserve">T0</x:t>
        </x:is>
      </x:c>
      <x:c r="AI859" s="4" t="inlineStr">
        <x:is>
          <x:t xml:space="preserve">Component</x:t>
        </x:is>
      </x:c>
      <x:c r="AJ859" s="4">
        <x:f>COUNTIFS('Material routes'!$D$6:$D$2205,A859,'Material routes'!$C$6:$C$2205,"Output")</x:f>
        <x:v>0</x:v>
      </x:c>
      <x:c r="AK859" s="4">
        <x:f>SUM(COUNTIFS('Material routes'!$D$6:$D$2205,A859,'Material routes'!$C$6:$C$2205,"Ingredient candidate"),COUNTIFS('Material routes'!$D$6:$D$2205,A859,'Material routes'!$C$6:$C$2205,"Consumed input"),COUNTIFS('Material routes'!$D$6:$D$2205,A859,'Material routes'!$C$6:$C$2205,"Contained input"),COUNTIFS('Material routes'!$D$6:$D$2205,A859,'Material routes'!$C$6:$C$2205,"Transform input"))</x:f>
        <x:v>0</x:v>
      </x:c>
      <x:c r="AL859" s="4">
        <x:f>COUNTIFS('Material routes'!$D$6:$D$2205,A859,'Material routes'!$C$6:$C$2205,"Tool candidate")</x:f>
        <x:v>0</x:v>
      </x:c>
      <x:c r="AM859" s="4" t="str">
        <x:f>IF(AJ859&gt;0,"Route listed; review status/completeness",IF(C859="T0","Raw entry feed; no production route","No production route listed"))</x:f>
        <x:v>Raw entry feed; no production route</x:v>
      </x:c>
      <x:c r="AN859" s="4">
        <x:f>IF(C859="T0",0,IF(C859="T1",1,IF(C859="T2",2,IF(C859="T3",3,IF(C859="T4",4,IF(C859="Unassigned",98,99))))))</x:f>
        <x:v>0</x:v>
      </x:c>
    </x:row>
    <x:row r="860">
      <x:c r="A860" s="4" t="inlineStr">
        <x:is>
          <x:t xml:space="preserve">proposal.stock.perforated_iron_sheet</x:t>
        </x:is>
      </x:c>
      <x:c r="B860" s="4" t="inlineStr">
        <x:is>
          <x:t xml:space="preserve">Perforated iron sheet stock</x:t>
        </x:is>
      </x:c>
      <x:c r="C860" s="4" t="inlineStr">
        <x:is>
          <x:t xml:space="preserve">T2</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with a repeating pattern of punched openings, intended for ventilation faces, sorting screens or protective equipment covers. Hole pattern and useful clearances await design; this is stock rather than a finished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perforated iron sheet stock; manufactured stock; fabrication stock; processed material; processed intermediate; manufactured / unresolved; fabrication; metal; sheet; proposal; perforated iron sheet stock; manufactured stock; fabrication stock; t2; t1; material</x:v>
      </x:c>
      <x:c r="AF860" s="4" t="inlineStr">
        <x:is>
          <x:t xml:space="preserve">Author-requested expansion of manufactured stock: worked materials awaiting fitted fabrication, separate from finished equipment and as-found salvage.</x:t>
        </x:is>
      </x:c>
      <x:c r="AG860" s="4" t="inlineStr">
        <x:is>
          <x:t xml:space="preserve">Proposed T2 stock using qualified T1 metal or ceramic feed. The planning stage does not establish a recipe, production access or material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status/completeness",IF(C860="T0","Raw entry feed; no production route","No production route listed"))</x:f>
        <x:v>No production route listed</x:v>
      </x:c>
      <x:c r="AN860" s="4">
        <x:f>IF(C860="T0",0,IF(C860="T1",1,IF(C860="T2",2,IF(C860="T3",3,IF(C860="T4",4,IF(C860="Unassigned",98,99))))))</x:f>
        <x:v>2</x:v>
      </x:c>
    </x:row>
    <x:row r="861">
      <x:c r="A861" s="4" t="inlineStr">
        <x:is>
          <x:t xml:space="preserve">proposal.stock.flanged_iron_channel</x:t>
        </x:is>
      </x:c>
      <x:c r="B861" s="4" t="inlineStr">
        <x:is>
          <x:t xml:space="preserve">Flanged iron channel stock</x:t>
        </x:is>
      </x:c>
      <x:c r="C861" s="4" t="inlineStr">
        <x:is>
          <x:t xml:space="preserve">T2</x:t>
        </x:is>
      </x:c>
      <x:c r="D861" s="4" t="inlineStr">
        <x:is>
          <x:t xml:space="preserve">Manufactured stock</x:t>
        </x:is>
      </x:c>
      <x:c r="E861" s="4" t="inlineStr">
        <x:is>
          <x:t xml:space="preserve">Fabrication stock</x:t>
        </x:is>
      </x:c>
      <x:c r="F861" s="4" t="inlineStr">
        <x:is>
          <x:t xml:space="preserve">New proposal</x:t>
        </x:is>
      </x:c>
      <x:c r="G861" s="4" t="inlineStr">
        <x:is>
          <x:t xml:space="preserve">Lengths of worked iron folded into a shallow channel with outward mounting lips. Candidate stock for lightweight frames, camp fittings and casing supports; it needs cutting and fitting before assembly.</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stock; manufactured stock; fabrication stock; processed material; processed intermediate; manufactured / unresolved; equipment fabrication; metal; solid piece; proposal; flanged iron channel stock; manufactured stock; fabrication stock; t2; t1; material</x:v>
      </x:c>
      <x:c r="AF861" s="4" t="inlineStr">
        <x:is>
          <x:t xml:space="preserve">Author-requested expansion of manufactured stock: worked materials awaiting fitted fabrication, separate from finished equipment and as-found salvage.</x:t>
        </x:is>
      </x:c>
      <x:c r="AG861" s="4" t="inlineStr">
        <x:is>
          <x:t xml:space="preserve">Proposed T2 stock using qualified T1 metal or ceramic feed. The planning stage does not establish a recipe, production access or material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status/completeness",IF(C861="T0","Raw entry feed; no production route","No production route listed"))</x:f>
        <x:v>No production route listed</x:v>
      </x:c>
      <x:c r="AN861" s="4">
        <x:f>IF(C861="T0",0,IF(C861="T1",1,IF(C861="T2",2,IF(C861="T3",3,IF(C861="T4",4,IF(C861="Unassigned",98,99))))))</x:f>
        <x:v>2</x:v>
      </x:c>
    </x:row>
    <x:row r="862">
      <x:c r="A862" s="4" t="inlineStr">
        <x:is>
          <x:t xml:space="preserve">proposal.stock.corrugated_steel_sheet</x:t>
        </x:is>
      </x:c>
      <x:c r="B862" s="4" t="inlineStr">
        <x:is>
          <x:t xml:space="preserve">Corrugated steel sheet stock</x:t>
        </x:is>
      </x:c>
      <x:c r="C862" s="4" t="inlineStr">
        <x:is>
          <x:t xml:space="preserve">T3</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for proposed housings, stiffened covers or wind-facing panels. It remains an unfitted sheet; strength, weight and acceptable forming methods are undecided.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t3; t2; material</x:v>
      </x:c>
      <x:c r="AF862" s="4" t="inlineStr">
        <x:is>
          <x:t xml:space="preserve">Author-requested expansion of manufactured stock: worked materials awaiting fitted fabrication, separate from finished equipment and as-found salvage.</x:t>
        </x:is>
      </x:c>
      <x:c r="AG862" s="4" t="inlineStr">
        <x:is>
          <x:t xml:space="preserve">Proposed T3 forming stock using T2 steel stock. Forming sequence, tooling and resulting properties remain proposals.</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status/completeness",IF(C862="T0","Raw entry feed; no production route","No production route listed"))</x:f>
        <x:v>No production route listed</x:v>
      </x:c>
      <x:c r="AN862" s="4">
        <x:f>IF(C862="T0",0,IF(C862="T1",1,IF(C862="T2",2,IF(C862="T3",3,IF(C862="T4",4,IF(C862="Unassigned",98,99))))))</x:f>
        <x:v>3</x:v>
      </x:c>
    </x:row>
    <x:row r="863">
      <x:c r="A863" s="4" t="inlineStr">
        <x:is>
          <x:t xml:space="preserve">proposal.stock.hollow_ceramic_tube_blanks</x:t>
        </x:is>
      </x:c>
      <x:c r="B863" s="4" t="inlineStr">
        <x:is>
          <x:t xml:space="preserve">Hollow ceramic tube blanks</x:t>
        </x:is>
      </x:c>
      <x:c r="C863" s="4" t="inlineStr">
        <x:is>
          <x:t xml:space="preserve">T2</x:t>
        </x:is>
      </x:c>
      <x:c r="D863" s="4" t="inlineStr">
        <x:is>
          <x:t xml:space="preserve">Manufactured stock</x:t>
        </x:is>
      </x:c>
      <x:c r="E863" s="4" t="inlineStr">
        <x:is>
          <x:t xml:space="preserve">Fabrication stock</x:t>
        </x:is>
      </x:c>
      <x:c r="F863" s="4" t="inlineStr">
        <x:is>
          <x:t xml:space="preserve">New proposal</x:t>
        </x:is>
      </x:c>
      <x:c r="G863" s="4" t="inlineStr">
        <x:is>
          <x:t xml:space="preserve">Unfitted fired ceramic tube lengths for selected spacers, protected guides or candidate nonconductive passages. Cutting, bore finish and service qualification remain necessary; no voltage, heat or chemical rating is assigned.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hollow ceramic tube blanks; manufactured stock; fabrication stock; processed material; processed intermediate; manufactured / unresolved; fabrication; ceramic; solid piece; proposal; hollow ceramic tube blanks; manufactured stock; fabrication stock; t2; t1; material</x:v>
      </x:c>
      <x:c r="AF863" s="4" t="inlineStr">
        <x:is>
          <x:t xml:space="preserve">Author-requested expansion of manufactured stock: worked materials awaiting fitted fabrication, separate from finished equipment and as-found salvage.</x:t>
        </x:is>
      </x:c>
      <x:c r="AG863" s="4" t="inlineStr">
        <x:is>
          <x:t xml:space="preserve">Proposed T2 stock using qualified T1 metal or ceramic feed. The planning stage does not establish a recipe, production access or material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status/completeness",IF(C863="T0","Raw entry feed; no production route","No production route listed"))</x:f>
        <x:v>No production route listed</x:v>
      </x:c>
      <x:c r="AN863" s="4">
        <x:f>IF(C863="T0",0,IF(C863="T1",1,IF(C863="T2",2,IF(C863="T3",3,IF(C863="T4",4,IF(C863="Unassigned",98,99))))))</x:f>
        <x:v>2</x:v>
      </x:c>
    </x:row>
    <x:row r="864">
      <x:c r="A864" s="4" t="inlineStr">
        <x:is>
          <x:t xml:space="preserve">proposal.stock.fired_ceramic_ring_blanks</x:t>
        </x:is>
      </x:c>
      <x:c r="B864" s="4" t="inlineStr">
        <x:is>
          <x:t xml:space="preserve">Fired ceramic ring blanks</x:t>
        </x:is>
      </x:c>
      <x:c r="C864" s="4" t="inlineStr">
        <x:is>
          <x:t xml:space="preserve">T2</x:t>
        </x:is>
      </x:c>
      <x:c r="D864" s="4" t="inlineStr">
        <x:is>
          <x:t xml:space="preserve">Manufactured stock</x:t>
        </x:is>
      </x:c>
      <x:c r="E864" s="4" t="inlineStr">
        <x:is>
          <x:t xml:space="preserve">Fabrication stock</x:t>
        </x:is>
      </x:c>
      <x:c r="F864" s="4" t="inlineStr">
        <x:is>
          <x:t xml:space="preserve">New proposal</x:t>
        </x:is>
      </x:c>
      <x:c r="G864" s="4" t="inlineStr">
        <x:is>
          <x:t xml:space="preserve">Rough fired ceramic rings awaiting grinding and matching to a particular assembly. They supply stock for potential collars or spacers, distinct from the catalog's fitted insulating spacer and matched spacer sets.</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fired ceramic ring blanks; manufactured stock; fabrication stock; processed material; processed intermediate; manufactured / unresolved; fabrication; ceramic; solid piece; proposal; fired ceramic ring blanks; manufactured stock; fabrication stock; t2; t1; material</x:v>
      </x:c>
      <x:c r="AF864" s="4" t="inlineStr">
        <x:is>
          <x:t xml:space="preserve">Author-requested expansion of manufactured stock: worked materials awaiting fitted fabrication, separate from finished equipment and as-found salvage.</x:t>
        </x:is>
      </x:c>
      <x:c r="AG864" s="4" t="inlineStr">
        <x:is>
          <x:t xml:space="preserve">Proposed T2 stock using qualified T1 metal or ceramic feed. The planning stage does not establish a recipe, production access or material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status/completeness",IF(C864="T0","Raw entry feed; no production route","No production route listed"))</x:f>
        <x:v>No production route listed</x:v>
      </x:c>
      <x:c r="AN864" s="4">
        <x:f>IF(C864="T0",0,IF(C864="T1",1,IF(C864="T2",2,IF(C864="T3",3,IF(C864="T4",4,IF(C864="Unassigned",98,99))))))</x:f>
        <x:v>2</x:v>
      </x:c>
    </x:row>
    <x:row r="865">
      <x:c r="A865" s="4" t="inlineStr">
        <x:is>
          <x:t xml:space="preserve">proposal.stock.laminated_mica_shims</x:t>
        </x:is>
      </x:c>
      <x:c r="B865" s="4" t="inlineStr">
        <x:is>
          <x:t xml:space="preserve">Laminated mica shim stock</x:t>
        </x:is>
      </x:c>
      <x:c r="C865" s="4" t="inlineStr">
        <x:is>
          <x:t xml:space="preserve">T3</x:t>
        </x:is>
      </x:c>
      <x:c r="D865" s="4" t="inlineStr">
        <x:is>
          <x:t xml:space="preserve">Manufactured stock</x:t>
        </x:is>
      </x:c>
      <x:c r="E865" s="4" t="inlineStr">
        <x:is>
          <x:t xml:space="preserve">Fabrication stock</x:t>
        </x:is>
      </x:c>
      <x:c r="F865" s="4" t="inlineStr">
        <x:is>
          <x:t xml:space="preserve">New proposal</x:t>
        </x:is>
      </x:c>
      <x:c r="G865" s="4" t="inlineStr">
        <x:is>
          <x:t xml:space="preserve">Thin layered mica strips proposed for fitted gap adjustment and separation between compatible surfaces. Thickness, binder choice and useful insulating behavior require qualification; this is not a guaranteed electrical barrier.</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stock; manufactured stock; fabrication stock; processed material; processed intermediate; manufactured / unresolved; equipment fabrication; mineral; strip; proposal; laminated mica shim stock; manufactured stock; fabrication stock; t3; t2; material</x:v>
      </x:c>
      <x:c r="AF865" s="4" t="inlineStr">
        <x:is>
          <x:t xml:space="preserve">Author-requested expansion of manufactured stock: worked materials awaiting fitted fabrication, separate from finished equipment and as-found salvage.</x:t>
        </x:is>
      </x:c>
      <x:c r="AG865" s="4" t="inlineStr">
        <x:is>
          <x:t xml:space="preserve">Proposed T3 finishing and thickness-selection stage using T2 mica composite sheet. Composition, separation method and tolerances remain unresolved.</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status/completeness",IF(C865="T0","Raw entry feed; no production route","No production route listed"))</x:f>
        <x:v>No production route listed</x:v>
      </x:c>
      <x:c r="AN865" s="4">
        <x:f>IF(C865="T0",0,IF(C865="T1",1,IF(C865="T2",2,IF(C865="T3",3,IF(C865="T4",4,IF(C865="Unassigned",98,99))))))</x:f>
        <x:v>3</x:v>
      </x:c>
    </x:row>
    <x:row r="866">
      <x:c r="A866" s="4" t="inlineStr">
        <x:is>
          <x:t xml:space="preserve">proposal.stock.copper_capillary_tube</x:t>
        </x:is>
      </x:c>
      <x:c r="B866" s="4" t="inlineStr">
        <x:is>
          <x:t xml:space="preserve">Copper capillary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Fine-bore copper tubing proposed for fitted instrument passages or the controlled transfer of compatible contained substances. It does not imply a water system, safe biological contact or a particular flow rate; bore consistency and cleaning remain open.</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copper capillary tube stock; manufactured stock; fabrication stock; processed material; processed intermediate; manufactured / unresolved; equipment fabrication; metal; solid piece; proposal; copper capillary tube stock; manufactured stock; fabrication stock; t3; t2; material</x:v>
      </x:c>
      <x:c r="AF866" s="4" t="inlineStr">
        <x:is>
          <x:t xml:space="preserve">Author-requested expansion of manufactured stock: worked materials awaiting fitted fabrication, separate from finished equipment and as-found salvage.</x:t>
        </x:is>
      </x:c>
      <x:c r="AG866" s="4" t="inlineStr">
        <x:is>
          <x:t xml:space="preserve">Proposed T3 fine forming from T2 drawn copper stock. Tooling, bore control and process qualification are not established.</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status/completeness",IF(C866="T0","Raw entry feed; no production route","No production route listed"))</x:f>
        <x:v>No production route listed</x:v>
      </x:c>
      <x:c r="AN866" s="4">
        <x:f>IF(C866="T0",0,IF(C866="T1",1,IF(C866="T2",2,IF(C866="T3",3,IF(C866="T4",4,IF(C866="Unassigned",98,99))))))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Very thin worked bronze sheets proposed for decorative cladding, shaped labels or selected fitted metal layers. Thickness, alloy, joining and durability remain undecided; it is distinct from thicker drawn bronze strip stock.</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Proposed T3 thinning and finishing using T2 bronze stock. Annealing, hammering sequence, usable thickness and yield remain design work.</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status/completeness",IF(C867="T0","Raw entry feed; no production route","No production route listed"))</x:f>
        <x:v>No production route listed</x:v>
      </x:c>
      <x:c r="AN867" s="4">
        <x:f>IF(C867="T0",0,IF(C867="T1",1,IF(C867="T2",2,IF(C867="T3",3,IF(C867="T4",4,IF(C867="Unassigned",98,99))))))</x:f>
        <x:v>3</x:v>
      </x:c>
    </x:row>
    <x:row r="868">
      <x:c r="A868" s="4" t="inlineStr">
        <x:is>
          <x:t xml:space="preserve">author.station.workbench</x:t>
        </x:is>
      </x:c>
      <x:c r="B868" s="4" t="inlineStr">
        <x:is>
          <x:t xml:space="preserve">Workbench</x:t>
        </x:is>
      </x:c>
      <x:c r="C868" s="4" t="inlineStr">
        <x:is>
          <x:t xml:space="preserve">T2</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t2; t1; finished item</x:v>
      </x:c>
      <x:c r="AF868" s="4" t="inlineStr">
        <x:is>
          <x:t xml:space="preserve">Placed camp facility hosting a defined crafting operation; supporting hand tools, process vessels, upgrade parts and ingredients remain separate items.</x:t>
        </x:is>
      </x:c>
      <x:c r="AG868" s="4" t="inlineStr">
        <x:is>
          <x:t xml:space="preserve">Proposed T2 construction from craft-ready T1 stock. Construction tier is independent of the tier of products processed here; no construction recipe is approved.</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status/completeness",IF(C868="T0","Raw entry feed; no production route","No production route listed"))</x:f>
        <x:v>No production route listed</x:v>
      </x:c>
      <x:c r="AN868" s="4">
        <x:f>IF(C868="T0",0,IF(C868="T1",1,IF(C868="T2",2,IF(C868="T3",3,IF(C868="T4",4,IF(C868="Unassigned",98,99))))))</x:f>
        <x:v>2</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Proposed T2 construction from craft-ready T1 stock. Construction tier is independent of the tier of products processed here; no construction recipe is approved.</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status/completeness",IF(C869="T0","Raw entry feed; no production route","No production route listed"))</x:f>
        <x:v>No production route listed</x:v>
      </x:c>
      <x:c r="AN869" s="4">
        <x:f>IF(C869="T0",0,IF(C869="T1",1,IF(C869="T2",2,IF(C869="T3",3,IF(C869="T4",4,IF(C869="Unassigned",98,99))))))</x:f>
        <x:v>2</x:v>
      </x:c>
    </x:row>
    <x:row r="870">
      <x:c r="A870" s="4" t="inlineStr">
        <x:is>
          <x:t xml:space="preserve">author.station.dust_refinery</x:t>
        </x:is>
      </x:c>
      <x:c r="B870" s="4" t="inlineStr">
        <x:is>
          <x:t xml:space="preserve">Dust refinery</x:t>
        </x:is>
      </x:c>
      <x:c r="C870" s="4" t="inlineStr">
        <x:is>
          <x:t xml:space="preserve">T2</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t2; t1; finished item</x:v>
      </x:c>
      <x:c r="AF870" s="4" t="inlineStr">
        <x:is>
          <x:t xml:space="preserve">Placed camp facility hosting a defined crafting operation; supporting hand tools, process vessels, upgrade parts and ingredients remain separate items.</x:t>
        </x:is>
      </x:c>
      <x:c r="AG870" s="4" t="inlineStr">
        <x:is>
          <x:t xml:space="preserve">Proposed T2 construction from craft-ready T1 stock. Construction tier is independent of the tier of products processed here; no construction recipe is approved.</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status/completeness",IF(C870="T0","Raw entry feed; no production route","No production route listed"))</x:f>
        <x:v>No production route listed</x:v>
      </x:c>
      <x:c r="AN870" s="4">
        <x:f>IF(C870="T0",0,IF(C870="T1",1,IF(C870="T2",2,IF(C870="T3",3,IF(C870="T4",4,IF(C870="Unassigned",98,99))))))</x:f>
        <x:v>2</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Proposed T2 construction from craft-ready T1 stock. Construction tier is independent of the tier of products processed here; no construction recipe is approved.</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status/completeness",IF(C871="T0","Raw entry feed; no production route","No production route listed"))</x:f>
        <x:v>No production route listed</x:v>
      </x:c>
      <x:c r="AN871" s="4">
        <x:f>IF(C871="T0",0,IF(C871="T1",1,IF(C871="T2",2,IF(C871="T3",3,IF(C871="T4",4,IF(C871="Unassigned",98,99))))))</x:f>
        <x:v>2</x:v>
      </x:c>
    </x:row>
    <x:row r="872">
      <x:c r="A872" s="4" t="inlineStr">
        <x:is>
          <x:t xml:space="preserve">proposal.station.husk_processing_table</x:t>
        </x:is>
      </x:c>
      <x:c r="B872" s="4" t="inlineStr">
        <x:is>
          <x:t xml:space="preserve">Husk processing table</x:t>
        </x:is>
      </x:c>
      <x:c r="C872" s="4" t="inlineStr">
        <x:is>
          <x:t xml:space="preserve">T2</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t2; t1; finished item</x:v>
      </x:c>
      <x:c r="AF872" s="4" t="inlineStr">
        <x:is>
          <x:t xml:space="preserve">Placed camp facility hosting a defined crafting operation; supporting hand tools, process vessels, upgrade parts and ingredients remain separate items.</x:t>
        </x:is>
      </x:c>
      <x:c r="AG872" s="4" t="inlineStr">
        <x:is>
          <x:t xml:space="preserve">Proposed T2 construction from craft-ready T1 stock. Construction tier is independent of the tier of products processed here; no construction recipe is approved.</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status/completeness",IF(C872="T0","Raw entry feed; no production route","No production route listed"))</x:f>
        <x:v>No production route listed</x:v>
      </x:c>
      <x:c r="AN872" s="4">
        <x:f>IF(C872="T0",0,IF(C872="T1",1,IF(C872="T2",2,IF(C872="T3",3,IF(C872="T4",4,IF(C872="Unassigned",98,99))))))</x:f>
        <x:v>2</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Proposed T3 precision press assembly using T2 fitted screw, frame and platen parts. Output tier and difficult textile processing are separate questions.</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status/completeness",IF(C873="T0","Raw entry feed; no production route","No production route listed"))</x:f>
        <x:v>No production route listed</x:v>
      </x:c>
      <x:c r="AN873" s="4">
        <x:f>IF(C873="T0",0,IF(C873="T1",1,IF(C873="T2",2,IF(C873="T3",3,IF(C873="T4",4,IF(C873="Unassigned",98,99))))))</x:f>
        <x:v>3</x:v>
      </x:c>
    </x:row>
    <x:row r="874">
      <x:c r="A874" s="4" t="inlineStr">
        <x:is>
          <x:t xml:space="preserve">proposal.station.ceramic_forming_bench</x:t>
        </x:is>
      </x:c>
      <x:c r="B874" s="4" t="inlineStr">
        <x:is>
          <x:t xml:space="preserve">Ceramic forming bench</x:t>
        </x:is>
      </x:c>
      <x:c r="C874" s="4" t="inlineStr">
        <x:is>
          <x:t xml:space="preserve">T2</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t2; t1; finished item</x:v>
      </x:c>
      <x:c r="AF874" s="4" t="inlineStr">
        <x:is>
          <x:t xml:space="preserve">Placed camp facility hosting a defined crafting operation; supporting hand tools, process vessels, upgrade parts and ingredients remain separate items.</x:t>
        </x:is>
      </x:c>
      <x:c r="AG874" s="4" t="inlineStr">
        <x:is>
          <x:t xml:space="preserve">Proposed T2 construction from craft-ready T1 stock. Construction tier is independent of the tier of products processed here; no construction recipe is approved.</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status/completeness",IF(C874="T0","Raw entry feed; no production route","No production route listed"))</x:f>
        <x:v>No production route listed</x:v>
      </x:c>
      <x:c r="AN874" s="4">
        <x:f>IF(C874="T0",0,IF(C874="T1",1,IF(C874="T2",2,IF(C874="T3",3,IF(C874="T4",4,IF(C874="Unassigned",98,99))))))</x:f>
        <x:v>2</x:v>
      </x:c>
    </x:row>
    <x:row r="875">
      <x:c r="A875" s="4" t="inlineStr">
        <x:is>
          <x:t xml:space="preserve">proposal.station.contained_chemical_processing_station</x:t>
        </x:is>
      </x:c>
      <x:c r="B875" s="4" t="inlineStr">
        <x:is>
          <x:t xml:space="preserve">Contained chemical processing station</x:t>
        </x:is>
      </x:c>
      <x:c r="C875" s="4" t="inlineStr">
        <x:is>
          <x:t xml:space="preserve">T3</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t3; t2; finished item</x:v>
      </x:c>
      <x:c r="AF875" s="4" t="inlineStr">
        <x:is>
          <x:t xml:space="preserve">Placed camp facility hosting a defined crafting operation; supporting hand tools, process vessels, upgrade parts and ingredients remain separate items.</x:t>
        </x:is>
      </x:c>
      <x:c r="AG875" s="4" t="inlineStr">
        <x:is>
          <x:t xml:space="preserve">Proposed T3 station assembly from T2 containment and fitted process parts. No universal chemistry or process qualification implied.</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status/completeness",IF(C875="T0","Raw entry feed; no production route","No production route listed"))</x:f>
        <x:v>No production route listed</x:v>
      </x:c>
      <x:c r="AN875" s="4">
        <x:f>IF(C875="T0",0,IF(C875="T1",1,IF(C875="T2",2,IF(C875="T3",3,IF(C875="T4",4,IF(C875="Unassigned",98,99))))))</x:f>
        <x:v>3</x:v>
      </x:c>
    </x:row>
    <x:row r="876">
      <x:c r="A876" s="4" t="inlineStr">
        <x:is>
          <x:t xml:space="preserve">proposal.station.legger_service_stand</x:t>
        </x:is>
      </x:c>
      <x:c r="B876" s="4" t="inlineStr">
        <x:is>
          <x:t xml:space="preserve">Legger service stand</x:t>
        </x:is>
      </x:c>
      <x:c r="C876" s="4" t="inlineStr">
        <x:is>
          <x:t xml:space="preserve">T2</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t2; t1; finished item</x:v>
      </x:c>
      <x:c r="AF876" s="4" t="inlineStr">
        <x:is>
          <x:t xml:space="preserve">Placed camp facility hosting a defined crafting operation; supporting hand tools, process vessels, upgrade parts and ingredients remain separate items.</x:t>
        </x:is>
      </x:c>
      <x:c r="AG876" s="4" t="inlineStr">
        <x:is>
          <x:t xml:space="preserve">Proposed T2 construction from craft-ready T1 stock. Construction tier is independent of the tier of products processed here; no construction recipe is approved.</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status/completeness",IF(C876="T0","Raw entry feed; no production route","No production route listed"))</x:f>
        <x:v>No production route listed</x:v>
      </x:c>
      <x:c r="AN876" s="4">
        <x:f>IF(C876="T0",0,IF(C876="T1",1,IF(C876="T2",2,IF(C876="T3",3,IF(C876="T4",4,IF(C876="Unassigned",98,99))))))</x:f>
        <x:v>2</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T0 as harvested, before inspection and preparation establish craft-ready T1 material. Potential use does not establish suitability or a recipe.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status/completeness",IF(C877="T0","Raw entry feed; no production route","No production route listed"))</x:f>
        <x:v>Raw entry feed; no production route</x:v>
      </x:c>
      <x:c r="AN877" s="4">
        <x:f>IF(C877="T0",0,IF(C877="T1",1,IF(C877="T2",2,IF(C877="T3",3,IF(C877="T4",4,IF(C877="Unassigned",98,99))))))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T0 as harvested, before inspection and preparation establish craft-ready T1 material. Potential use does not establish suitability or a recipe.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status/completeness",IF(C878="T0","Raw entry feed; no production route","No production route listed"))</x:f>
        <x:v>Raw entry feed; no production route</x:v>
      </x:c>
      <x:c r="AN878" s="4">
        <x:f>IF(C878="T0",0,IF(C878="T1",1,IF(C878="T2",2,IF(C878="T3",3,IF(C878="T4",4,IF(C878="Unassigned",98,99))))))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T0 as harvested, before inspection and preparation establish craft-ready T1 material. Potential use does not establish suitability or a recipe.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status/completeness",IF(C879="T0","Raw entry feed; no production route","No production route listed"))</x:f>
        <x:v>Raw entry feed; no production route</x:v>
      </x:c>
      <x:c r="AN879" s="4">
        <x:f>IF(C879="T0",0,IF(C879="T1",1,IF(C879="T2",2,IF(C879="T3",3,IF(C879="T4",4,IF(C879="Unassigned",98,99))))))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T0 as harvested, before inspection and preparation establish craft-ready T1 material. Potential use does not establish suitability or a recipe.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status/completeness",IF(C880="T0","Raw entry feed; no production route","No production route listed"))</x:f>
        <x:v>Raw entry feed; no production route</x:v>
      </x:c>
      <x:c r="AN880" s="4">
        <x:f>IF(C880="T0",0,IF(C880="T1",1,IF(C880="T2",2,IF(C880="T3",3,IF(C880="T4",4,IF(C880="Unassigned",98,99))))))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T0 as harvested, before inspection and preparation establish craft-ready T1 material. Potential use does not establish suitability or a recipe.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status/completeness",IF(C881="T0","Raw entry feed; no production route","No production route listed"))</x:f>
        <x:v>Raw entry feed; no production route</x:v>
      </x:c>
      <x:c r="AN881" s="4">
        <x:f>IF(C881="T0",0,IF(C881="T1",1,IF(C881="T2",2,IF(C881="T3",3,IF(C881="T4",4,IF(C881="Unassigned",98,99))))))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T0 as harvested, before inspection and preparation establish craft-ready T1 material. Potential use does not establish suitability or a recipe.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status/completeness",IF(C882="T0","Raw entry feed; no production route","No production route listed"))</x:f>
        <x:v>Raw entry feed; no production route</x:v>
      </x:c>
      <x:c r="AN882" s="4">
        <x:f>IF(C882="T0",0,IF(C882="T1",1,IF(C882="T2",2,IF(C882="T3",3,IF(C882="T4",4,IF(C882="Unassigned",98,99))))))</x:f>
        <x:v>0</x:v>
      </x:c>
    </x:row>
    <x:row r="883">
      <x:c r="A883" s="4" t="inlineStr">
        <x:is>
          <x:t xml:space="preserve">proposal.salvage.sand_choked_cable_winch</x:t>
        </x:is>
      </x:c>
      <x:c r="B883" s="4" t="inlineStr">
        <x:is>
          <x:t xml:space="preserve">Sand-choked cable winch</x:t>
        </x:is>
      </x:c>
      <x:c r="C883" s="4" t="inlineStr">
        <x:is>
          <x:t xml:space="preserve">T0</x:t>
        </x:is>
      </x:c>
      <x:c r="D883" s="4" t="inlineStr">
        <x:is>
          <x:t xml:space="preserve">Salvage</x:t>
        </x:is>
      </x:c>
      <x:c r="E883" s="4" t="inlineStr">
        <x:is>
          <x:t xml:space="preserve">Abandoned hauling machinery</x:t>
        </x:is>
      </x:c>
      <x:c r="F883" s="4" t="inlineStr">
        <x:is>
          <x:t xml:space="preserve">New proposal</x:t>
        </x:is>
      </x:c>
      <x:c r="G883" s="4" t="inlineStr">
        <x:is>
          <x:t xml:space="preserve">A seized hand-crank winch recovered from an abandoned canyon lift or expedition hauling point. Packed grit jams the exposed gearing and the retaining pawl is damaged. The bare drum, gear teeth and mounting frame may offer repair donors or metal-recovery feed after inspection; recovering the assembly does not provide a working hoist or usable cable.</x:t>
        </x:is>
      </x:c>
      <x:c r="H883" s="4" t="inlineStr">
        <x:is>
          <x:t xml:space="preserve">None</x:t>
        </x:is>
      </x:c>
      <x:c r="I883" s="4" t="inlineStr">
        <x:is>
          <x:t xml:space="preserve">Recovered physical cargo; dimensions, mass and carrier fit unresolved.</x:t>
        </x:is>
      </x:c>
      <x:c r="J883" s="4"/>
      <x:c r="K883"/>
      <x:c r="L883" t="inlineStr">
        <x:is>
          <x:t xml:space="preserve">Recover from a proposed abandoned canyon lift or expedition hauling point. Specific sites, frequency and recovery requirements remain design work.</x:t>
        </x:is>
      </x:c>
      <x:c r="M883" s="4" t="inlineStr">
        <x:is>
          <x:t xml:space="preserve">Inspect and dismantle for potentially reusable drum, gears, pawl or mounting brackets, or assess as a whole-machine repair candidate. No salvage yield, repair recipe or working replacement parts granted automatically.</x:t>
        </x:is>
      </x:c>
      <x:c r="N883" s="4" t="inlineStr">
        <x:is>
          <x:t xml:space="preserve">Not implemented</x:t>
        </x:is>
      </x:c>
      <x:c r="O883" s="4" t="inlineStr">
        <x:is>
          <x:t xml:space="preserve">Seized gearing, damaged retaining pawl and hidden wear may prevent reuse. No usable cable, reliable brake, supported load, stored energy or working lifting action is supplied. Metal construction; no wooden handles or frame assumed.</x:t>
        </x:is>
      </x:c>
      <x:c r="P883" s="4"/>
      <x:c r="Q883" s="4"/>
      <x:c r="R883"/>
      <x:c r="S883"/>
      <x:c r="T883"/>
      <x:c r="U883" t="inlineStr">
        <x:is>
          <x:t xml:space="preserve">Recovery sites, physical size, carrying mass, inspection criteria, useful donor parts and repair route remain proposals. Visual direction: empty grooved drum, exposed grit-packed gears, bent iron frame and broken all-metal crank.</x:t>
        </x:is>
      </x:c>
      <x:c r="V883" s="4" t="inlineStr">
        <x:is>
          <x:t xml:space="preserve">seized cable winch; abandoned canyon hoist; grit-jammed hauling gear; damaged hand-crank winch</x:t>
        </x:is>
      </x:c>
      <x:c r="W883" s="4" t="inlineStr">
        <x:is>
          <x:t xml:space="preserve">Author requested one new salvage brainstorm item, October 15, 2026. New game proposal under Docs/WORLD_BASIS.md; no source-lore anatomy, named location or historical event is asserted. Setting constraints: Docs/WORLD_BASIS.md#material-culture.</x:t>
        </x:is>
      </x:c>
      <x:c r="X883" s="4" t="inlineStr">
        <x:is>
          <x:t xml:space="preserve">Machine</x:t>
        </x:is>
      </x:c>
      <x:c r="Y883" s="4" t="inlineStr">
        <x:is>
          <x:t xml:space="preserve">Recovered part</x:t>
        </x:is>
      </x:c>
      <x:c r="Z883" s="4" t="inlineStr">
        <x:is>
          <x:t xml:space="preserve">Industrial salvage</x:t>
        </x:is>
      </x:c>
      <x:c r="AA883" s="4" t="inlineStr">
        <x:is>
          <x:t xml:space="preserve">Machinery repair</x:t>
        </x:is>
      </x:c>
      <x:c r="AB883" s="4" t="inlineStr">
        <x:is>
          <x:t xml:space="preserve">Metal</x:t>
        </x:is>
      </x:c>
      <x:c r="AC883" s="4" t="inlineStr">
        <x:is>
          <x:t xml:space="preserve">Assembly</x:t>
        </x:is>
      </x:c>
      <x:c r="AD883" s="4" t="inlineStr">
        <x:is>
          <x:t xml:space="preserve">Proposal</x:t>
        </x:is>
      </x:c>
      <x:c r="AE883" s="4" t="str">
        <x:f>LOWER(A883&amp;"; "&amp;B883&amp;"; "&amp;D883&amp;"; "&amp;E883&amp;"; "&amp;X883&amp;"; "&amp;Y883&amp;"; "&amp;Z883&amp;"; "&amp;AA883&amp;"; "&amp;AB883&amp;"; "&amp;AC883&amp;"; "&amp;AD883&amp;"; "&amp;V883&amp;"; "&amp;C883&amp;"; "&amp;AH883&amp;"; "&amp;AI883)</x:f>
        <x:v>proposal.salvage.sand_choked_cable_winch; sand-choked cable winch; salvage; abandoned hauling machinery; machine; recovered part; industrial salvage; machinery repair; metal; assembly; proposal; seized cable winch; abandoned canyon hoist; grit-jammed hauling gear; damaged hand-crank winch; t0; t0; component</x:v>
      </x:c>
      <x:c r="AF883" s="4" t="inlineStr">
        <x:is>
          <x:t xml:space="preserve">As-found damaged contemporary hauling machinery, distinct from loose cable scrap, manufactured ratchet parts and ready-to-use traversal tools. Neither ancient technology nor a working tool is assumed.</x:t>
        </x:is>
      </x:c>
      <x:c r="AG883" s="4" t="inlineStr">
        <x:is>
          <x:t xml:space="preserve">T0 as recovered in unknown condition. A qualified reusable mechanism would need a separate T1 readiness record; original complexity does not establish usability.</x:t>
        </x:is>
      </x:c>
      <x:c r="AH883" s="4" t="inlineStr">
        <x:is>
          <x:t xml:space="preserve">T0</x:t>
        </x:is>
      </x:c>
      <x:c r="AI883" s="4" t="inlineStr">
        <x:is>
          <x:t xml:space="preserve">Component</x:t>
        </x:is>
      </x:c>
      <x:c r="AJ883" s="4">
        <x:f>COUNTIFS('Material routes'!$D$6:$D$2205,A883,'Material routes'!$C$6:$C$2205,"Output")</x:f>
        <x:v>0</x:v>
      </x:c>
      <x:c r="AK883" s="4">
        <x:f>SUM(COUNTIFS('Material routes'!$D$6:$D$2205,A883,'Material routes'!$C$6:$C$2205,"Ingredient candidate"),COUNTIFS('Material routes'!$D$6:$D$2205,A883,'Material routes'!$C$6:$C$2205,"Consumed input"),COUNTIFS('Material routes'!$D$6:$D$2205,A883,'Material routes'!$C$6:$C$2205,"Contained input"),COUNTIFS('Material routes'!$D$6:$D$2205,A883,'Material routes'!$C$6:$C$2205,"Transform input"))</x:f>
        <x:v>0</x:v>
      </x:c>
      <x:c r="AL883" s="4">
        <x:f>COUNTIFS('Material routes'!$D$6:$D$2205,A883,'Material routes'!$C$6:$C$2205,"Tool candidate")</x:f>
        <x:v>0</x:v>
      </x:c>
      <x:c r="AM883" s="4" t="str">
        <x:f>IF(AJ883&gt;0,"Route listed; review status/completeness",IF(C883="T0","Raw entry feed; no production route","No production route listed"))</x:f>
        <x:v>Raw entry feed; no production route</x:v>
      </x:c>
      <x:c r="AN883" s="4">
        <x:f>IF(C883="T0",0,IF(C883="T1",1,IF(C883="T2",2,IF(C883="T3",3,IF(C883="T4",4,IF(C883="Unassigned",98,99))))))</x:f>
        <x:v>0</x:v>
      </x:c>
    </x:row>
    <x:row r="884">
      <x:c r="A884" s="4" t="inlineStr">
        <x:is>
          <x:t xml:space="preserve">proposal.accessory.folding_grounding_rod</x:t>
        </x:is>
      </x:c>
      <x:c r="B884" s="4" t="inlineStr">
        <x:is>
          <x:t xml:space="preserve">Folding static-grounding rod</x:t>
        </x:is>
      </x:c>
      <x:c r="C884" s="4" t="inlineStr">
        <x:is>
          <x:t xml:space="preserve">T2</x:t>
        </x:is>
      </x:c>
      <x:c r="D884" s="4" t="inlineStr">
        <x:is>
          <x:t xml:space="preserve">Accessories</x:t>
        </x:is>
      </x:c>
      <x:c r="E884" s="4" t="inlineStr">
        <x:is>
          <x:t xml:space="preserve">Personal utility accessory</x:t>
        </x:is>
      </x:c>
      <x:c r="F884" s="4" t="inlineStr">
        <x:is>
          <x:t xml:space="preserve">New proposal</x:t>
        </x:is>
      </x:c>
      <x:c r="G884" s="4" t="inlineStr">
        <x:is>
          <x:t xml:space="preserve">A short jointed metal probe carried as a candidate ground-contact accessory for the existing Static grounding kit. Intended to provide a deliberately placed contact point when suitable ground is available; it is not a shelter anchor or a complete grounding system.</x:t>
        </x:is>
      </x:c>
      <x:c r="H884" s="4" t="inlineStr">
        <x:is>
          <x:t xml:space="preserve">Unassigned; no new slot approved</x:t>
        </x:is>
      </x:c>
      <x:c r="I884" s="4" t="inlineStr">
        <x:is>
          <x:t xml:space="preserve">Booter-carried personal utility gear; mounting, packing, dimensions and mass unresolved.</x:t>
        </x:is>
      </x:c>
      <x:c r="J884" s="4"/>
      <x:c r="K884"/>
      <x:c r="L884" t="inlineStr">
        <x:is>
          <x:t xml:space="preserve">Proposed contemporary craft or specialist trade; availability and construction recipe unresolved.</x:t>
        </x:is>
      </x:c>
      <x:c r="M884" s="4" t="inlineStr">
        <x:is>
          <x:t xml:space="preserve">Candidate compact finished accessory using selected prepared stock. No ingredient quantities, crafting time, yield or executable recipe authored.</x:t>
        </x:is>
      </x:c>
      <x:c r="N884" s="4" t="inlineStr">
        <x:is>
          <x:t xml:space="preserve">Not implemented</x:t>
        </x:is>
      </x:c>
      <x:c r="O884" s="4" t="inlineStr">
        <x:is>
          <x:t xml:space="preserve">Dry rock, loose dust and unknown terrain conductivity may prevent effective contact. Lead, body contact and controlled discharge remain separate requirements. No lightning protection, insulation or storm immunity.</x:t>
        </x:is>
      </x:c>
      <x:c r="P884" s="4"/>
      <x:c r="Q884" s="4"/>
      <x:c r="R884"/>
      <x:c r="S884"/>
      <x:c r="T884"/>
      <x:c r="U884" t="inlineStr">
        <x:is>
          <x:t xml:space="preserve">Artwork direction: A folded two-section copper-colored metal rod with a tapered end, locking joint and lead attachment eye. Fit, safe use and manufacturing details remain proposals.</x:t>
        </x:is>
      </x:c>
      <x:c r="V884" s="4" t="inlineStr">
        <x:is>
          <x:t xml:space="preserve">static grounding rod; folding earth probe; ground-contact accessory</x:t>
        </x:is>
      </x:c>
      <x:c r="W88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4" s="4" t="inlineStr">
        <x:is>
          <x:t xml:space="preserve">Tool</x:t>
        </x:is>
      </x:c>
      <x:c r="Y884" s="4" t="inlineStr">
        <x:is>
          <x:t xml:space="preserve">Finished item</x:t>
        </x:is>
      </x:c>
      <x:c r="Z884" s="4" t="inlineStr">
        <x:is>
          <x:t xml:space="preserve">Manufactured / unresolved</x:t>
        </x:is>
      </x:c>
      <x:c r="AA884" s="4" t="inlineStr">
        <x:is>
          <x:t xml:space="preserve">Static management</x:t>
        </x:is>
      </x:c>
      <x:c r="AB884" s="4" t="inlineStr">
        <x:is>
          <x:t xml:space="preserve">Metal</x:t>
        </x:is>
      </x:c>
      <x:c r="AC884" s="4" t="inlineStr">
        <x:is>
          <x:t xml:space="preserve">Assembly</x:t>
        </x:is>
      </x:c>
      <x:c r="AD884" s="4" t="inlineStr">
        <x:is>
          <x:t xml:space="preserve">Proposal</x:t>
        </x:is>
      </x:c>
      <x:c r="AE884" s="4" t="str">
        <x:f>LOWER(A884&amp;"; "&amp;B884&amp;"; "&amp;D884&amp;"; "&amp;E884&amp;"; "&amp;X884&amp;"; "&amp;Y884&amp;"; "&amp;Z884&amp;"; "&amp;AA884&amp;"; "&amp;AB884&amp;"; "&amp;AC884&amp;"; "&amp;AD884&amp;"; "&amp;V884&amp;"; "&amp;C884&amp;"; "&amp;AH884&amp;"; "&amp;AI884)</x:f>
        <x:v>proposal.accessory.folding_grounding_rod; folding static-grounding rod; accessories; personal utility accessory; tool; finished item; manufactured / unresolved; static management; metal; assembly; proposal; static grounding rod; folding earth probe; ground-contact accessory; t2; t1; finished item</x:v>
      </x:c>
      <x:c r="AF884" s="4" t="inlineStr">
        <x:is>
          <x:t xml:space="preserve">Author-requested simple personal accessory expansion. These compact supporting utilities are grouped in Accessories; item type, tier and gameplay compatibility remain separate classifications.</x:t>
        </x:is>
      </x:c>
      <x:c r="AG884" s="4" t="inlineStr">
        <x:is>
          <x:t xml:space="preserve">Proposed T2 finished accessory using qualified T1 stock. Construction details, usability, scarcity and equipment effects are not established by the planning tier.</x:t>
        </x:is>
      </x:c>
      <x:c r="AH884" s="4" t="inlineStr">
        <x:is>
          <x:t xml:space="preserve">T1</x:t>
        </x:is>
      </x:c>
      <x:c r="AI884" s="4" t="inlineStr">
        <x:is>
          <x:t xml:space="preserve">Finished item</x:t>
        </x:is>
      </x:c>
      <x:c r="AJ884" s="4">
        <x:f>COUNTIFS('Material routes'!$D$6:$D$2205,A884,'Material routes'!$C$6:$C$2205,"Output")</x:f>
        <x:v>0</x:v>
      </x:c>
      <x:c r="AK884" s="4">
        <x:f>SUM(COUNTIFS('Material routes'!$D$6:$D$2205,A884,'Material routes'!$C$6:$C$2205,"Ingredient candidate"),COUNTIFS('Material routes'!$D$6:$D$2205,A884,'Material routes'!$C$6:$C$2205,"Consumed input"),COUNTIFS('Material routes'!$D$6:$D$2205,A884,'Material routes'!$C$6:$C$2205,"Contained input"),COUNTIFS('Material routes'!$D$6:$D$2205,A884,'Material routes'!$C$6:$C$2205,"Transform input"))</x:f>
        <x:v>0</x:v>
      </x:c>
      <x:c r="AL884" s="4">
        <x:f>COUNTIFS('Material routes'!$D$6:$D$2205,A884,'Material routes'!$C$6:$C$2205,"Tool candidate")</x:f>
        <x:v>0</x:v>
      </x:c>
      <x:c r="AM884" s="4" t="str">
        <x:f>IF(AJ884&gt;0,"Route listed; review status/completeness",IF(C884="T0","Raw entry feed; no production route","No production route listed"))</x:f>
        <x:v>No production route listed</x:v>
      </x:c>
      <x:c r="AN884" s="4">
        <x:f>IF(C884="T0",0,IF(C884="T1",1,IF(C884="T2",2,IF(C884="T3",3,IF(C884="T4",4,IF(C884="Unassigned",98,99))))))</x:f>
        <x:v>2</x:v>
      </x:c>
    </x:row>
    <x:row r="885">
      <x:c r="A885" s="4" t="inlineStr">
        <x:is>
          <x:t xml:space="preserve">proposal.accessory.static_discharge_wand</x:t>
        </x:is>
      </x:c>
      <x:c r="B885" s="4" t="inlineStr">
        <x:is>
          <x:t xml:space="preserve">Static-discharge contact wand</x:t>
        </x:is>
      </x:c>
      <x:c r="C885" s="4" t="inlineStr">
        <x:is>
          <x:t xml:space="preserve">T2</x:t>
        </x:is>
      </x:c>
      <x:c r="D885" s="4" t="inlineStr">
        <x:is>
          <x:t xml:space="preserve">Accessories</x:t>
        </x:is>
      </x:c>
      <x:c r="E885" s="4" t="inlineStr">
        <x:is>
          <x:t xml:space="preserve">Personal utility accessory</x:t>
        </x:is>
      </x:c>
      <x:c r="F885" s="4" t="inlineStr">
        <x:is>
          <x:t xml:space="preserve">New proposal</x:t>
        </x:is>
      </x:c>
      <x:c r="G885" s="4" t="inlineStr">
        <x:is>
          <x:t xml:space="preserve">A compact contact wand proposed for deliberately equalizing accumulated static between compatible equipment and an established discharge path. A ceramic-separated grip and replaceable metal contact distinguish it from the ground probe itself; the actual discharge-control mechanism remains undefined.</x:t>
        </x:is>
      </x:c>
      <x:c r="H885" s="4" t="inlineStr">
        <x:is>
          <x:t xml:space="preserve">Unassigned; no new slot approved</x:t>
        </x:is>
      </x:c>
      <x:c r="I885" s="4" t="inlineStr">
        <x:is>
          <x:t xml:space="preserve">Booter-carried personal utility gear; mounting, packing, dimensions and mass unresolved.</x:t>
        </x:is>
      </x:c>
      <x:c r="J885" s="4"/>
      <x:c r="K885"/>
      <x:c r="L885" t="inlineStr">
        <x:is>
          <x:t xml:space="preserve">Proposed contemporary craft or specialist trade; availability and construction recipe unresolved.</x:t>
        </x:is>
      </x:c>
      <x:c r="M885" s="4" t="inlineStr">
        <x:is>
          <x:t xml:space="preserve">Candidate compact finished accessory using selected prepared stock. No ingredient quantities, crafting time, yield or executable recipe authored.</x:t>
        </x:is>
      </x:c>
      <x:c r="N885" s="4" t="inlineStr">
        <x:is>
          <x:t xml:space="preserve">Not implemented</x:t>
        </x:is>
      </x:c>
      <x:c r="O885" s="4" t="inlineStr">
        <x:is>
          <x:t xml:space="preserve">Requires a compatible controlled discharge path; touching a surface alone is not established as safe or effective. Ceramic is not automatically voltage-rated. No live-power servicing, lightning protection or immunity granted.</x:t>
        </x:is>
      </x:c>
      <x:c r="P885" s="4"/>
      <x:c r="Q885" s="4"/>
      <x:c r="R885"/>
      <x:c r="S885"/>
      <x:c r="T885"/>
      <x:c r="U885" t="inlineStr">
        <x:is>
          <x:t xml:space="preserve">Artwork direction: A short dark metal contact tip on a thick ceramic grip with a recessed lead eye. Fit, safe use and manufacturing details remain proposals.</x:t>
        </x:is>
      </x:c>
      <x:c r="V885" s="4" t="inlineStr">
        <x:is>
          <x:t xml:space="preserve">static discharge wand; charge contact probe</x:t>
        </x:is>
      </x:c>
      <x:c r="W88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5" s="4" t="inlineStr">
        <x:is>
          <x:t xml:space="preserve">Tool</x:t>
        </x:is>
      </x:c>
      <x:c r="Y885" s="4" t="inlineStr">
        <x:is>
          <x:t xml:space="preserve">Finished item</x:t>
        </x:is>
      </x:c>
      <x:c r="Z885" s="4" t="inlineStr">
        <x:is>
          <x:t xml:space="preserve">Manufactured / unresolved</x:t>
        </x:is>
      </x:c>
      <x:c r="AA885" s="4" t="inlineStr">
        <x:is>
          <x:t xml:space="preserve">Static management</x:t>
        </x:is>
      </x:c>
      <x:c r="AB885" s="4" t="inlineStr">
        <x:is>
          <x:t xml:space="preserve">Ceramic and metal</x:t>
        </x:is>
      </x:c>
      <x:c r="AC885" s="4" t="inlineStr">
        <x:is>
          <x:t xml:space="preserve">Assembly</x:t>
        </x:is>
      </x:c>
      <x:c r="AD885" s="4" t="inlineStr">
        <x:is>
          <x:t xml:space="preserve">Proposal</x:t>
        </x:is>
      </x:c>
      <x:c r="AE885" s="4" t="str">
        <x:f>LOWER(A885&amp;"; "&amp;B885&amp;"; "&amp;D885&amp;"; "&amp;E885&amp;"; "&amp;X885&amp;"; "&amp;Y885&amp;"; "&amp;Z885&amp;"; "&amp;AA885&amp;"; "&amp;AB885&amp;"; "&amp;AC885&amp;"; "&amp;AD885&amp;"; "&amp;V885&amp;"; "&amp;C885&amp;"; "&amp;AH885&amp;"; "&amp;AI885)</x:f>
        <x:v>proposal.accessory.static_discharge_wand; static-discharge contact wand; accessories; personal utility accessory; tool; finished item; manufactured / unresolved; static management; ceramic and metal; assembly; proposal; static discharge wand; charge contact probe; t2; t1; finished item</x:v>
      </x:c>
      <x:c r="AF885" s="4" t="inlineStr">
        <x:is>
          <x:t xml:space="preserve">Author-requested simple personal accessory expansion. These compact supporting utilities are grouped in Accessories; item type, tier and gameplay compatibility remain separate classifications.</x:t>
        </x:is>
      </x:c>
      <x:c r="AG885" s="4" t="inlineStr">
        <x:is>
          <x:t xml:space="preserve">Proposed T2 finished accessory using qualified T1 stock. Construction details, usability, scarcity and equipment effects are not established by the planning tier.</x:t>
        </x:is>
      </x:c>
      <x:c r="AH885" s="4" t="inlineStr">
        <x:is>
          <x:t xml:space="preserve">T1</x:t>
        </x:is>
      </x:c>
      <x:c r="AI885" s="4" t="inlineStr">
        <x:is>
          <x:t xml:space="preserve">Finished item</x:t>
        </x:is>
      </x:c>
      <x:c r="AJ885" s="4">
        <x:f>COUNTIFS('Material routes'!$D$6:$D$2205,A885,'Material routes'!$C$6:$C$2205,"Output")</x:f>
        <x:v>0</x:v>
      </x:c>
      <x:c r="AK885" s="4">
        <x:f>SUM(COUNTIFS('Material routes'!$D$6:$D$2205,A885,'Material routes'!$C$6:$C$2205,"Ingredient candidate"),COUNTIFS('Material routes'!$D$6:$D$2205,A885,'Material routes'!$C$6:$C$2205,"Consumed input"),COUNTIFS('Material routes'!$D$6:$D$2205,A885,'Material routes'!$C$6:$C$2205,"Contained input"),COUNTIFS('Material routes'!$D$6:$D$2205,A885,'Material routes'!$C$6:$C$2205,"Transform input"))</x:f>
        <x:v>0</x:v>
      </x:c>
      <x:c r="AL885" s="4">
        <x:f>COUNTIFS('Material routes'!$D$6:$D$2205,A885,'Material routes'!$C$6:$C$2205,"Tool candidate")</x:f>
        <x:v>0</x:v>
      </x:c>
      <x:c r="AM885" s="4" t="str">
        <x:f>IF(AJ885&gt;0,"Route listed; review status/completeness",IF(C885="T0","Raw entry feed; no production route","No production route listed"))</x:f>
        <x:v>No production route listed</x:v>
      </x:c>
      <x:c r="AN885" s="4">
        <x:f>IF(C885="T0",0,IF(C885="T1",1,IF(C885="T2",2,IF(C885="T3",3,IF(C885="T4",4,IF(C885="Unassigned",98,99))))))</x:f>
        <x:v>2</x:v>
      </x:c>
    </x:row>
    <x:row r="886">
      <x:c r="A886" s="4" t="inlineStr">
        <x:is>
          <x:t xml:space="preserve">proposal.accessory.grounding_drag_chain</x:t>
        </x:is>
      </x:c>
      <x:c r="B886" s="4" t="inlineStr">
        <x:is>
          <x:t xml:space="preserve">Grounding drag chain</x:t>
        </x:is>
      </x:c>
      <x:c r="C886" s="4" t="inlineStr">
        <x:is>
          <x:t xml:space="preserve">T2</x:t>
        </x:is>
      </x:c>
      <x:c r="D886" s="4" t="inlineStr">
        <x:is>
          <x:t xml:space="preserve">Accessories</x:t>
        </x:is>
      </x:c>
      <x:c r="E886" s="4" t="inlineStr">
        <x:is>
          <x:t xml:space="preserve">Personal utility accessory</x:t>
        </x:is>
      </x:c>
      <x:c r="F886" s="4" t="inlineStr">
        <x:is>
          <x:t xml:space="preserve">New proposal</x:t>
        </x:is>
      </x:c>
      <x:c r="G886" s="4" t="inlineStr">
        <x:is>
          <x:t xml:space="preserve">A short replaceable trailing metal chain proposed as a personal static-contact accessory on suitable surfaces. Its intended role is maintaining intermittent ground contact while moving, distinct from the deliberately placed grounding rod and the complete grounding kit.</x:t>
        </x:is>
      </x:c>
      <x:c r="H886" s="4" t="inlineStr">
        <x:is>
          <x:t xml:space="preserve">Unassigned; no new slot approved</x:t>
        </x:is>
      </x:c>
      <x:c r="I886" s="4" t="inlineStr">
        <x:is>
          <x:t xml:space="preserve">Booter-carried personal utility gear; mounting, packing, dimensions and mass unresolved.</x:t>
        </x:is>
      </x:c>
      <x:c r="J886" s="4"/>
      <x:c r="K886"/>
      <x:c r="L886" t="inlineStr">
        <x:is>
          <x:t xml:space="preserve">Proposed contemporary craft or specialist trade; availability and construction recipe unresolved.</x:t>
        </x:is>
      </x:c>
      <x:c r="M886" s="4" t="inlineStr">
        <x:is>
          <x:t xml:space="preserve">Candidate compact finished accessory using selected prepared stock. No ingredient quantities, crafting time, yield or executable recipe authored.</x:t>
        </x:is>
      </x:c>
      <x:c r="N886" s="4" t="inlineStr">
        <x:is>
          <x:t xml:space="preserve">Not implemented</x:t>
        </x:is>
      </x:c>
      <x:c r="O886" s="4" t="inlineStr">
        <x:is>
          <x:t xml:space="preserve">Contact may be interrupted or ineffective on dry terrain. Snagging, release, conductivity and compatibility remain unresolved. No automatic discharge, isolation, lightning protection or storm immunity.</x:t>
        </x:is>
      </x:c>
      <x:c r="P886" s="4"/>
      <x:c r="Q886" s="4"/>
      <x:c r="R886"/>
      <x:c r="S886"/>
      <x:c r="T886"/>
      <x:c r="U886" t="inlineStr">
        <x:is>
          <x:t xml:space="preserve">Artwork direction: A compact coil of small metal links ending in a flattened worn contact link and a plain attachment loop. Fit, safe use and manufacturing details remain proposals.</x:t>
        </x:is>
      </x:c>
      <x:c r="V886" s="4" t="inlineStr">
        <x:is>
          <x:t xml:space="preserve">static drag chain; trailing ground contact</x:t>
        </x:is>
      </x:c>
      <x:c r="W88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6" s="4" t="inlineStr">
        <x:is>
          <x:t xml:space="preserve">Wearable</x:t>
        </x:is>
      </x:c>
      <x:c r="Y886" s="4" t="inlineStr">
        <x:is>
          <x:t xml:space="preserve">Finished item</x:t>
        </x:is>
      </x:c>
      <x:c r="Z886" s="4" t="inlineStr">
        <x:is>
          <x:t xml:space="preserve">Manufactured / unresolved</x:t>
        </x:is>
      </x:c>
      <x:c r="AA886" s="4" t="inlineStr">
        <x:is>
          <x:t xml:space="preserve">Static management</x:t>
        </x:is>
      </x:c>
      <x:c r="AB886" s="4" t="inlineStr">
        <x:is>
          <x:t xml:space="preserve">Metal</x:t>
        </x:is>
      </x:c>
      <x:c r="AC886" s="4" t="inlineStr">
        <x:is>
          <x:t xml:space="preserve">Assembly</x:t>
        </x:is>
      </x:c>
      <x:c r="AD886" s="4" t="inlineStr">
        <x:is>
          <x:t xml:space="preserve">Proposal</x:t>
        </x:is>
      </x:c>
      <x:c r="AE886" s="4" t="str">
        <x:f>LOWER(A886&amp;"; "&amp;B886&amp;"; "&amp;D886&amp;"; "&amp;E886&amp;"; "&amp;X886&amp;"; "&amp;Y886&amp;"; "&amp;Z886&amp;"; "&amp;AA886&amp;"; "&amp;AB886&amp;"; "&amp;AC886&amp;"; "&amp;AD886&amp;"; "&amp;V886&amp;"; "&amp;C886&amp;"; "&amp;AH886&amp;"; "&amp;AI886)</x:f>
        <x:v>proposal.accessory.grounding_drag_chain; grounding drag chain; accessories; personal utility accessory; wearable; finished item; manufactured / unresolved; static management; metal; assembly; proposal; static drag chain; trailing ground contact; t2; t1; finished item</x:v>
      </x:c>
      <x:c r="AF886" s="4" t="inlineStr">
        <x:is>
          <x:t xml:space="preserve">Author-requested simple personal accessory expansion. These compact supporting utilities are grouped in Accessories; item type, tier and gameplay compatibility remain separate classifications.</x:t>
        </x:is>
      </x:c>
      <x:c r="AG886" s="4" t="inlineStr">
        <x:is>
          <x:t xml:space="preserve">Proposed T2 finished accessory using qualified T1 stock. Construction details, usability, scarcity and equipment effects are not established by the planning tier.</x:t>
        </x:is>
      </x:c>
      <x:c r="AH886" s="4" t="inlineStr">
        <x:is>
          <x:t xml:space="preserve">T1</x:t>
        </x:is>
      </x:c>
      <x:c r="AI886" s="4" t="inlineStr">
        <x:is>
          <x:t xml:space="preserve">Finished item</x:t>
        </x:is>
      </x:c>
      <x:c r="AJ886" s="4">
        <x:f>COUNTIFS('Material routes'!$D$6:$D$2205,A886,'Material routes'!$C$6:$C$2205,"Output")</x:f>
        <x:v>0</x:v>
      </x:c>
      <x:c r="AK886" s="4">
        <x:f>SUM(COUNTIFS('Material routes'!$D$6:$D$2205,A886,'Material routes'!$C$6:$C$2205,"Ingredient candidate"),COUNTIFS('Material routes'!$D$6:$D$2205,A886,'Material routes'!$C$6:$C$2205,"Consumed input"),COUNTIFS('Material routes'!$D$6:$D$2205,A886,'Material routes'!$C$6:$C$2205,"Contained input"),COUNTIFS('Material routes'!$D$6:$D$2205,A886,'Material routes'!$C$6:$C$2205,"Transform input"))</x:f>
        <x:v>0</x:v>
      </x:c>
      <x:c r="AL886" s="4">
        <x:f>COUNTIFS('Material routes'!$D$6:$D$2205,A886,'Material routes'!$C$6:$C$2205,"Tool candidate")</x:f>
        <x:v>0</x:v>
      </x:c>
      <x:c r="AM886" s="4" t="str">
        <x:f>IF(AJ886&gt;0,"Route listed; review status/completeness",IF(C886="T0","Raw entry feed; no production route","No production route listed"))</x:f>
        <x:v>No production route listed</x:v>
      </x:c>
      <x:c r="AN886" s="4">
        <x:f>IF(C886="T0",0,IF(C886="T1",1,IF(C886="T2",2,IF(C886="T3",3,IF(C886="T4",4,IF(C886="Unassigned",98,99))))))</x:f>
        <x:v>2</x:v>
      </x:c>
    </x:row>
    <x:row r="887">
      <x:c r="A887" s="4" t="inlineStr">
        <x:is>
          <x:t xml:space="preserve">proposal.accessory.spectacle_keeper_chain</x:t>
        </x:is>
      </x:c>
      <x:c r="B887" s="4" t="inlineStr">
        <x:is>
          <x:t xml:space="preserve">Spectacle keeper chain</x:t>
        </x:is>
      </x:c>
      <x:c r="C887" s="4" t="inlineStr">
        <x:is>
          <x:t xml:space="preserve">T2</x:t>
        </x:is>
      </x:c>
      <x:c r="D887" s="4" t="inlineStr">
        <x:is>
          <x:t xml:space="preserve">Accessories</x:t>
        </x:is>
      </x:c>
      <x:c r="E887" s="4" t="inlineStr">
        <x:is>
          <x:t xml:space="preserve">Personal utility accessory</x:t>
        </x:is>
      </x:c>
      <x:c r="F887" s="4" t="inlineStr">
        <x:is>
          <x:t xml:space="preserve">New proposal</x:t>
        </x:is>
      </x:c>
      <x:c r="G887" s="4" t="inlineStr">
        <x:is>
          <x:t xml:space="preserve">A fine metal chain with adjustable end loops intended to keep an existing pair of spectacles close when removed. It supplies retention only, preserving the value of scarce eyewear without adding lenses or optical effects.</x:t>
        </x:is>
      </x:c>
      <x:c r="H887" s="4" t="inlineStr">
        <x:is>
          <x:t xml:space="preserve">Unassigned; no new slot approved</x:t>
        </x:is>
      </x:c>
      <x:c r="I887" s="4" t="inlineStr">
        <x:is>
          <x:t xml:space="preserve">Booter-carried personal utility gear; mounting, packing, dimensions and mass unresolved.</x:t>
        </x:is>
      </x:c>
      <x:c r="J887" s="4"/>
      <x:c r="K887"/>
      <x:c r="L887" t="inlineStr">
        <x:is>
          <x:t xml:space="preserve">Proposed contemporary craft or specialist trade; availability and construction recipe unresolved.</x:t>
        </x:is>
      </x:c>
      <x:c r="M887" s="4" t="inlineStr">
        <x:is>
          <x:t xml:space="preserve">Candidate compact finished accessory using selected prepared stock. No ingredient quantities, crafting time, yield or executable recipe authored.</x:t>
        </x:is>
      </x:c>
      <x:c r="N887" s="4" t="inlineStr">
        <x:is>
          <x:t xml:space="preserve">Not implemented</x:t>
        </x:is>
      </x:c>
      <x:c r="O887" s="4" t="inlineStr">
        <x:is>
          <x:t xml:space="preserve">Frame fit, snag release, neck comfort and attachment security require design. Does not prevent lens breakage or supply spectacles.</x:t>
        </x:is>
      </x:c>
      <x:c r="P887" s="4"/>
      <x:c r="Q887" s="4"/>
      <x:c r="R887"/>
      <x:c r="S887"/>
      <x:c r="T887"/>
      <x:c r="U887" t="inlineStr">
        <x:is>
          <x:t xml:space="preserve">Artwork direction: A fine dull-metal chain laid in a loop with two small adjustable wire eyeglass retainers. Fit, safe use and manufacturing details remain proposals.</x:t>
        </x:is>
      </x:c>
      <x:c r="V887" s="4" t="inlineStr">
        <x:is>
          <x:t xml:space="preserve">eyeglass retaining chain; spectacles neck chain</x:t>
        </x:is>
      </x:c>
      <x:c r="W887"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7" s="4" t="inlineStr">
        <x:is>
          <x:t xml:space="preserve">Wearable</x:t>
        </x:is>
      </x:c>
      <x:c r="Y887" s="4" t="inlineStr">
        <x:is>
          <x:t xml:space="preserve">Finished item</x:t>
        </x:is>
      </x:c>
      <x:c r="Z887" s="4" t="inlineStr">
        <x:is>
          <x:t xml:space="preserve">Manufactured / unresolved</x:t>
        </x:is>
      </x:c>
      <x:c r="AA887" s="4" t="inlineStr">
        <x:is>
          <x:t xml:space="preserve">Survival provision</x:t>
        </x:is>
      </x:c>
      <x:c r="AB887" s="4" t="inlineStr">
        <x:is>
          <x:t xml:space="preserve">Metal</x:t>
        </x:is>
      </x:c>
      <x:c r="AC887" s="4" t="inlineStr">
        <x:is>
          <x:t xml:space="preserve">Assembly</x:t>
        </x:is>
      </x:c>
      <x:c r="AD887" s="4" t="inlineStr">
        <x:is>
          <x:t xml:space="preserve">Proposal</x:t>
        </x:is>
      </x:c>
      <x:c r="AE887" s="4" t="str">
        <x:f>LOWER(A887&amp;"; "&amp;B887&amp;"; "&amp;D887&amp;"; "&amp;E887&amp;"; "&amp;X887&amp;"; "&amp;Y887&amp;"; "&amp;Z887&amp;"; "&amp;AA887&amp;"; "&amp;AB887&amp;"; "&amp;AC887&amp;"; "&amp;AD887&amp;"; "&amp;V887&amp;"; "&amp;C887&amp;"; "&amp;AH887&amp;"; "&amp;AI887)</x:f>
        <x:v>proposal.accessory.spectacle_keeper_chain; spectacle keeper chain; accessories; personal utility accessory; wearable; finished item; manufactured / unresolved; survival provision; metal; assembly; proposal; eyeglass retaining chain; spectacles neck chain; t2; t1; finished item</x:v>
      </x:c>
      <x:c r="AF887" s="4" t="inlineStr">
        <x:is>
          <x:t xml:space="preserve">Author-requested simple personal accessory expansion. These compact supporting utilities are grouped in Accessories; item type, tier and gameplay compatibility remain separate classifications.</x:t>
        </x:is>
      </x:c>
      <x:c r="AG887" s="4" t="inlineStr">
        <x:is>
          <x:t xml:space="preserve">Proposed T2 finished accessory using qualified T1 stock. Construction details, usability, scarcity and equipment effects are not established by the planning tier.</x:t>
        </x:is>
      </x:c>
      <x:c r="AH887" s="4" t="inlineStr">
        <x:is>
          <x:t xml:space="preserve">T1</x:t>
        </x:is>
      </x:c>
      <x:c r="AI887" s="4" t="inlineStr">
        <x:is>
          <x:t xml:space="preserve">Finished item</x:t>
        </x:is>
      </x:c>
      <x:c r="AJ887" s="4">
        <x:f>COUNTIFS('Material routes'!$D$6:$D$2205,A887,'Material routes'!$C$6:$C$2205,"Output")</x:f>
        <x:v>0</x:v>
      </x:c>
      <x:c r="AK887" s="4">
        <x:f>SUM(COUNTIFS('Material routes'!$D$6:$D$2205,A887,'Material routes'!$C$6:$C$2205,"Ingredient candidate"),COUNTIFS('Material routes'!$D$6:$D$2205,A887,'Material routes'!$C$6:$C$2205,"Consumed input"),COUNTIFS('Material routes'!$D$6:$D$2205,A887,'Material routes'!$C$6:$C$2205,"Contained input"),COUNTIFS('Material routes'!$D$6:$D$2205,A887,'Material routes'!$C$6:$C$2205,"Transform input"))</x:f>
        <x:v>0</x:v>
      </x:c>
      <x:c r="AL887" s="4">
        <x:f>COUNTIFS('Material routes'!$D$6:$D$2205,A887,'Material routes'!$C$6:$C$2205,"Tool candidate")</x:f>
        <x:v>0</x:v>
      </x:c>
      <x:c r="AM887" s="4" t="str">
        <x:f>IF(AJ887&gt;0,"Route listed; review status/completeness",IF(C887="T0","Raw entry feed; no production route","No production route listed"))</x:f>
        <x:v>No production route listed</x:v>
      </x:c>
      <x:c r="AN887" s="4">
        <x:f>IF(C887="T0",0,IF(C887="T1",1,IF(C887="T2",2,IF(C887="T3",3,IF(C887="T4",4,IF(C887="Unassigned",98,99))))))</x:f>
        <x:v>2</x:v>
      </x:c>
    </x:row>
    <x:row r="888">
      <x:c r="A888" s="4" t="inlineStr">
        <x:is>
          <x:t xml:space="preserve">proposal.accessory.pocket_sighting_compass</x:t>
        </x:is>
      </x:c>
      <x:c r="B888" s="4" t="inlineStr">
        <x:is>
          <x:t xml:space="preserve">Pocket sighting compass</x:t>
        </x:is>
      </x:c>
      <x:c r="C888" s="4" t="inlineStr">
        <x:is>
          <x:t xml:space="preserve">T2</x:t>
        </x:is>
      </x:c>
      <x:c r="D888" s="4" t="inlineStr">
        <x:is>
          <x:t xml:space="preserve">Accessories</x:t>
        </x:is>
      </x:c>
      <x:c r="E888" s="4" t="inlineStr">
        <x:is>
          <x:t xml:space="preserve">Personal utility accessory</x:t>
        </x:is>
      </x:c>
      <x:c r="F888" s="4" t="inlineStr">
        <x:is>
          <x:t xml:space="preserve">New proposal</x:t>
        </x:is>
      </x:c>
      <x:c r="G888" s="4" t="inlineStr">
        <x:is>
          <x:t xml:space="preserve">A small magnetic needle and marked sighting rim proposed for comparing travel bearings where local conditions permit. Intended as a simple navigation aid, not a map reveal or guaranteed route home.</x:t>
        </x:is>
      </x:c>
      <x:c r="H888" s="4" t="inlineStr">
        <x:is>
          <x:t xml:space="preserve">Unassigned; no new slot approved</x:t>
        </x:is>
      </x:c>
      <x:c r="I888" s="4" t="inlineStr">
        <x:is>
          <x:t xml:space="preserve">Booter-carried personal utility gear; mounting, packing, dimensions and mass unresolved.</x:t>
        </x:is>
      </x:c>
      <x:c r="J888" s="4"/>
      <x:c r="K888"/>
      <x:c r="L888" t="inlineStr">
        <x:is>
          <x:t xml:space="preserve">Proposed contemporary craft or specialist trade; availability and construction recipe unresolved.</x:t>
        </x:is>
      </x:c>
      <x:c r="M888" s="4" t="inlineStr">
        <x:is>
          <x:t xml:space="preserve">Candidate compact finished accessory using selected prepared stock. No ingredient quantities, crafting time, yield or executable recipe authored.</x:t>
        </x:is>
      </x:c>
      <x:c r="N888" s="4" t="inlineStr">
        <x:is>
          <x:t xml:space="preserve">Not implemented</x:t>
        </x:is>
      </x:c>
      <x:c r="O888" s="4" t="inlineStr">
        <x:is>
          <x:t xml:space="preserve">Planetary magnetic reference, local interference, calibration and practical availability are unresolved. No stable north direction, reliable storm reading or automatic navigation is assumed.</x:t>
        </x:is>
      </x:c>
      <x:c r="P888" s="4"/>
      <x:c r="Q888" s="4"/>
      <x:c r="R888"/>
      <x:c r="S888"/>
      <x:c r="T888"/>
      <x:c r="U888" t="inlineStr">
        <x:is>
          <x:t xml:space="preserve">Artwork direction: A shallow round metal case with a dry pivoted needle, scratched bearing ring and folding sighting tab. Fit, safe use and manufacturing details remain proposals.</x:t>
        </x:is>
      </x:c>
      <x:c r="V888" s="4" t="inlineStr">
        <x:is>
          <x:t xml:space="preserve">pocket compass; sighting compass; bearing aid</x:t>
        </x:is>
      </x:c>
      <x:c r="W888"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8" s="4" t="inlineStr">
        <x:is>
          <x:t xml:space="preserve">Tool</x:t>
        </x:is>
      </x:c>
      <x:c r="Y888" s="4" t="inlineStr">
        <x:is>
          <x:t xml:space="preserve">Finished item</x:t>
        </x:is>
      </x:c>
      <x:c r="Z888" s="4" t="inlineStr">
        <x:is>
          <x:t xml:space="preserve">Manufactured / unresolved</x:t>
        </x:is>
      </x:c>
      <x:c r="AA888" s="4" t="inlineStr">
        <x:is>
          <x:t xml:space="preserve">Traversal</x:t>
        </x:is>
      </x:c>
      <x:c r="AB888" s="4" t="inlineStr">
        <x:is>
          <x:t xml:space="preserve">Metal</x:t>
        </x:is>
      </x:c>
      <x:c r="AC888" s="4" t="inlineStr">
        <x:is>
          <x:t xml:space="preserve">Assembly</x:t>
        </x:is>
      </x:c>
      <x:c r="AD888" s="4" t="inlineStr">
        <x:is>
          <x:t xml:space="preserve">Proposal</x:t>
        </x:is>
      </x:c>
      <x:c r="AE888" s="4" t="str">
        <x:f>LOWER(A888&amp;"; "&amp;B888&amp;"; "&amp;D888&amp;"; "&amp;E888&amp;"; "&amp;X888&amp;"; "&amp;Y888&amp;"; "&amp;Z888&amp;"; "&amp;AA888&amp;"; "&amp;AB888&amp;"; "&amp;AC888&amp;"; "&amp;AD888&amp;"; "&amp;V888&amp;"; "&amp;C888&amp;"; "&amp;AH888&amp;"; "&amp;AI888)</x:f>
        <x:v>proposal.accessory.pocket_sighting_compass; pocket sighting compass; accessories; personal utility accessory; tool; finished item; manufactured / unresolved; traversal; metal; assembly; proposal; pocket compass; sighting compass; bearing aid; t2; t1; finished item</x:v>
      </x:c>
      <x:c r="AF888" s="4" t="inlineStr">
        <x:is>
          <x:t xml:space="preserve">Author-requested simple personal accessory expansion. These compact supporting utilities are grouped in Accessories; item type, tier and gameplay compatibility remain separate classifications.</x:t>
        </x:is>
      </x:c>
      <x:c r="AG888" s="4" t="inlineStr">
        <x:is>
          <x:t xml:space="preserve">Proposed T2 finished accessory using qualified T1 stock. Construction details, usability, scarcity and equipment effects are not established by the planning tier.</x:t>
        </x:is>
      </x:c>
      <x:c r="AH888" s="4" t="inlineStr">
        <x:is>
          <x:t xml:space="preserve">T1</x:t>
        </x:is>
      </x:c>
      <x:c r="AI888" s="4" t="inlineStr">
        <x:is>
          <x:t xml:space="preserve">Finished item</x:t>
        </x:is>
      </x:c>
      <x:c r="AJ888" s="4">
        <x:f>COUNTIFS('Material routes'!$D$6:$D$2205,A888,'Material routes'!$C$6:$C$2205,"Output")</x:f>
        <x:v>0</x:v>
      </x:c>
      <x:c r="AK888" s="4">
        <x:f>SUM(COUNTIFS('Material routes'!$D$6:$D$2205,A888,'Material routes'!$C$6:$C$2205,"Ingredient candidate"),COUNTIFS('Material routes'!$D$6:$D$2205,A888,'Material routes'!$C$6:$C$2205,"Consumed input"),COUNTIFS('Material routes'!$D$6:$D$2205,A888,'Material routes'!$C$6:$C$2205,"Contained input"),COUNTIFS('Material routes'!$D$6:$D$2205,A888,'Material routes'!$C$6:$C$2205,"Transform input"))</x:f>
        <x:v>0</x:v>
      </x:c>
      <x:c r="AL888" s="4">
        <x:f>COUNTIFS('Material routes'!$D$6:$D$2205,A888,'Material routes'!$C$6:$C$2205,"Tool candidate")</x:f>
        <x:v>0</x:v>
      </x:c>
      <x:c r="AM888" s="4" t="str">
        <x:f>IF(AJ888&gt;0,"Route listed; review status/completeness",IF(C888="T0","Raw entry feed; no production route","No production route listed"))</x:f>
        <x:v>No production route listed</x:v>
      </x:c>
      <x:c r="AN888" s="4">
        <x:f>IF(C888="T0",0,IF(C888="T1",1,IF(C888="T2",2,IF(C888="T3",3,IF(C888="T4",4,IF(C888="Unassigned",98,99))))))</x:f>
        <x:v>2</x:v>
      </x:c>
    </x:row>
    <x:row r="889">
      <x:c r="A889" s="4" t="inlineStr">
        <x:is>
          <x:t xml:space="preserve">proposal.accessory.metal_signal_mirror</x:t>
        </x:is>
      </x:c>
      <x:c r="B889" s="4" t="inlineStr">
        <x:is>
          <x:t xml:space="preserve">Polished-metal signal mirror</x:t>
        </x:is>
      </x:c>
      <x:c r="C889" s="4" t="inlineStr">
        <x:is>
          <x:t xml:space="preserve">T2</x:t>
        </x:is>
      </x:c>
      <x:c r="D889" s="4" t="inlineStr">
        <x:is>
          <x:t xml:space="preserve">Accessories</x:t>
        </x:is>
      </x:c>
      <x:c r="E889" s="4" t="inlineStr">
        <x:is>
          <x:t xml:space="preserve">Personal utility accessory</x:t>
        </x:is>
      </x:c>
      <x:c r="F889" s="4" t="inlineStr">
        <x:is>
          <x:t xml:space="preserve">New proposal</x:t>
        </x:is>
      </x:c>
      <x:c r="G889" s="4" t="inlineStr">
        <x:is>
          <x:t xml:space="preserve">A palm-sized polished metal plate proposed for deliberate reflected-light signals across visible canyon gaps. A central sighting opening helps align the intended signal; low twilight light and canyon geometry constrain its usefulness.</x:t>
        </x:is>
      </x:c>
      <x:c r="H889" s="4" t="inlineStr">
        <x:is>
          <x:t xml:space="preserve">Unassigned; no new slot approved</x:t>
        </x:is>
      </x:c>
      <x:c r="I889" s="4" t="inlineStr">
        <x:is>
          <x:t xml:space="preserve">Booter-carried personal utility gear; mounting, packing, dimensions and mass unresolved.</x:t>
        </x:is>
      </x:c>
      <x:c r="J889" s="4"/>
      <x:c r="K889"/>
      <x:c r="L889" t="inlineStr">
        <x:is>
          <x:t xml:space="preserve">Proposed contemporary craft or specialist trade; availability and construction recipe unresolved.</x:t>
        </x:is>
      </x:c>
      <x:c r="M889" s="4" t="inlineStr">
        <x:is>
          <x:t xml:space="preserve">Candidate compact finished accessory using selected prepared stock. No ingredient quantities, crafting time, yield or executable recipe authored.</x:t>
        </x:is>
      </x:c>
      <x:c r="N889" s="4" t="inlineStr">
        <x:is>
          <x:t xml:space="preserve">Not implemented</x:t>
        </x:is>
      </x:c>
      <x:c r="O889" s="4" t="inlineStr">
        <x:is>
          <x:t xml:space="preserve">Requires suitable incident light and line of sight. No self-generated beam, guaranteed range, coded language or ability to summon remote companions is established.</x:t>
        </x:is>
      </x:c>
      <x:c r="P889" s="4"/>
      <x:c r="Q889" s="4"/>
      <x:c r="R889"/>
      <x:c r="S889"/>
      <x:c r="T889"/>
      <x:c r="U889" t="inlineStr">
        <x:is>
          <x:t xml:space="preserve">Artwork direction: A small polished oval metal plate with a central sighting hole, dull reverse and tether eye. Fit, safe use and manufacturing details remain proposals.</x:t>
        </x:is>
      </x:c>
      <x:c r="V889" s="4" t="inlineStr">
        <x:is>
          <x:t xml:space="preserve">signal mirror; canyon light signal; polished signaling plate</x:t>
        </x:is>
      </x:c>
      <x:c r="W889"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9" s="4" t="inlineStr">
        <x:is>
          <x:t xml:space="preserve">Tool</x:t>
        </x:is>
      </x:c>
      <x:c r="Y889" s="4" t="inlineStr">
        <x:is>
          <x:t xml:space="preserve">Finished item</x:t>
        </x:is>
      </x:c>
      <x:c r="Z889" s="4" t="inlineStr">
        <x:is>
          <x:t xml:space="preserve">Manufactured / unresolved</x:t>
        </x:is>
      </x:c>
      <x:c r="AA889" s="4" t="inlineStr">
        <x:is>
          <x:t xml:space="preserve">Public communication</x:t>
        </x:is>
      </x:c>
      <x:c r="AB889" s="4" t="inlineStr">
        <x:is>
          <x:t xml:space="preserve">Metal</x:t>
        </x:is>
      </x:c>
      <x:c r="AC889" s="4" t="inlineStr">
        <x:is>
          <x:t xml:space="preserve">Assembly</x:t>
        </x:is>
      </x:c>
      <x:c r="AD889" s="4" t="inlineStr">
        <x:is>
          <x:t xml:space="preserve">Proposal</x:t>
        </x:is>
      </x:c>
      <x:c r="AE889" s="4" t="str">
        <x:f>LOWER(A889&amp;"; "&amp;B889&amp;"; "&amp;D889&amp;"; "&amp;E889&amp;"; "&amp;X889&amp;"; "&amp;Y889&amp;"; "&amp;Z889&amp;"; "&amp;AA889&amp;"; "&amp;AB889&amp;"; "&amp;AC889&amp;"; "&amp;AD889&amp;"; "&amp;V889&amp;"; "&amp;C889&amp;"; "&amp;AH889&amp;"; "&amp;AI889)</x:f>
        <x:v>proposal.accessory.metal_signal_mirror; polished-metal signal mirror; accessories; personal utility accessory; tool; finished item; manufactured / unresolved; public communication; metal; assembly; proposal; signal mirror; canyon light signal; polished signaling plate; t2; t1; finished item</x:v>
      </x:c>
      <x:c r="AF889" s="4" t="inlineStr">
        <x:is>
          <x:t xml:space="preserve">Author-requested simple personal accessory expansion. These compact supporting utilities are grouped in Accessories; item type, tier and gameplay compatibility remain separate classifications.</x:t>
        </x:is>
      </x:c>
      <x:c r="AG889" s="4" t="inlineStr">
        <x:is>
          <x:t xml:space="preserve">Proposed T2 finished accessory using qualified T1 stock. Construction details, usability, scarcity and equipment effects are not established by the planning tier.</x:t>
        </x:is>
      </x:c>
      <x:c r="AH889" s="4" t="inlineStr">
        <x:is>
          <x:t xml:space="preserve">T1</x:t>
        </x:is>
      </x:c>
      <x:c r="AI889" s="4" t="inlineStr">
        <x:is>
          <x:t xml:space="preserve">Finished item</x:t>
        </x:is>
      </x:c>
      <x:c r="AJ889" s="4">
        <x:f>COUNTIFS('Material routes'!$D$6:$D$2205,A889,'Material routes'!$C$6:$C$2205,"Output")</x:f>
        <x:v>0</x:v>
      </x:c>
      <x:c r="AK889" s="4">
        <x:f>SUM(COUNTIFS('Material routes'!$D$6:$D$2205,A889,'Material routes'!$C$6:$C$2205,"Ingredient candidate"),COUNTIFS('Material routes'!$D$6:$D$2205,A889,'Material routes'!$C$6:$C$2205,"Consumed input"),COUNTIFS('Material routes'!$D$6:$D$2205,A889,'Material routes'!$C$6:$C$2205,"Contained input"),COUNTIFS('Material routes'!$D$6:$D$2205,A889,'Material routes'!$C$6:$C$2205,"Transform input"))</x:f>
        <x:v>0</x:v>
      </x:c>
      <x:c r="AL889" s="4">
        <x:f>COUNTIFS('Material routes'!$D$6:$D$2205,A889,'Material routes'!$C$6:$C$2205,"Tool candidate")</x:f>
        <x:v>0</x:v>
      </x:c>
      <x:c r="AM889" s="4" t="str">
        <x:f>IF(AJ889&gt;0,"Route listed; review status/completeness",IF(C889="T0","Raw entry feed; no production route","No production route listed"))</x:f>
        <x:v>No production route listed</x:v>
      </x:c>
      <x:c r="AN889" s="4">
        <x:f>IF(C889="T0",0,IF(C889="T1",1,IF(C889="T2",2,IF(C889="T3",3,IF(C889="T4",4,IF(C889="Unassigned",98,99))))))</x:f>
        <x:v>2</x:v>
      </x:c>
    </x:row>
    <x:row r="890">
      <x:c r="A890" s="4" t="inlineStr">
        <x:is>
          <x:t xml:space="preserve">proposal.accessory.mechanical_travel_counter</x:t>
        </x:is>
      </x:c>
      <x:c r="B890" s="4" t="inlineStr">
        <x:is>
          <x:t xml:space="preserve">Mechanical travel counter</x:t>
        </x:is>
      </x:c>
      <x:c r="C890" s="4" t="inlineStr">
        <x:is>
          <x:t xml:space="preserve">T2</x:t>
        </x:is>
      </x:c>
      <x:c r="D890" s="4" t="inlineStr">
        <x:is>
          <x:t xml:space="preserve">Accessories</x:t>
        </x:is>
      </x:c>
      <x:c r="E890" s="4" t="inlineStr">
        <x:is>
          <x:t xml:space="preserve">Personal utility accessory</x:t>
        </x:is>
      </x:c>
      <x:c r="F890" s="4" t="inlineStr">
        <x:is>
          <x:t xml:space="preserve">New proposal</x:t>
        </x:is>
      </x:c>
      <x:c r="G890" s="4" t="inlineStr">
        <x:is>
          <x:t xml:space="preserve">A pocket thumb-operated counting wheel for manually recording chosen travel intervals, turns or supply checks. It retains a simple count without requiring paper, power or automatic tracking.</x:t>
        </x:is>
      </x:c>
      <x:c r="H890" s="4" t="inlineStr">
        <x:is>
          <x:t xml:space="preserve">Unassigned; no new slot approved</x:t>
        </x:is>
      </x:c>
      <x:c r="I890" s="4" t="inlineStr">
        <x:is>
          <x:t xml:space="preserve">Booter-carried personal utility gear; mounting, packing, dimensions and mass unresolved.</x:t>
        </x:is>
      </x:c>
      <x:c r="J890" s="4"/>
      <x:c r="K890"/>
      <x:c r="L890" t="inlineStr">
        <x:is>
          <x:t xml:space="preserve">Proposed contemporary craft or specialist trade; availability and construction recipe unresolved.</x:t>
        </x:is>
      </x:c>
      <x:c r="M890" s="4" t="inlineStr">
        <x:is>
          <x:t xml:space="preserve">Candidate compact finished accessory using selected prepared stock. No ingredient quantities, crafting time, yield or executable recipe authored.</x:t>
        </x:is>
      </x:c>
      <x:c r="N890" s="4" t="inlineStr">
        <x:is>
          <x:t xml:space="preserve">Not implemented</x:t>
        </x:is>
      </x:c>
      <x:c r="O890" s="4" t="inlineStr">
        <x:is>
          <x:t xml:space="preserve">The player must choose what each increment means. It does not measure distance, track position, count steps automatically or replace the existing reusable writing tablet.</x:t>
        </x:is>
      </x:c>
      <x:c r="P890" s="4"/>
      <x:c r="Q890" s="4"/>
      <x:c r="R890"/>
      <x:c r="S890"/>
      <x:c r="T890"/>
      <x:c r="U890" t="inlineStr">
        <x:is>
          <x:t xml:space="preserve">Artwork direction: A flat metal capsule with an exposed knurled counting wheel, number window and recessed reset catch. Fit, safe use and manufacturing details remain proposals.</x:t>
        </x:is>
      </x:c>
      <x:c r="V890" s="4" t="inlineStr">
        <x:is>
          <x:t xml:space="preserve">manual travel tally; thumb counter; expedition interval counter</x:t>
        </x:is>
      </x:c>
      <x:c r="W890"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0" s="4" t="inlineStr">
        <x:is>
          <x:t xml:space="preserve">Tool</x:t>
        </x:is>
      </x:c>
      <x:c r="Y890" s="4" t="inlineStr">
        <x:is>
          <x:t xml:space="preserve">Finished item</x:t>
        </x:is>
      </x:c>
      <x:c r="Z890" s="4" t="inlineStr">
        <x:is>
          <x:t xml:space="preserve">Manufactured / unresolved</x:t>
        </x:is>
      </x:c>
      <x:c r="AA890" s="4" t="inlineStr">
        <x:is>
          <x:t xml:space="preserve">Writing and records</x:t>
        </x:is>
      </x:c>
      <x:c r="AB890" s="4" t="inlineStr">
        <x:is>
          <x:t xml:space="preserve">Metal</x:t>
        </x:is>
      </x:c>
      <x:c r="AC890" s="4" t="inlineStr">
        <x:is>
          <x:t xml:space="preserve">Assembly</x:t>
        </x:is>
      </x:c>
      <x:c r="AD890" s="4" t="inlineStr">
        <x:is>
          <x:t xml:space="preserve">Proposal</x:t>
        </x:is>
      </x:c>
      <x:c r="AE890" s="4" t="str">
        <x:f>LOWER(A890&amp;"; "&amp;B890&amp;"; "&amp;D890&amp;"; "&amp;E890&amp;"; "&amp;X890&amp;"; "&amp;Y890&amp;"; "&amp;Z890&amp;"; "&amp;AA890&amp;"; "&amp;AB890&amp;"; "&amp;AC890&amp;"; "&amp;AD890&amp;"; "&amp;V890&amp;"; "&amp;C890&amp;"; "&amp;AH890&amp;"; "&amp;AI890)</x:f>
        <x:v>proposal.accessory.mechanical_travel_counter; mechanical travel counter; accessories; personal utility accessory; tool; finished item; manufactured / unresolved; writing and records; metal; assembly; proposal; manual travel tally; thumb counter; expedition interval counter; t2; t1; finished item</x:v>
      </x:c>
      <x:c r="AF890" s="4" t="inlineStr">
        <x:is>
          <x:t xml:space="preserve">Author-requested simple personal accessory expansion. These compact supporting utilities are grouped in Accessories; item type, tier and gameplay compatibility remain separate classifications.</x:t>
        </x:is>
      </x:c>
      <x:c r="AG890" s="4" t="inlineStr">
        <x:is>
          <x:t xml:space="preserve">Proposed T2 finished accessory using qualified T1 stock. Construction details, usability, scarcity and equipment effects are not established by the planning tier.</x:t>
        </x:is>
      </x:c>
      <x:c r="AH890" s="4" t="inlineStr">
        <x:is>
          <x:t xml:space="preserve">T1</x:t>
        </x:is>
      </x:c>
      <x:c r="AI890" s="4" t="inlineStr">
        <x:is>
          <x:t xml:space="preserve">Finished item</x:t>
        </x:is>
      </x:c>
      <x:c r="AJ890" s="4">
        <x:f>COUNTIFS('Material routes'!$D$6:$D$2205,A890,'Material routes'!$C$6:$C$2205,"Output")</x:f>
        <x:v>0</x:v>
      </x:c>
      <x:c r="AK890" s="4">
        <x:f>SUM(COUNTIFS('Material routes'!$D$6:$D$2205,A890,'Material routes'!$C$6:$C$2205,"Ingredient candidate"),COUNTIFS('Material routes'!$D$6:$D$2205,A890,'Material routes'!$C$6:$C$2205,"Consumed input"),COUNTIFS('Material routes'!$D$6:$D$2205,A890,'Material routes'!$C$6:$C$2205,"Contained input"),COUNTIFS('Material routes'!$D$6:$D$2205,A890,'Material routes'!$C$6:$C$2205,"Transform input"))</x:f>
        <x:v>0</x:v>
      </x:c>
      <x:c r="AL890" s="4">
        <x:f>COUNTIFS('Material routes'!$D$6:$D$2205,A890,'Material routes'!$C$6:$C$2205,"Tool candidate")</x:f>
        <x:v>0</x:v>
      </x:c>
      <x:c r="AM890" s="4" t="str">
        <x:f>IF(AJ890&gt;0,"Route listed; review status/completeness",IF(C890="T0","Raw entry feed; no production route","No production route listed"))</x:f>
        <x:v>No production route listed</x:v>
      </x:c>
      <x:c r="AN890" s="4">
        <x:f>IF(C890="T0",0,IF(C890="T1",1,IF(C890="T2",2,IF(C890="T3",3,IF(C890="T4",4,IF(C890="Unassigned",98,99))))))</x:f>
        <x:v>2</x:v>
      </x:c>
    </x:row>
    <x:row r="891">
      <x:c r="A891" s="4" t="inlineStr">
        <x:is>
          <x:t xml:space="preserve">proposal.accessory.retracting_tool_tether</x:t>
        </x:is>
      </x:c>
      <x:c r="B891" s="4" t="inlineStr">
        <x:is>
          <x:t xml:space="preserve">Retracting tool tether</x:t>
        </x:is>
      </x:c>
      <x:c r="C891" s="4" t="inlineStr">
        <x:is>
          <x:t xml:space="preserve">T2</x:t>
        </x:is>
      </x:c>
      <x:c r="D891" s="4" t="inlineStr">
        <x:is>
          <x:t xml:space="preserve">Accessories</x:t>
        </x:is>
      </x:c>
      <x:c r="E891" s="4" t="inlineStr">
        <x:is>
          <x:t xml:space="preserve">Personal utility accessory</x:t>
        </x:is>
      </x:c>
      <x:c r="F891" s="4" t="inlineStr">
        <x:is>
          <x:t xml:space="preserve">New proposal</x:t>
        </x:is>
      </x:c>
      <x:c r="G891" s="4" t="inlineStr">
        <x:is>
          <x:t xml:space="preserve">A compact metal reel with a short retained line, proposed to keep a small personal instrument attached during handling. It supports loss prevention rather than carrying heavy cargo or granting hands-free tool operation.</x:t>
        </x:is>
      </x:c>
      <x:c r="H891" s="4" t="inlineStr">
        <x:is>
          <x:t xml:space="preserve">Unassigned; no new slot approved</x:t>
        </x:is>
      </x:c>
      <x:c r="I891" s="4" t="inlineStr">
        <x:is>
          <x:t xml:space="preserve">Booter-carried personal utility gear; mounting, packing, dimensions and mass unresolved.</x:t>
        </x:is>
      </x:c>
      <x:c r="J891" s="4"/>
      <x:c r="K891"/>
      <x:c r="L891" t="inlineStr">
        <x:is>
          <x:t xml:space="preserve">Proposed contemporary craft or specialist trade; availability and construction recipe unresolved.</x:t>
        </x:is>
      </x:c>
      <x:c r="M891" s="4" t="inlineStr">
        <x:is>
          <x:t xml:space="preserve">Candidate compact finished accessory using selected prepared stock. No ingredient quantities, crafting time, yield or executable recipe authored.</x:t>
        </x:is>
      </x:c>
      <x:c r="N891" s="4" t="inlineStr">
        <x:is>
          <x:t xml:space="preserve">Not implemented</x:t>
        </x:is>
      </x:c>
      <x:c r="O891" s="4" t="inlineStr">
        <x:is>
          <x:t xml:space="preserve">Reel construction, line material, recoil, snag release and compatible item mass require design. No climbing, fall arrest, heavy hauling or new equipment slot.</x:t>
        </x:is>
      </x:c>
      <x:c r="P891" s="4"/>
      <x:c r="Q891" s="4"/>
      <x:c r="R891"/>
      <x:c r="S891"/>
      <x:c r="T891"/>
      <x:c r="U891" t="inlineStr">
        <x:is>
          <x:t xml:space="preserve">Artwork direction: A small metal reel housing with a belt eye, a short line and a single closing tool clip. Fit, safe use and manufacturing details remain proposals.</x:t>
        </x:is>
      </x:c>
      <x:c r="V891" s="4" t="inlineStr">
        <x:is>
          <x:t xml:space="preserve">small-tool retention reel; retractable gear tether</x:t>
        </x:is>
      </x:c>
      <x:c r="W891"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1" s="4" t="inlineStr">
        <x:is>
          <x:t xml:space="preserve">Wearable</x:t>
        </x:is>
      </x:c>
      <x:c r="Y891" s="4" t="inlineStr">
        <x:is>
          <x:t xml:space="preserve">Finished item</x:t>
        </x:is>
      </x:c>
      <x:c r="Z891" s="4" t="inlineStr">
        <x:is>
          <x:t xml:space="preserve">Manufactured / unresolved</x:t>
        </x:is>
      </x:c>
      <x:c r="AA891" s="4" t="inlineStr">
        <x:is>
          <x:t xml:space="preserve">Survival provision</x:t>
        </x:is>
      </x:c>
      <x:c r="AB891" s="4" t="inlineStr">
        <x:is>
          <x:t xml:space="preserve">Metal</x:t>
        </x:is>
      </x:c>
      <x:c r="AC891" s="4" t="inlineStr">
        <x:is>
          <x:t xml:space="preserve">Assembly</x:t>
        </x:is>
      </x:c>
      <x:c r="AD891" s="4" t="inlineStr">
        <x:is>
          <x:t xml:space="preserve">Proposal</x:t>
        </x:is>
      </x:c>
      <x:c r="AE891" s="4" t="str">
        <x:f>LOWER(A891&amp;"; "&amp;B891&amp;"; "&amp;D891&amp;"; "&amp;E891&amp;"; "&amp;X891&amp;"; "&amp;Y891&amp;"; "&amp;Z891&amp;"; "&amp;AA891&amp;"; "&amp;AB891&amp;"; "&amp;AC891&amp;"; "&amp;AD891&amp;"; "&amp;V891&amp;"; "&amp;C891&amp;"; "&amp;AH891&amp;"; "&amp;AI891)</x:f>
        <x:v>proposal.accessory.retracting_tool_tether; retracting tool tether; accessories; personal utility accessory; wearable; finished item; manufactured / unresolved; survival provision; metal; assembly; proposal; small-tool retention reel; retractable gear tether; t2; t1; finished item</x:v>
      </x:c>
      <x:c r="AF891" s="4" t="inlineStr">
        <x:is>
          <x:t xml:space="preserve">Author-requested simple personal accessory expansion. These compact supporting utilities are grouped in Accessories; item type, tier and gameplay compatibility remain separate classifications.</x:t>
        </x:is>
      </x:c>
      <x:c r="AG891" s="4" t="inlineStr">
        <x:is>
          <x:t xml:space="preserve">Proposed T2 finished accessory using qualified T1 stock. Construction details, usability, scarcity and equipment effects are not established by the planning tier.</x:t>
        </x:is>
      </x:c>
      <x:c r="AH891" s="4" t="inlineStr">
        <x:is>
          <x:t xml:space="preserve">T1</x:t>
        </x:is>
      </x:c>
      <x:c r="AI891" s="4" t="inlineStr">
        <x:is>
          <x:t xml:space="preserve">Finished item</x:t>
        </x:is>
      </x:c>
      <x:c r="AJ891" s="4">
        <x:f>COUNTIFS('Material routes'!$D$6:$D$2205,A891,'Material routes'!$C$6:$C$2205,"Output")</x:f>
        <x:v>0</x:v>
      </x:c>
      <x:c r="AK891" s="4">
        <x:f>SUM(COUNTIFS('Material routes'!$D$6:$D$2205,A891,'Material routes'!$C$6:$C$2205,"Ingredient candidate"),COUNTIFS('Material routes'!$D$6:$D$2205,A891,'Material routes'!$C$6:$C$2205,"Consumed input"),COUNTIFS('Material routes'!$D$6:$D$2205,A891,'Material routes'!$C$6:$C$2205,"Contained input"),COUNTIFS('Material routes'!$D$6:$D$2205,A891,'Material routes'!$C$6:$C$2205,"Transform input"))</x:f>
        <x:v>0</x:v>
      </x:c>
      <x:c r="AL891" s="4">
        <x:f>COUNTIFS('Material routes'!$D$6:$D$2205,A891,'Material routes'!$C$6:$C$2205,"Tool candidate")</x:f>
        <x:v>0</x:v>
      </x:c>
      <x:c r="AM891" s="4" t="str">
        <x:f>IF(AJ891&gt;0,"Route listed; review status/completeness",IF(C891="T0","Raw entry feed; no production route","No production route listed"))</x:f>
        <x:v>No production route listed</x:v>
      </x:c>
      <x:c r="AN891" s="4">
        <x:f>IF(C891="T0",0,IF(C891="T1",1,IF(C891="T2",2,IF(C891="T3",3,IF(C891="T4",4,IF(C891="Unassigned",98,99))))))</x:f>
        <x:v>2</x:v>
      </x:c>
    </x:row>
    <x:row r="892">
      <x:c r="A892" s="4" t="inlineStr">
        <x:is>
          <x:t xml:space="preserve">proposal.accessory.personal_cord_reel</x:t>
        </x:is>
      </x:c>
      <x:c r="B892" s="4" t="inlineStr">
        <x:is>
          <x:t xml:space="preserve">Personal cord reel</x:t>
        </x:is>
      </x:c>
      <x:c r="C892" s="4" t="inlineStr">
        <x:is>
          <x:t xml:space="preserve">T2</x:t>
        </x:is>
      </x:c>
      <x:c r="D892" s="4" t="inlineStr">
        <x:is>
          <x:t xml:space="preserve">Accessories</x:t>
        </x:is>
      </x:c>
      <x:c r="E892" s="4" t="inlineStr">
        <x:is>
          <x:t xml:space="preserve">Personal utility accessory</x:t>
        </x:is>
      </x:c>
      <x:c r="F892" s="4" t="inlineStr">
        <x:is>
          <x:t xml:space="preserve">New proposal</x:t>
        </x:is>
      </x:c>
      <x:c r="G892" s="4" t="inlineStr">
        <x:is>
          <x:t xml:space="preserve">A simple open spool carried to keep an existing length of prepared tendon cord or metal line organized and accessible. Unlike the retracting tool tether, it has no spring mechanism and serves general line storage and controlled payout.</x:t>
        </x:is>
      </x:c>
      <x:c r="H892" s="4" t="inlineStr">
        <x:is>
          <x:t xml:space="preserve">Unassigned; no new slot approved</x:t>
        </x:is>
      </x:c>
      <x:c r="I892" s="4" t="inlineStr">
        <x:is>
          <x:t xml:space="preserve">Booter-carried personal utility gear; mounting, packing, dimensions and mass unresolved.</x:t>
        </x:is>
      </x:c>
      <x:c r="J892" s="4"/>
      <x:c r="K892"/>
      <x:c r="L892" t="inlineStr">
        <x:is>
          <x:t xml:space="preserve">Proposed contemporary craft or specialist trade; availability and construction recipe unresolved.</x:t>
        </x:is>
      </x:c>
      <x:c r="M892" s="4" t="inlineStr">
        <x:is>
          <x:t xml:space="preserve">Candidate compact finished accessory using selected prepared stock. No ingredient quantities, crafting time, yield or executable recipe authored.</x:t>
        </x:is>
      </x:c>
      <x:c r="N892" s="4" t="inlineStr">
        <x:is>
          <x:t xml:space="preserve">Not implemented</x:t>
        </x:is>
      </x:c>
      <x:c r="O892" s="4" t="inlineStr">
        <x:is>
          <x:t xml:space="preserve">Cord is a separate item and is not created with the reel. Capacity, mounting and compatibility remain unresolved. It is not a winch, brake, rated climbing device or extra inventory space.</x:t>
        </x:is>
      </x:c>
      <x:c r="P892" s="4"/>
      <x:c r="Q892" s="4"/>
      <x:c r="R892"/>
      <x:c r="S892"/>
      <x:c r="T892"/>
      <x:c r="U892" t="inlineStr">
        <x:is>
          <x:t xml:space="preserve">Artwork direction: A flat open metal spool with rounded flanges, a turning finger hole and a narrow line-retaining notch. Fit, safe use and manufacturing details remain proposals.</x:t>
        </x:is>
      </x:c>
      <x:c r="V892" s="4" t="inlineStr">
        <x:is>
          <x:t xml:space="preserve">pocket line spool; cord keeper reel</x:t>
        </x:is>
      </x:c>
      <x:c r="W892"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2" s="4" t="inlineStr">
        <x:is>
          <x:t xml:space="preserve">Tool</x:t>
        </x:is>
      </x:c>
      <x:c r="Y892" s="4" t="inlineStr">
        <x:is>
          <x:t xml:space="preserve">Finished item</x:t>
        </x:is>
      </x:c>
      <x:c r="Z892" s="4" t="inlineStr">
        <x:is>
          <x:t xml:space="preserve">Manufactured / unresolved</x:t>
        </x:is>
      </x:c>
      <x:c r="AA892" s="4" t="inlineStr">
        <x:is>
          <x:t xml:space="preserve">Cargo organization</x:t>
        </x:is>
      </x:c>
      <x:c r="AB892" s="4" t="inlineStr">
        <x:is>
          <x:t xml:space="preserve">Metal</x:t>
        </x:is>
      </x:c>
      <x:c r="AC892" s="4" t="inlineStr">
        <x:is>
          <x:t xml:space="preserve">Assembly</x:t>
        </x:is>
      </x:c>
      <x:c r="AD892" s="4" t="inlineStr">
        <x:is>
          <x:t xml:space="preserve">Proposal</x:t>
        </x:is>
      </x:c>
      <x:c r="AE892" s="4" t="str">
        <x:f>LOWER(A892&amp;"; "&amp;B892&amp;"; "&amp;D892&amp;"; "&amp;E892&amp;"; "&amp;X892&amp;"; "&amp;Y892&amp;"; "&amp;Z892&amp;"; "&amp;AA892&amp;"; "&amp;AB892&amp;"; "&amp;AC892&amp;"; "&amp;AD892&amp;"; "&amp;V892&amp;"; "&amp;C892&amp;"; "&amp;AH892&amp;"; "&amp;AI892)</x:f>
        <x:v>proposal.accessory.personal_cord_reel; personal cord reel; accessories; personal utility accessory; tool; finished item; manufactured / unresolved; cargo organization; metal; assembly; proposal; pocket line spool; cord keeper reel; t2; t1; finished item</x:v>
      </x:c>
      <x:c r="AF892" s="4" t="inlineStr">
        <x:is>
          <x:t xml:space="preserve">Author-requested simple personal accessory expansion. These compact supporting utilities are grouped in Accessories; item type, tier and gameplay compatibility remain separate classifications.</x:t>
        </x:is>
      </x:c>
      <x:c r="AG892" s="4" t="inlineStr">
        <x:is>
          <x:t xml:space="preserve">Proposed T2 finished accessory using qualified T1 stock. Construction details, usability, scarcity and equipment effects are not established by the planning tier.</x:t>
        </x:is>
      </x:c>
      <x:c r="AH892" s="4" t="inlineStr">
        <x:is>
          <x:t xml:space="preserve">T1</x:t>
        </x:is>
      </x:c>
      <x:c r="AI892" s="4" t="inlineStr">
        <x:is>
          <x:t xml:space="preserve">Finished item</x:t>
        </x:is>
      </x:c>
      <x:c r="AJ892" s="4">
        <x:f>COUNTIFS('Material routes'!$D$6:$D$2205,A892,'Material routes'!$C$6:$C$2205,"Output")</x:f>
        <x:v>0</x:v>
      </x:c>
      <x:c r="AK892" s="4">
        <x:f>SUM(COUNTIFS('Material routes'!$D$6:$D$2205,A892,'Material routes'!$C$6:$C$2205,"Ingredient candidate"),COUNTIFS('Material routes'!$D$6:$D$2205,A892,'Material routes'!$C$6:$C$2205,"Consumed input"),COUNTIFS('Material routes'!$D$6:$D$2205,A892,'Material routes'!$C$6:$C$2205,"Contained input"),COUNTIFS('Material routes'!$D$6:$D$2205,A892,'Material routes'!$C$6:$C$2205,"Transform input"))</x:f>
        <x:v>0</x:v>
      </x:c>
      <x:c r="AL892" s="4">
        <x:f>COUNTIFS('Material routes'!$D$6:$D$2205,A892,'Material routes'!$C$6:$C$2205,"Tool candidate")</x:f>
        <x:v>0</x:v>
      </x:c>
      <x:c r="AM892" s="4" t="str">
        <x:f>IF(AJ892&gt;0,"Route listed; review status/completeness",IF(C892="T0","Raw entry feed; no production route","No production route listed"))</x:f>
        <x:v>No production route listed</x:v>
      </x:c>
      <x:c r="AN892" s="4">
        <x:f>IF(C892="T0",0,IF(C892="T1",1,IF(C892="T2",2,IF(C892="T3",3,IF(C892="T4",4,IF(C892="Unassigned",98,99))))))</x:f>
        <x:v>2</x:v>
      </x:c>
    </x:row>
    <x:row r="893">
      <x:c r="A893" s="4" t="inlineStr">
        <x:is>
          <x:t xml:space="preserve">proposal.accessory.folding_wing_hand_fan</x:t>
        </x:is>
      </x:c>
      <x:c r="B893" s="4" t="inlineStr">
        <x:is>
          <x:t xml:space="preserve">Folding wing-membrane hand fan</x:t>
        </x:is>
      </x:c>
      <x:c r="C893" s="4" t="inlineStr">
        <x:is>
          <x:t xml:space="preserve">T2</x:t>
        </x:is>
      </x:c>
      <x:c r="D893" s="4" t="inlineStr">
        <x:is>
          <x:t xml:space="preserve">Accessories</x:t>
        </x:is>
      </x:c>
      <x:c r="E893" s="4" t="inlineStr">
        <x:is>
          <x:t xml:space="preserve">Personal utility accessory</x:t>
        </x:is>
      </x:c>
      <x:c r="F893" s="4" t="inlineStr">
        <x:is>
          <x:t xml:space="preserve">New proposal</x:t>
        </x:is>
      </x:c>
      <x:c r="G893" s="4" t="inlineStr">
        <x:is>
          <x:t xml:space="preserve">A small folding frame carrying a prepared wing-membrane panel, proposed for directing a little local airflow during rest or close work. Uses the existing wing material family without introducing paper cloth, wood or plant reeds.</x:t>
        </x:is>
      </x:c>
      <x:c r="H893" s="4" t="inlineStr">
        <x:is>
          <x:t xml:space="preserve">Unassigned; no new slot approved</x:t>
        </x:is>
      </x:c>
      <x:c r="I893" s="4" t="inlineStr">
        <x:is>
          <x:t xml:space="preserve">Booter-carried personal utility gear; mounting, packing, dimensions and mass unresolved.</x:t>
        </x:is>
      </x:c>
      <x:c r="J893" s="4"/>
      <x:c r="K893"/>
      <x:c r="L893" t="inlineStr">
        <x:is>
          <x:t xml:space="preserve">Proposed contemporary craft or specialist trade; availability and construction recipe unresolved.</x:t>
        </x:is>
      </x:c>
      <x:c r="M893" s="4" t="inlineStr">
        <x:is>
          <x:t xml:space="preserve">Candidate compact finished accessory using selected prepared stock. No ingredient quantities, crafting time, yield or executable recipe authored.</x:t>
        </x:is>
      </x:c>
      <x:c r="N893" s="4" t="inlineStr">
        <x:is>
          <x:t xml:space="preserve">Not implemented</x:t>
        </x:is>
      </x:c>
      <x:c r="O893" s="4" t="inlineStr">
        <x:is>
          <x:t xml:space="preserve">Membrane preparation, frame durability and useful airflow are proposals. No oxygen supply, dust filtration, guaranteed cooling, hydration benefit or substitute for shelter.</x:t>
        </x:is>
      </x:c>
      <x:c r="P893" s="4"/>
      <x:c r="Q893" s="4"/>
      <x:c r="R893"/>
      <x:c r="S893"/>
      <x:c r="T893"/>
      <x:c r="U893" t="inlineStr">
        <x:is>
          <x:t xml:space="preserve">Artwork direction: A small fan of thin metal ribs supporting amber wing membrane, partly folded around a plain metal pivot. Fit, safe use and manufacturing details remain proposals.</x:t>
        </x:is>
      </x:c>
      <x:c r="V893" s="4" t="inlineStr">
        <x:is>
          <x:t xml:space="preserve">wing hand fan; folding personal fan</x:t>
        </x:is>
      </x:c>
      <x:c r="W893"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3" s="4" t="inlineStr">
        <x:is>
          <x:t xml:space="preserve">Tool</x:t>
        </x:is>
      </x:c>
      <x:c r="Y893" s="4" t="inlineStr">
        <x:is>
          <x:t xml:space="preserve">Finished item</x:t>
        </x:is>
      </x:c>
      <x:c r="Z893" s="4" t="inlineStr">
        <x:is>
          <x:t xml:space="preserve">Manufactured / unresolved</x:t>
        </x:is>
      </x:c>
      <x:c r="AA893" s="4" t="inlineStr">
        <x:is>
          <x:t xml:space="preserve">Survival provision</x:t>
        </x:is>
      </x:c>
      <x:c r="AB893" s="4" t="inlineStr">
        <x:is>
          <x:t xml:space="preserve">Wing membrane and frame</x:t>
        </x:is>
      </x:c>
      <x:c r="AC893" s="4" t="inlineStr">
        <x:is>
          <x:t xml:space="preserve">Assembly</x:t>
        </x:is>
      </x:c>
      <x:c r="AD893" s="4" t="inlineStr">
        <x:is>
          <x:t xml:space="preserve">Proposal</x:t>
        </x:is>
      </x:c>
      <x:c r="AE893" s="4" t="str">
        <x:f>LOWER(A893&amp;"; "&amp;B893&amp;"; "&amp;D893&amp;"; "&amp;E893&amp;"; "&amp;X893&amp;"; "&amp;Y893&amp;"; "&amp;Z893&amp;"; "&amp;AA893&amp;"; "&amp;AB893&amp;"; "&amp;AC893&amp;"; "&amp;AD893&amp;"; "&amp;V893&amp;"; "&amp;C893&amp;"; "&amp;AH893&amp;"; "&amp;AI893)</x:f>
        <x:v>proposal.accessory.folding_wing_hand_fan; folding wing-membrane hand fan; accessories; personal utility accessory; tool; finished item; manufactured / unresolved; survival provision; wing membrane and frame; assembly; proposal; wing hand fan; folding personal fan; t2; t1; finished item</x:v>
      </x:c>
      <x:c r="AF893" s="4" t="inlineStr">
        <x:is>
          <x:t xml:space="preserve">Author-requested simple personal accessory expansion. These compact supporting utilities are grouped in Accessories; item type, tier and gameplay compatibility remain separate classifications.</x:t>
        </x:is>
      </x:c>
      <x:c r="AG893" s="4" t="inlineStr">
        <x:is>
          <x:t xml:space="preserve">Proposed T2 finished accessory using qualified T1 stock. Construction details, usability, scarcity and equipment effects are not established by the planning tier.</x:t>
        </x:is>
      </x:c>
      <x:c r="AH893" s="4" t="inlineStr">
        <x:is>
          <x:t xml:space="preserve">T1</x:t>
        </x:is>
      </x:c>
      <x:c r="AI893" s="4" t="inlineStr">
        <x:is>
          <x:t xml:space="preserve">Finished item</x:t>
        </x:is>
      </x:c>
      <x:c r="AJ893" s="4">
        <x:f>COUNTIFS('Material routes'!$D$6:$D$2205,A893,'Material routes'!$C$6:$C$2205,"Output")</x:f>
        <x:v>0</x:v>
      </x:c>
      <x:c r="AK893" s="4">
        <x:f>SUM(COUNTIFS('Material routes'!$D$6:$D$2205,A893,'Material routes'!$C$6:$C$2205,"Ingredient candidate"),COUNTIFS('Material routes'!$D$6:$D$2205,A893,'Material routes'!$C$6:$C$2205,"Consumed input"),COUNTIFS('Material routes'!$D$6:$D$2205,A893,'Material routes'!$C$6:$C$2205,"Contained input"),COUNTIFS('Material routes'!$D$6:$D$2205,A893,'Material routes'!$C$6:$C$2205,"Transform input"))</x:f>
        <x:v>0</x:v>
      </x:c>
      <x:c r="AL893" s="4">
        <x:f>COUNTIFS('Material routes'!$D$6:$D$2205,A893,'Material routes'!$C$6:$C$2205,"Tool candidate")</x:f>
        <x:v>0</x:v>
      </x:c>
      <x:c r="AM893" s="4" t="str">
        <x:f>IF(AJ893&gt;0,"Route listed; review status/completeness",IF(C893="T0","Raw entry feed; no production route","No production route listed"))</x:f>
        <x:v>No production route listed</x:v>
      </x:c>
      <x:c r="AN893" s="4">
        <x:f>IF(C893="T0",0,IF(C893="T1",1,IF(C893="T2",2,IF(C893="T3",3,IF(C893="T4",4,IF(C893="Unassigned",98,99))))))</x:f>
        <x:v>2</x:v>
      </x:c>
    </x:row>
    <x:row r="894">
      <x:c r="A894" s="4" t="inlineStr">
        <x:is>
          <x:t xml:space="preserve">proposal.accessory.pocket_inspection_loupe</x:t>
        </x:is>
      </x:c>
      <x:c r="B894" s="4" t="inlineStr">
        <x:is>
          <x:t xml:space="preserve">Pocket inspection loupe</x:t>
        </x:is>
      </x:c>
      <x:c r="C894" s="4" t="inlineStr">
        <x:is>
          <x:t xml:space="preserve">T2</x:t>
        </x:is>
      </x:c>
      <x:c r="D894" s="4" t="inlineStr">
        <x:is>
          <x:t xml:space="preserve">Accessories</x:t>
        </x:is>
      </x:c>
      <x:c r="E894" s="4" t="inlineStr">
        <x:is>
          <x:t xml:space="preserve">Personal utility accessory</x:t>
        </x:is>
      </x:c>
      <x:c r="F894" s="4" t="inlineStr">
        <x:is>
          <x:t xml:space="preserve">New proposal</x:t>
        </x:is>
      </x:c>
      <x:c r="G894" s="4" t="inlineStr">
        <x:is>
          <x:t xml:space="preserve">A single small glass lens in a folding metal guard, proposed for inspecting part wear, small inscriptions or mineral surfaces at close range. A supporting observation accessory rather than a complete assay or diagnostic instrument.</x:t>
        </x:is>
      </x:c>
      <x:c r="H894" s="4" t="inlineStr">
        <x:is>
          <x:t xml:space="preserve">Unassigned; no new slot approved</x:t>
        </x:is>
      </x:c>
      <x:c r="I894" s="4" t="inlineStr">
        <x:is>
          <x:t xml:space="preserve">Booter-carried personal utility gear; mounting, packing, dimensions and mass unresolved.</x:t>
        </x:is>
      </x:c>
      <x:c r="J894" s="4"/>
      <x:c r="K894"/>
      <x:c r="L894" t="inlineStr">
        <x:is>
          <x:t xml:space="preserve">Proposed contemporary craft or specialist trade; availability and construction recipe unresolved.</x:t>
        </x:is>
      </x:c>
      <x:c r="M894" s="4" t="inlineStr">
        <x:is>
          <x:t xml:space="preserve">Candidate compact finished accessory using selected prepared stock. No ingredient quantities, crafting time, yield or executable recipe authored.</x:t>
        </x:is>
      </x:c>
      <x:c r="N894" s="4" t="inlineStr">
        <x:is>
          <x:t xml:space="preserve">Not implemented</x:t>
        </x:is>
      </x:c>
      <x:c r="O894" s="4" t="inlineStr">
        <x:is>
          <x:t xml:space="preserve">Suitable optical glass, lens quality, magnification, availability and handling remain unresolved. No automatic material identification, damage diagnosis or optical rarity downgrade is established.</x:t>
        </x:is>
      </x:c>
      <x:c r="P894" s="4"/>
      <x:c r="Q894" s="4"/>
      <x:c r="R894"/>
      <x:c r="S894"/>
      <x:c r="T894"/>
      <x:c r="U894" t="inlineStr">
        <x:is>
          <x:t xml:space="preserve">Artwork direction: A compact circular glass lens swung out from a scratched folding metal guard. Fit, safe use and manufacturing details remain proposals.</x:t>
        </x:is>
      </x:c>
      <x:c r="V894" s="4" t="inlineStr">
        <x:is>
          <x:t xml:space="preserve">inspection loupe; pocket magnifier; folding lens</x:t>
        </x:is>
      </x:c>
      <x:c r="W89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4" s="4" t="inlineStr">
        <x:is>
          <x:t xml:space="preserve">Tool</x:t>
        </x:is>
      </x:c>
      <x:c r="Y894" s="4" t="inlineStr">
        <x:is>
          <x:t xml:space="preserve">Finished item</x:t>
        </x:is>
      </x:c>
      <x:c r="Z894" s="4" t="inlineStr">
        <x:is>
          <x:t xml:space="preserve">Manufactured / unresolved</x:t>
        </x:is>
      </x:c>
      <x:c r="AA894" s="4" t="inlineStr">
        <x:is>
          <x:t xml:space="preserve">Inspection</x:t>
        </x:is>
      </x:c>
      <x:c r="AB894" s="4" t="inlineStr">
        <x:is>
          <x:t xml:space="preserve">Glass and metal</x:t>
        </x:is>
      </x:c>
      <x:c r="AC894" s="4" t="inlineStr">
        <x:is>
          <x:t xml:space="preserve">Assembly</x:t>
        </x:is>
      </x:c>
      <x:c r="AD894" s="4" t="inlineStr">
        <x:is>
          <x:t xml:space="preserve">Proposal</x:t>
        </x:is>
      </x:c>
      <x:c r="AE894" s="4" t="str">
        <x:f>LOWER(A894&amp;"; "&amp;B894&amp;"; "&amp;D894&amp;"; "&amp;E894&amp;"; "&amp;X894&amp;"; "&amp;Y894&amp;"; "&amp;Z894&amp;"; "&amp;AA894&amp;"; "&amp;AB894&amp;"; "&amp;AC894&amp;"; "&amp;AD894&amp;"; "&amp;V894&amp;"; "&amp;C894&amp;"; "&amp;AH894&amp;"; "&amp;AI894)</x:f>
        <x:v>proposal.accessory.pocket_inspection_loupe; pocket inspection loupe; accessories; personal utility accessory; tool; finished item; manufactured / unresolved; inspection; glass and metal; assembly; proposal; inspection loupe; pocket magnifier; folding lens; t2; t1; finished item</x:v>
      </x:c>
      <x:c r="AF894" s="4" t="inlineStr">
        <x:is>
          <x:t xml:space="preserve">Author-requested simple personal accessory expansion. These compact supporting utilities are grouped in Accessories; item type, tier and gameplay compatibility remain separate classifications.</x:t>
        </x:is>
      </x:c>
      <x:c r="AG894" s="4" t="inlineStr">
        <x:is>
          <x:t xml:space="preserve">Proposed T2 finished accessory using qualified T1 stock. Construction details, usability, scarcity and equipment effects are not established by the planning tier.</x:t>
        </x:is>
      </x:c>
      <x:c r="AH894" s="4" t="inlineStr">
        <x:is>
          <x:t xml:space="preserve">T1</x:t>
        </x:is>
      </x:c>
      <x:c r="AI894" s="4" t="inlineStr">
        <x:is>
          <x:t xml:space="preserve">Finished item</x:t>
        </x:is>
      </x:c>
      <x:c r="AJ894" s="4">
        <x:f>COUNTIFS('Material routes'!$D$6:$D$2205,A894,'Material routes'!$C$6:$C$2205,"Output")</x:f>
        <x:v>0</x:v>
      </x:c>
      <x:c r="AK894" s="4">
        <x:f>SUM(COUNTIFS('Material routes'!$D$6:$D$2205,A894,'Material routes'!$C$6:$C$2205,"Ingredient candidate"),COUNTIFS('Material routes'!$D$6:$D$2205,A894,'Material routes'!$C$6:$C$2205,"Consumed input"),COUNTIFS('Material routes'!$D$6:$D$2205,A894,'Material routes'!$C$6:$C$2205,"Contained input"),COUNTIFS('Material routes'!$D$6:$D$2205,A894,'Material routes'!$C$6:$C$2205,"Transform input"))</x:f>
        <x:v>0</x:v>
      </x:c>
      <x:c r="AL894" s="4">
        <x:f>COUNTIFS('Material routes'!$D$6:$D$2205,A894,'Material routes'!$C$6:$C$2205,"Tool candidate")</x:f>
        <x:v>0</x:v>
      </x:c>
      <x:c r="AM894" s="4" t="str">
        <x:f>IF(AJ894&gt;0,"Route listed; review status/completeness",IF(C894="T0","Raw entry feed; no production route","No production route listed"))</x:f>
        <x:v>No production route listed</x:v>
      </x:c>
      <x:c r="AN894" s="4">
        <x:f>IF(C894="T0",0,IF(C894="T1",1,IF(C894="T2",2,IF(C894="T3",3,IF(C894="T4",4,IF(C894="Unassigned",98,99))))))</x:f>
        <x:v>2</x:v>
      </x:c>
    </x:row>
    <x:row r="895">
      <x:c r="A895" s="4" t="inlineStr">
        <x:is>
          <x:t xml:space="preserve">proposal.accessory.pocket_grit_bellows</x:t>
        </x:is>
      </x:c>
      <x:c r="B895" s="4" t="inlineStr">
        <x:is>
          <x:t xml:space="preserve">Pocket grit bellows</x:t>
        </x:is>
      </x:c>
      <x:c r="C895" s="4" t="inlineStr">
        <x:is>
          <x:t xml:space="preserve">T2</x:t>
        </x:is>
      </x:c>
      <x:c r="D895" s="4" t="inlineStr">
        <x:is>
          <x:t xml:space="preserve">Accessories</x:t>
        </x:is>
      </x:c>
      <x:c r="E895" s="4" t="inlineStr">
        <x:is>
          <x:t xml:space="preserve">Personal utility accessory</x:t>
        </x:is>
      </x:c>
      <x:c r="F895" s="4" t="inlineStr">
        <x:is>
          <x:t xml:space="preserve">New proposal</x:t>
        </x:is>
      </x:c>
      <x:c r="G895" s="4" t="inlineStr">
        <x:is>
          <x:t xml:space="preserve">A palm-sized hand-compressed bellows proposed to dislodge loose dry grit from accessible gear seams before inspection. A small prepared faunal membrane chamber sits between shell cheeks with a short fitted nozzle; no rubber bulb or powered air supply is assumed.</x:t>
        </x:is>
      </x:c>
      <x:c r="H895" s="4" t="inlineStr">
        <x:is>
          <x:t xml:space="preserve">Unassigned; no new slot approved</x:t>
        </x:is>
      </x:c>
      <x:c r="I895" s="4" t="inlineStr">
        <x:is>
          <x:t xml:space="preserve">Booter-carried personal utility gear; mounting, packing, dimensions and mass unresolved.</x:t>
        </x:is>
      </x:c>
      <x:c r="J895" s="4"/>
      <x:c r="K895"/>
      <x:c r="L895" t="inlineStr">
        <x:is>
          <x:t xml:space="preserve">Proposed contemporary craft or specialist trade; availability and construction recipe unresolved.</x:t>
        </x:is>
      </x:c>
      <x:c r="M895" s="4" t="inlineStr">
        <x:is>
          <x:t xml:space="preserve">Candidate compact finished accessory using selected prepared stock. No ingredient quantities, crafting time, yield or executable recipe authored.</x:t>
        </x:is>
      </x:c>
      <x:c r="N895" s="4" t="inlineStr">
        <x:is>
          <x:t xml:space="preserve">Not implemented</x:t>
        </x:is>
      </x:c>
      <x:c r="O895" s="4" t="inlineStr">
        <x:is>
          <x:t xml:space="preserve">Membrane sealing, airflow, nozzle suitability and dust handling need qualification. No breathing air, certified filtration, decontamination or safe cleaning of delicate lenses or live electrical parts is established.</x:t>
        </x:is>
      </x:c>
      <x:c r="P895" s="4"/>
      <x:c r="Q895" s="4"/>
      <x:c r="R895"/>
      <x:c r="S895"/>
      <x:c r="T895"/>
      <x:c r="U895" t="inlineStr">
        <x:is>
          <x:t xml:space="preserve">Artwork direction: Two shallow shell cheek plates enclosing a folded dark membrane chamber and a short ceramic nozzle. Fit, safe use and manufacturing details remain proposals.</x:t>
        </x:is>
      </x:c>
      <x:c r="V895" s="4" t="inlineStr">
        <x:is>
          <x:t xml:space="preserve">personal grit puffer; small hand bellows; dry dust blower</x:t>
        </x:is>
      </x:c>
      <x:c r="W89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5" s="4" t="inlineStr">
        <x:is>
          <x:t xml:space="preserve">Tool</x:t>
        </x:is>
      </x:c>
      <x:c r="Y895" s="4" t="inlineStr">
        <x:is>
          <x:t xml:space="preserve">Finished item</x:t>
        </x:is>
      </x:c>
      <x:c r="Z895" s="4" t="inlineStr">
        <x:is>
          <x:t xml:space="preserve">Manufactured / unresolved</x:t>
        </x:is>
      </x:c>
      <x:c r="AA895" s="4" t="inlineStr">
        <x:is>
          <x:t xml:space="preserve">Cleaning</x:t>
        </x:is>
      </x:c>
      <x:c r="AB895" s="4" t="inlineStr">
        <x:is>
          <x:t xml:space="preserve">Mixed / unresolved</x:t>
        </x:is>
      </x:c>
      <x:c r="AC895" s="4" t="inlineStr">
        <x:is>
          <x:t xml:space="preserve">Assembly</x:t>
        </x:is>
      </x:c>
      <x:c r="AD895" s="4" t="inlineStr">
        <x:is>
          <x:t xml:space="preserve">Proposal</x:t>
        </x:is>
      </x:c>
      <x:c r="AE895" s="4" t="str">
        <x:f>LOWER(A895&amp;"; "&amp;B895&amp;"; "&amp;D895&amp;"; "&amp;E895&amp;"; "&amp;X895&amp;"; "&amp;Y895&amp;"; "&amp;Z895&amp;"; "&amp;AA895&amp;"; "&amp;AB895&amp;"; "&amp;AC895&amp;"; "&amp;AD895&amp;"; "&amp;V895&amp;"; "&amp;C895&amp;"; "&amp;AH895&amp;"; "&amp;AI895)</x:f>
        <x:v>proposal.accessory.pocket_grit_bellows; pocket grit bellows; accessories; personal utility accessory; tool; finished item; manufactured / unresolved; cleaning; mixed / unresolved; assembly; proposal; personal grit puffer; small hand bellows; dry dust blower; t2; t1; finished item</x:v>
      </x:c>
      <x:c r="AF895" s="4" t="inlineStr">
        <x:is>
          <x:t xml:space="preserve">Author-requested simple personal accessory expansion. These compact supporting utilities are grouped in Accessories; item type, tier and gameplay compatibility remain separate classifications.</x:t>
        </x:is>
      </x:c>
      <x:c r="AG895" s="4" t="inlineStr">
        <x:is>
          <x:t xml:space="preserve">Proposed T2 finished accessory using qualified T1 stock. Construction details, usability, scarcity and equipment effects are not established by the planning tier.</x:t>
        </x:is>
      </x:c>
      <x:c r="AH895" s="4" t="inlineStr">
        <x:is>
          <x:t xml:space="preserve">T1</x:t>
        </x:is>
      </x:c>
      <x:c r="AI895" s="4" t="inlineStr">
        <x:is>
          <x:t xml:space="preserve">Finished item</x:t>
        </x:is>
      </x:c>
      <x:c r="AJ895" s="4">
        <x:f>COUNTIFS('Material routes'!$D$6:$D$2205,A895,'Material routes'!$C$6:$C$2205,"Output")</x:f>
        <x:v>0</x:v>
      </x:c>
      <x:c r="AK895" s="4">
        <x:f>SUM(COUNTIFS('Material routes'!$D$6:$D$2205,A895,'Material routes'!$C$6:$C$2205,"Ingredient candidate"),COUNTIFS('Material routes'!$D$6:$D$2205,A895,'Material routes'!$C$6:$C$2205,"Consumed input"),COUNTIFS('Material routes'!$D$6:$D$2205,A895,'Material routes'!$C$6:$C$2205,"Contained input"),COUNTIFS('Material routes'!$D$6:$D$2205,A895,'Material routes'!$C$6:$C$2205,"Transform input"))</x:f>
        <x:v>0</x:v>
      </x:c>
      <x:c r="AL895" s="4">
        <x:f>COUNTIFS('Material routes'!$D$6:$D$2205,A895,'Material routes'!$C$6:$C$2205,"Tool candidate")</x:f>
        <x:v>0</x:v>
      </x:c>
      <x:c r="AM895" s="4" t="str">
        <x:f>IF(AJ895&gt;0,"Route listed; review status/completeness",IF(C895="T0","Raw entry feed; no production route","No production route listed"))</x:f>
        <x:v>No production route listed</x:v>
      </x:c>
      <x:c r="AN895" s="4">
        <x:f>IF(C895="T0",0,IF(C895="T1",1,IF(C895="T2",2,IF(C895="T3",3,IF(C895="T4",4,IF(C895="Unassigned",98,99))))))</x:f>
        <x:v>2</x:v>
      </x:c>
    </x:row>
    <x:row r="896">
      <x:c r="A896" s="4" t="inlineStr">
        <x:is>
          <x:t xml:space="preserve">proposal.accessory.metal_signal_whistle</x:t>
        </x:is>
      </x:c>
      <x:c r="B896" s="4" t="inlineStr">
        <x:is>
          <x:t xml:space="preserve">Pealess metal signal whistle</x:t>
        </x:is>
      </x:c>
      <x:c r="C896" s="4" t="inlineStr">
        <x:is>
          <x:t xml:space="preserve">T2</x:t>
        </x:is>
      </x:c>
      <x:c r="D896" s="4" t="inlineStr">
        <x:is>
          <x:t xml:space="preserve">Accessories</x:t>
        </x:is>
      </x:c>
      <x:c r="E896" s="4" t="inlineStr">
        <x:is>
          <x:t xml:space="preserve">Personal utility accessory</x:t>
        </x:is>
      </x:c>
      <x:c r="F896" s="4" t="inlineStr">
        <x:is>
          <x:t xml:space="preserve">New proposal</x:t>
        </x:is>
      </x:c>
      <x:c r="G896" s="4" t="inlineStr">
        <x:is>
          <x:t xml:space="preserve">A compact metal whistle with no loose internal pea, proposed for deliberate audible signals between nearby travelers. Its utilitarian metal construction and intended signaling role distinguish it from the existing wing-rib musical whistle and ceremonial rattles.</x:t>
        </x:is>
      </x:c>
      <x:c r="H896" s="4" t="inlineStr">
        <x:is>
          <x:t xml:space="preserve">Unassigned; no new slot approved</x:t>
        </x:is>
      </x:c>
      <x:c r="I896" s="4" t="inlineStr">
        <x:is>
          <x:t xml:space="preserve">Booter-carried personal utility gear; mounting, packing, dimensions and mass unresolved.</x:t>
        </x:is>
      </x:c>
      <x:c r="J896" s="4"/>
      <x:c r="K896"/>
      <x:c r="L896" t="inlineStr">
        <x:is>
          <x:t xml:space="preserve">Proposed contemporary craft or specialist trade; availability and construction recipe unresolved.</x:t>
        </x:is>
      </x:c>
      <x:c r="M896" s="4" t="inlineStr">
        <x:is>
          <x:t xml:space="preserve">Candidate compact finished accessory using selected prepared stock. No ingredient quantities, crafting time, yield or executable recipe authored.</x:t>
        </x:is>
      </x:c>
      <x:c r="N896" s="4" t="inlineStr">
        <x:is>
          <x:t xml:space="preserve">Not implemented</x:t>
        </x:is>
      </x:c>
      <x:c r="O896" s="4" t="inlineStr">
        <x:is>
          <x:t xml:space="preserve">Sound production, range, dust tolerance and breathing compatibility remain unresolved. No automatic alarm, accepted signal code, fauna-control effect or remote companion recall is granted.</x:t>
        </x:is>
      </x:c>
      <x:c r="P896" s="4"/>
      <x:c r="Q896" s="4"/>
      <x:c r="R896"/>
      <x:c r="S896"/>
      <x:c r="T896"/>
      <x:c r="U896" t="inlineStr">
        <x:is>
          <x:t xml:space="preserve">Artwork direction: A short flattened metal whistle with a broad mouth slot, open sound chamber and small tether ring. Fit, safe use and manufacturing details remain proposals.</x:t>
        </x:is>
      </x:c>
      <x:c r="V896" s="4" t="inlineStr">
        <x:is>
          <x:t xml:space="preserve">emergency signal whistle; pealess field whistle</x:t>
        </x:is>
      </x:c>
      <x:c r="W89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6" s="4" t="inlineStr">
        <x:is>
          <x:t xml:space="preserve">Tool</x:t>
        </x:is>
      </x:c>
      <x:c r="Y896" s="4" t="inlineStr">
        <x:is>
          <x:t xml:space="preserve">Finished item</x:t>
        </x:is>
      </x:c>
      <x:c r="Z896" s="4" t="inlineStr">
        <x:is>
          <x:t xml:space="preserve">Manufactured / unresolved</x:t>
        </x:is>
      </x:c>
      <x:c r="AA896" s="4" t="inlineStr">
        <x:is>
          <x:t xml:space="preserve">Public communication</x:t>
        </x:is>
      </x:c>
      <x:c r="AB896" s="4" t="inlineStr">
        <x:is>
          <x:t xml:space="preserve">Metal</x:t>
        </x:is>
      </x:c>
      <x:c r="AC896" s="4" t="inlineStr">
        <x:is>
          <x:t xml:space="preserve">Assembly</x:t>
        </x:is>
      </x:c>
      <x:c r="AD896" s="4" t="inlineStr">
        <x:is>
          <x:t xml:space="preserve">Proposal</x:t>
        </x:is>
      </x:c>
      <x:c r="AE896" s="4" t="str">
        <x:f>LOWER(A896&amp;"; "&amp;B896&amp;"; "&amp;D896&amp;"; "&amp;E896&amp;"; "&amp;X896&amp;"; "&amp;Y896&amp;"; "&amp;Z896&amp;"; "&amp;AA896&amp;"; "&amp;AB896&amp;"; "&amp;AC896&amp;"; "&amp;AD896&amp;"; "&amp;V896&amp;"; "&amp;C896&amp;"; "&amp;AH896&amp;"; "&amp;AI896)</x:f>
        <x:v>proposal.accessory.metal_signal_whistle; pealess metal signal whistle; accessories; personal utility accessory; tool; finished item; manufactured / unresolved; public communication; metal; assembly; proposal; emergency signal whistle; pealess field whistle; t2; t1; finished item</x:v>
      </x:c>
      <x:c r="AF896" s="4" t="inlineStr">
        <x:is>
          <x:t xml:space="preserve">Author-requested simple personal accessory expansion. These compact supporting utilities are grouped in Accessories; item type, tier and gameplay compatibility remain separate classifications.</x:t>
        </x:is>
      </x:c>
      <x:c r="AG896" s="4" t="inlineStr">
        <x:is>
          <x:t xml:space="preserve">Proposed T2 finished accessory using qualified T1 stock. Construction details, usability, scarcity and equipment effects are not established by the planning tier.</x:t>
        </x:is>
      </x:c>
      <x:c r="AH896" s="4" t="inlineStr">
        <x:is>
          <x:t xml:space="preserve">T1</x:t>
        </x:is>
      </x:c>
      <x:c r="AI896" s="4" t="inlineStr">
        <x:is>
          <x:t xml:space="preserve">Finished item</x:t>
        </x:is>
      </x:c>
      <x:c r="AJ896" s="4">
        <x:f>COUNTIFS('Material routes'!$D$6:$D$2205,A896,'Material routes'!$C$6:$C$2205,"Output")</x:f>
        <x:v>0</x:v>
      </x:c>
      <x:c r="AK896" s="4">
        <x:f>SUM(COUNTIFS('Material routes'!$D$6:$D$2205,A896,'Material routes'!$C$6:$C$2205,"Ingredient candidate"),COUNTIFS('Material routes'!$D$6:$D$2205,A896,'Material routes'!$C$6:$C$2205,"Consumed input"),COUNTIFS('Material routes'!$D$6:$D$2205,A896,'Material routes'!$C$6:$C$2205,"Contained input"),COUNTIFS('Material routes'!$D$6:$D$2205,A896,'Material routes'!$C$6:$C$2205,"Transform input"))</x:f>
        <x:v>0</x:v>
      </x:c>
      <x:c r="AL896" s="4">
        <x:f>COUNTIFS('Material routes'!$D$6:$D$2205,A896,'Material routes'!$C$6:$C$2205,"Tool candidate")</x:f>
        <x:v>0</x:v>
      </x:c>
      <x:c r="AM896" s="4" t="str">
        <x:f>IF(AJ896&gt;0,"Route listed; review status/completeness",IF(C896="T0","Raw entry feed; no production route","No production route listed"))</x:f>
        <x:v>No production route listed</x:v>
      </x:c>
      <x:c r="AN896" s="4">
        <x:f>IF(C896="T0",0,IF(C896="T1",1,IF(C896="T2",2,IF(C896="T3",3,IF(C896="T4",4,IF(C896="Unassigned",98,99))))))</x:f>
        <x:v>2</x:v>
      </x:c>
    </x:row>
    <x:row r="897">
      <x:c r="A897" s="4" t="inlineStr">
        <x:is>
          <x:t xml:space="preserve">proposal.armor.iron.boots</x:t>
        </x:is>
      </x:c>
      <x:c r="B897" s="4" t="inlineStr">
        <x:is>
          <x:t xml:space="preserve">Iron armored boots</x:t>
        </x:is>
      </x:c>
      <x:c r="C897" s="4" t="inlineStr">
        <x:is>
          <x:t xml:space="preserve">T2</x:t>
        </x:is>
      </x:c>
      <x:c r="D897" s="4" t="inlineStr">
        <x:is>
          <x:t xml:space="preserve">Armor</x:t>
        </x:is>
      </x:c>
      <x:c r="E897" s="4" t="inlineStr">
        <x:is>
          <x:t xml:space="preserve">Iron armor / boots</x:t>
        </x:is>
      </x:c>
      <x:c r="F897" s="4" t="inlineStr">
        <x:is>
          <x:t xml:space="preserve">New proposal</x:t>
        </x:is>
      </x:c>
      <x:c r="G897" s="4" t="inlineStr">
        <x:is>
          <x:t xml:space="preserve">Iron armor family: individually listed armored boots. A matched pair of armored foot coverings, separate from shin guards. Broad worked-iron plates with plain rolled edges and exposed metal fasteners. Construction and protection are proposals; the five family pieces remain separate items.</x:t>
        </x:is>
      </x:c>
      <x:c r="H897" s="4" t="inlineStr">
        <x:is>
          <x:t xml:space="preserve">Unassigned; no new slot approved</x:t>
        </x:is>
      </x:c>
      <x:c r="I897" s="4" t="inlineStr">
        <x:is>
          <x:t xml:space="preserve">Booter-worn armor concept; fitting, packing and spare-cargo rules unresolved.</x:t>
        </x:is>
      </x:c>
      <x:c r="J897" s="4"/>
      <x:c r="K897" s="4"/>
      <x:c r="L897" s="4" t="inlineStr">
        <x:is>
          <x:t xml:space="preserve">Proposed contemporary fabrication or specialist trade; construction recipe unresolved.</x:t>
        </x:is>
      </x:c>
      <x:c r="M897" s="4" t="inlineStr">
        <x:is>
          <x:t xml:space="preserve">Separate fitted piece using selected qualified stock; no whole-set recipe, quantities, yield or production time authored.</x:t>
        </x:is>
      </x:c>
      <x:c r="N897" s="4" t="inlineStr">
        <x:is>
          <x:t xml:space="preserve">Not implemented</x:t>
        </x:is>
      </x:c>
      <x:c r="O897" s="4" t="inlineStr">
        <x:is>
          <x:t xml:space="preserve">Fit, coverage, articulation, mass, durability and protection remain proposals. No wood, ordinary cloth, free-water quenching, set bonuses or new equipment slots.</x:t>
        </x:is>
      </x:c>
      <x:c r="P897" s="4"/>
      <x:c r="Q897" s="4"/>
      <x:c r="R897" s="4"/>
      <x:c r="S897" s="4"/>
      <x:c r="T897" s="4"/>
      <x:c r="U897" s="4" t="inlineStr">
        <x:is>
          <x:t xml:space="preserve">A matched pair of armored foot coverings, separate from shin guards. Visual direction: Broad worked-iron plates with plain rolled edges and exposed metal fasteners. Joining, fit, wearability and performance require design.</x:t>
        </x:is>
      </x:c>
      <x:c r="V897" s="4" t="inlineStr">
        <x:is>
          <x:t xml:space="preserve">iron armor set; iron armor family; iron armor; boots; separate armor piece</x:t>
        </x:is>
      </x:c>
      <x:c r="W89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7" s="4" t="inlineStr">
        <x:is>
          <x:t xml:space="preserve">Armor</x:t>
        </x:is>
      </x:c>
      <x:c r="Y897" s="4" t="inlineStr">
        <x:is>
          <x:t xml:space="preserve">Finished item</x:t>
        </x:is>
      </x:c>
      <x:c r="Z897" s="4" t="inlineStr">
        <x:is>
          <x:t xml:space="preserve">Manufactured / unresolved</x:t>
        </x:is>
      </x:c>
      <x:c r="AA897" s="4" t="inlineStr">
        <x:is>
          <x:t xml:space="preserve">Protection</x:t>
        </x:is>
      </x:c>
      <x:c r="AB897" s="4" t="inlineStr">
        <x:is>
          <x:t xml:space="preserve">Metal</x:t>
        </x:is>
      </x:c>
      <x:c r="AC897" s="4" t="inlineStr">
        <x:is>
          <x:t xml:space="preserve">Assembly</x:t>
        </x:is>
      </x:c>
      <x:c r="AD897" s="4" t="inlineStr">
        <x:is>
          <x:t xml:space="preserve">Proposal</x:t>
        </x:is>
      </x:c>
      <x:c r="AE897" s="4" t="str">
        <x:f>LOWER(A897&amp;"; "&amp;B897&amp;"; "&amp;D897&amp;"; "&amp;E897&amp;"; "&amp;X897&amp;"; "&amp;Y897&amp;"; "&amp;Z897&amp;"; "&amp;AA897&amp;"; "&amp;AB897&amp;"; "&amp;AC897&amp;"; "&amp;AD897&amp;"; "&amp;V897&amp;"; "&amp;C897&amp;"; "&amp;AH897&amp;"; "&amp;AI897)</x:f>
        <x:v>proposal.armor.iron.boots; iron armored boots; armor; iron armor / boots; armor; finished item; manufactured / unresolved; protection; metal; assembly; proposal; iron armor set; iron armor family; iron armor; boots; separate armor piece; t2; t1; finished item</x:v>
      </x:c>
      <x:c r="AF897" s="4" t="inlineStr">
        <x:is>
          <x:t xml:space="preserve">One independently listed armor piece. Family membership is a design grouping, never another inventory item or a set bonus.</x:t>
        </x:is>
      </x:c>
      <x:c r="AG897" s="4" t="inlineStr">
        <x:is>
          <x:t xml:space="preserve">Proposed T2 finished piece using T1 inputs; material grade, fabrication and protection are unresolved.</x:t>
        </x:is>
      </x:c>
      <x:c r="AH897" s="4" t="inlineStr">
        <x:is>
          <x:t xml:space="preserve">T1</x:t>
        </x:is>
      </x:c>
      <x:c r="AI897" s="4" t="inlineStr">
        <x:is>
          <x:t xml:space="preserve">Finished item</x:t>
        </x:is>
      </x:c>
      <x:c r="AJ897" s="4">
        <x:f>COUNTIFS('Material routes'!$D$6:$D$2205,A897,'Material routes'!$C$6:$C$2205,"Output")</x:f>
        <x:v>0</x:v>
      </x:c>
      <x:c r="AK897" s="4">
        <x:f>SUM(COUNTIFS('Material routes'!$D$6:$D$2205,A897,'Material routes'!$C$6:$C$2205,"Ingredient candidate"),COUNTIFS('Material routes'!$D$6:$D$2205,A897,'Material routes'!$C$6:$C$2205,"Consumed input"),COUNTIFS('Material routes'!$D$6:$D$2205,A897,'Material routes'!$C$6:$C$2205,"Contained input"),COUNTIFS('Material routes'!$D$6:$D$2205,A897,'Material routes'!$C$6:$C$2205,"Transform input"))</x:f>
        <x:v>0</x:v>
      </x:c>
      <x:c r="AL897" s="4">
        <x:f>COUNTIFS('Material routes'!$D$6:$D$2205,A897,'Material routes'!$C$6:$C$2205,"Tool candidate")</x:f>
        <x:v>0</x:v>
      </x:c>
      <x:c r="AM897" s="4" t="str">
        <x:f>IF(AJ897&gt;0,"Route listed; review status/completeness",IF(C897="T0","Raw entry feed; no production route","No production route listed"))</x:f>
        <x:v>No production route listed</x:v>
      </x:c>
      <x:c r="AN897" s="4">
        <x:f>IF(C897="T0",0,IF(C897="T1",1,IF(C897="T2",2,IF(C897="T3",3,IF(C897="T4",4,IF(C897="Unassigned",98,99))))))</x:f>
        <x:v>2</x:v>
      </x:c>
    </x:row>
    <x:row r="898">
      <x:c r="A898" s="4" t="inlineStr">
        <x:is>
          <x:t xml:space="preserve">proposal.armor.iron.arms</x:t>
        </x:is>
      </x:c>
      <x:c r="B898" s="4" t="inlineStr">
        <x:is>
          <x:t xml:space="preserve">Iron arm guards</x:t>
        </x:is>
      </x:c>
      <x:c r="C898" s="4" t="inlineStr">
        <x:is>
          <x:t xml:space="preserve">T2</x:t>
        </x:is>
      </x:c>
      <x:c r="D898" s="4" t="inlineStr">
        <x:is>
          <x:t xml:space="preserve">Armor</x:t>
        </x:is>
      </x:c>
      <x:c r="E898" s="4" t="inlineStr">
        <x:is>
          <x:t xml:space="preserve">Iron armor / arms</x:t>
        </x:is>
      </x:c>
      <x:c r="F898" s="4" t="inlineStr">
        <x:is>
          <x:t xml:space="preserve">New proposal</x:t>
        </x:is>
      </x:c>
      <x:c r="G898" s="4" t="inlineStr">
        <x:is>
          <x:t xml:space="preserve">Iron armor family: individually listed arm guards. Paired upper-arm, elbow and forearm guards; no extra glove item or hand-protection claim. Broad worked-iron plates with plain rolled edges and exposed metal fasteners. Construction and protection are proposals; the five family pieces remain separate items.</x:t>
        </x:is>
      </x:c>
      <x:c r="H898" s="4" t="inlineStr">
        <x:is>
          <x:t xml:space="preserve">Unassigned; no new slot approved</x:t>
        </x:is>
      </x:c>
      <x:c r="I898" s="4" t="inlineStr">
        <x:is>
          <x:t xml:space="preserve">Booter-worn armor concept; fitting, packing and spare-cargo rules unresolved.</x:t>
        </x:is>
      </x:c>
      <x:c r="J898" s="4"/>
      <x:c r="K898" s="4"/>
      <x:c r="L898" s="4" t="inlineStr">
        <x:is>
          <x:t xml:space="preserve">Proposed contemporary fabrication or specialist trade; construction recipe unresolved.</x:t>
        </x:is>
      </x:c>
      <x:c r="M898" s="4" t="inlineStr">
        <x:is>
          <x:t xml:space="preserve">Separate fitted piece using selected qualified stock; no whole-set recipe, quantities, yield or production time authored.</x:t>
        </x:is>
      </x:c>
      <x:c r="N898" s="4" t="inlineStr">
        <x:is>
          <x:t xml:space="preserve">Not implemented</x:t>
        </x:is>
      </x:c>
      <x:c r="O898" s="4" t="inlineStr">
        <x:is>
          <x:t xml:space="preserve">Fit, coverage, articulation, mass, durability and protection remain proposals. No wood, ordinary cloth, free-water quenching, set bonuses or new equipment slots.</x:t>
        </x:is>
      </x:c>
      <x:c r="P898" s="4"/>
      <x:c r="Q898" s="4"/>
      <x:c r="R898" s="4"/>
      <x:c r="S898" s="4"/>
      <x:c r="T898" s="4"/>
      <x:c r="U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c r="V898" s="4" t="inlineStr">
        <x:is>
          <x:t xml:space="preserve">iron armor set; iron armor family; iron armor; arms; separate armor piece</x:t>
        </x:is>
      </x:c>
      <x:c r="W89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8" s="4" t="inlineStr">
        <x:is>
          <x:t xml:space="preserve">Armor</x:t>
        </x:is>
      </x:c>
      <x:c r="Y898" s="4" t="inlineStr">
        <x:is>
          <x:t xml:space="preserve">Finished item</x:t>
        </x:is>
      </x:c>
      <x:c r="Z898" s="4" t="inlineStr">
        <x:is>
          <x:t xml:space="preserve">Manufactured / unresolved</x:t>
        </x:is>
      </x:c>
      <x:c r="AA898" s="4" t="inlineStr">
        <x:is>
          <x:t xml:space="preserve">Protection</x:t>
        </x:is>
      </x:c>
      <x:c r="AB898" s="4" t="inlineStr">
        <x:is>
          <x:t xml:space="preserve">Metal</x:t>
        </x:is>
      </x:c>
      <x:c r="AC898" s="4" t="inlineStr">
        <x:is>
          <x:t xml:space="preserve">Assembly</x:t>
        </x:is>
      </x:c>
      <x:c r="AD898" s="4" t="inlineStr">
        <x:is>
          <x:t xml:space="preserve">Proposal</x:t>
        </x:is>
      </x:c>
      <x:c r="AE898" s="4" t="str">
        <x:f>LOWER(A898&amp;"; "&amp;B898&amp;"; "&amp;D898&amp;"; "&amp;E898&amp;"; "&amp;X898&amp;"; "&amp;Y898&amp;"; "&amp;Z898&amp;"; "&amp;AA898&amp;"; "&amp;AB898&amp;"; "&amp;AC898&amp;"; "&amp;AD898&amp;"; "&amp;V898&amp;"; "&amp;C898&amp;"; "&amp;AH898&amp;"; "&amp;AI898)</x:f>
        <x:v>proposal.armor.iron.arms; iron arm guards; armor; iron armor / arms; armor; finished item; manufactured / unresolved; protection; metal; assembly; proposal; iron armor set; iron armor family; iron armor; arms; separate armor piece; t2; t1; finished item</x:v>
      </x:c>
      <x:c r="AF898" s="4" t="inlineStr">
        <x:is>
          <x:t xml:space="preserve">One independently listed armor piece. Family membership is a design grouping, never another inventory item or a set bonus.</x:t>
        </x:is>
      </x:c>
      <x:c r="AG898" s="4" t="inlineStr">
        <x:is>
          <x:t xml:space="preserve">Proposed T2 finished piece using T1 inputs; material grade, fabrication and protection are unresolved.</x:t>
        </x:is>
      </x:c>
      <x:c r="AH898" s="4" t="inlineStr">
        <x:is>
          <x:t xml:space="preserve">T1</x:t>
        </x:is>
      </x:c>
      <x:c r="AI898" s="4" t="inlineStr">
        <x:is>
          <x:t xml:space="preserve">Finished item</x:t>
        </x:is>
      </x:c>
      <x:c r="AJ898" s="4">
        <x:f>COUNTIFS('Material routes'!$D$6:$D$2205,A898,'Material routes'!$C$6:$C$2205,"Output")</x:f>
        <x:v>0</x:v>
      </x:c>
      <x:c r="AK898" s="4">
        <x:f>SUM(COUNTIFS('Material routes'!$D$6:$D$2205,A898,'Material routes'!$C$6:$C$2205,"Ingredient candidate"),COUNTIFS('Material routes'!$D$6:$D$2205,A898,'Material routes'!$C$6:$C$2205,"Consumed input"),COUNTIFS('Material routes'!$D$6:$D$2205,A898,'Material routes'!$C$6:$C$2205,"Contained input"),COUNTIFS('Material routes'!$D$6:$D$2205,A898,'Material routes'!$C$6:$C$2205,"Transform input"))</x:f>
        <x:v>0</x:v>
      </x:c>
      <x:c r="AL898" s="4">
        <x:f>COUNTIFS('Material routes'!$D$6:$D$2205,A898,'Material routes'!$C$6:$C$2205,"Tool candidate")</x:f>
        <x:v>0</x:v>
      </x:c>
      <x:c r="AM898" s="4" t="str">
        <x:f>IF(AJ898&gt;0,"Route listed; review status/completeness",IF(C898="T0","Raw entry feed; no production route","No production route listed"))</x:f>
        <x:v>No production route listed</x:v>
      </x:c>
      <x:c r="AN898" s="4">
        <x:f>IF(C898="T0",0,IF(C898="T1",1,IF(C898="T2",2,IF(C898="T3",3,IF(C898="T4",4,IF(C898="Unassigned",98,99))))))</x:f>
        <x:v>2</x:v>
      </x:c>
    </x:row>
    <x:row r="899">
      <x:c r="A899" s="4" t="inlineStr">
        <x:is>
          <x:t xml:space="preserve">proposal.armor.steel.chest</x:t>
        </x:is>
      </x:c>
      <x:c r="B899" s="4" t="inlineStr">
        <x:is>
          <x:t xml:space="preserve">Steel chestplate</x:t>
        </x:is>
      </x:c>
      <x:c r="C899" s="4" t="inlineStr">
        <x:is>
          <x:t xml:space="preserve">T3</x:t>
        </x:is>
      </x:c>
      <x:c r="D899" s="4" t="inlineStr">
        <x:is>
          <x:t xml:space="preserve">Armor</x:t>
        </x:is>
      </x:c>
      <x:c r="E899" s="4" t="inlineStr">
        <x:is>
          <x:t xml:space="preserve">Steel armor / chest</x:t>
        </x:is>
      </x:c>
      <x:c r="F899" s="4" t="inlineStr">
        <x:is>
          <x:t xml:space="preserve">New proposal</x:t>
        </x:is>
      </x:c>
      <x:c r="G899" s="4" t="inlineStr">
        <x:is>
          <x:t xml:space="preserve">Steel armor family: individually listed chestplate. Torso and upper back; a chest piece does not include arm or leg pieces. Closer-fitting steel plates with overlapping articulation and narrow reinforced edges. Construction and protection are proposals; the five family pieces remain separate items.</x:t>
        </x:is>
      </x:c>
      <x:c r="H899" s="4" t="inlineStr">
        <x:is>
          <x:t xml:space="preserve">Unassigned; no new slot approved</x:t>
        </x:is>
      </x:c>
      <x:c r="I899" s="4" t="inlineStr">
        <x:is>
          <x:t xml:space="preserve">Booter-worn armor concept; fitting, packing and spare-cargo rules unresolved.</x:t>
        </x:is>
      </x:c>
      <x:c r="J899" s="4"/>
      <x:c r="K899" s="4"/>
      <x:c r="L899" s="4" t="inlineStr">
        <x:is>
          <x:t xml:space="preserve">Proposed contemporary fabrication or specialist trade; construction recipe unresolved.</x:t>
        </x:is>
      </x:c>
      <x:c r="M899" s="4" t="inlineStr">
        <x:is>
          <x:t xml:space="preserve">Separate fitted piece using selected qualified stock; no whole-set recipe, quantities, yield or production time authored.</x:t>
        </x:is>
      </x:c>
      <x:c r="N899" s="4" t="inlineStr">
        <x:is>
          <x:t xml:space="preserve">Not implemented</x:t>
        </x:is>
      </x:c>
      <x:c r="O899" s="4" t="inlineStr">
        <x:is>
          <x:t xml:space="preserve">Fit, coverage, articulation, mass, durability and protection remain proposals. No wood, ordinary cloth, free-water quenching, set bonuses or new equipment slots.</x:t>
        </x:is>
      </x:c>
      <x:c r="P899" s="4"/>
      <x:c r="Q899" s="4"/>
      <x:c r="R899" s="4"/>
      <x:c r="S899" s="4"/>
      <x:c r="T899" s="4"/>
      <x:c r="U899" s="4" t="inlineStr">
        <x:is>
          <x:t xml:space="preserve">Torso and upper back; a chest piece does not include arm or leg pieces. Visual direction: Closer-fitting steel plates with overlapping articulation and narrow reinforced edges. Joining, fit, wearability and performance require design.</x:t>
        </x:is>
      </x:c>
      <x:c r="V899" s="4" t="inlineStr">
        <x:is>
          <x:t xml:space="preserve">steel armor set; steel armor family; steel armor; chest; separate armor piece</x:t>
        </x:is>
      </x:c>
      <x:c r="W89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9" s="4" t="inlineStr">
        <x:is>
          <x:t xml:space="preserve">Armor</x:t>
        </x:is>
      </x:c>
      <x:c r="Y899" s="4" t="inlineStr">
        <x:is>
          <x:t xml:space="preserve">Finished item</x:t>
        </x:is>
      </x:c>
      <x:c r="Z899" s="4" t="inlineStr">
        <x:is>
          <x:t xml:space="preserve">Manufactured / unresolved</x:t>
        </x:is>
      </x:c>
      <x:c r="AA899" s="4" t="inlineStr">
        <x:is>
          <x:t xml:space="preserve">Protection</x:t>
        </x:is>
      </x:c>
      <x:c r="AB899" s="4" t="inlineStr">
        <x:is>
          <x:t xml:space="preserve">Metal</x:t>
        </x:is>
      </x:c>
      <x:c r="AC899" s="4" t="inlineStr">
        <x:is>
          <x:t xml:space="preserve">Assembly</x:t>
        </x:is>
      </x:c>
      <x:c r="AD899" s="4" t="inlineStr">
        <x:is>
          <x:t xml:space="preserve">Proposal</x:t>
        </x:is>
      </x:c>
      <x:c r="AE899" s="4" t="str">
        <x:f>LOWER(A899&amp;"; "&amp;B899&amp;"; "&amp;D899&amp;"; "&amp;E899&amp;"; "&amp;X899&amp;"; "&amp;Y899&amp;"; "&amp;Z899&amp;"; "&amp;AA899&amp;"; "&amp;AB899&amp;"; "&amp;AC899&amp;"; "&amp;AD899&amp;"; "&amp;V899&amp;"; "&amp;C899&amp;"; "&amp;AH899&amp;"; "&amp;AI899)</x:f>
        <x:v>proposal.armor.steel.chest; steel chestplate; armor; steel armor / chest; armor; finished item; manufactured / unresolved; protection; metal; assembly; proposal; steel armor set; steel armor family; steel armor; chest; separate armor piece; t3; t2; finished item</x:v>
      </x:c>
      <x:c r="AF899" s="4" t="inlineStr">
        <x:is>
          <x:t xml:space="preserve">One independently listed armor piece. Family membership is a design grouping, never another inventory item or a set bonus.</x:t>
        </x:is>
      </x:c>
      <x:c r="AG899" s="4" t="inlineStr">
        <x:is>
          <x:t xml:space="preserve">Proposed T3 finished piece using T2 inputs; material grade, fabrication and protection are unresolved.</x:t>
        </x:is>
      </x:c>
      <x:c r="AH899" s="4" t="inlineStr">
        <x:is>
          <x:t xml:space="preserve">T2</x:t>
        </x:is>
      </x:c>
      <x:c r="AI899" s="4" t="inlineStr">
        <x:is>
          <x:t xml:space="preserve">Finished item</x:t>
        </x:is>
      </x:c>
      <x:c r="AJ899" s="4">
        <x:f>COUNTIFS('Material routes'!$D$6:$D$2205,A899,'Material routes'!$C$6:$C$2205,"Output")</x:f>
        <x:v>0</x:v>
      </x:c>
      <x:c r="AK899" s="4">
        <x:f>SUM(COUNTIFS('Material routes'!$D$6:$D$2205,A899,'Material routes'!$C$6:$C$2205,"Ingredient candidate"),COUNTIFS('Material routes'!$D$6:$D$2205,A899,'Material routes'!$C$6:$C$2205,"Consumed input"),COUNTIFS('Material routes'!$D$6:$D$2205,A899,'Material routes'!$C$6:$C$2205,"Contained input"),COUNTIFS('Material routes'!$D$6:$D$2205,A899,'Material routes'!$C$6:$C$2205,"Transform input"))</x:f>
        <x:v>0</x:v>
      </x:c>
      <x:c r="AL899" s="4">
        <x:f>COUNTIFS('Material routes'!$D$6:$D$2205,A899,'Material routes'!$C$6:$C$2205,"Tool candidate")</x:f>
        <x:v>0</x:v>
      </x:c>
      <x:c r="AM899" s="4" t="str">
        <x:f>IF(AJ899&gt;0,"Route listed; review status/completeness",IF(C899="T0","Raw entry feed; no production route","No production route listed"))</x:f>
        <x:v>No production route listed</x:v>
      </x:c>
      <x:c r="AN899" s="4">
        <x:f>IF(C899="T0",0,IF(C899="T1",1,IF(C899="T2",2,IF(C899="T3",3,IF(C899="T4",4,IF(C899="Unassigned",98,99))))))</x:f>
        <x:v>3</x:v>
      </x:c>
    </x:row>
    <x:row r="900">
      <x:c r="A900" s="4" t="inlineStr">
        <x:is>
          <x:t xml:space="preserve">proposal.armor.steel.legs</x:t>
        </x:is>
      </x:c>
      <x:c r="B900" s="4" t="inlineStr">
        <x:is>
          <x:t xml:space="preserve">Steel leg guards</x:t>
        </x:is>
      </x:c>
      <x:c r="C900" s="4" t="inlineStr">
        <x:is>
          <x:t xml:space="preserve">T3</x:t>
        </x:is>
      </x:c>
      <x:c r="D900" s="4" t="inlineStr">
        <x:is>
          <x:t xml:space="preserve">Armor</x:t>
        </x:is>
      </x:c>
      <x:c r="E900" s="4" t="inlineStr">
        <x:is>
          <x:t xml:space="preserve">Steel armor / legs</x:t>
        </x:is>
      </x:c>
      <x:c r="F900" s="4" t="inlineStr">
        <x:is>
          <x:t xml:space="preserve">New proposal</x:t>
        </x:is>
      </x:c>
      <x:c r="G900" s="4" t="inlineStr">
        <x:is>
          <x:t xml:space="preserve">Steel armor family: individually listed leg guards. Paired thigh, knee and shin guards; boots remain a separate item. Closer-fitting steel plates with overlapping articulation and narrow reinforced edges. Construction and protection are proposals; the five family pieces remain separate items.</x:t>
        </x:is>
      </x:c>
      <x:c r="H900" s="4" t="inlineStr">
        <x:is>
          <x:t xml:space="preserve">Unassigned; no new slot approved</x:t>
        </x:is>
      </x:c>
      <x:c r="I900" s="4" t="inlineStr">
        <x:is>
          <x:t xml:space="preserve">Booter-worn armor concept; fitting, packing and spare-cargo rules unresolved.</x:t>
        </x:is>
      </x:c>
      <x:c r="J900" s="4"/>
      <x:c r="K900" s="4"/>
      <x:c r="L900" s="4" t="inlineStr">
        <x:is>
          <x:t xml:space="preserve">Proposed contemporary fabrication or specialist trade; construction recipe unresolved.</x:t>
        </x:is>
      </x:c>
      <x:c r="M900" s="4" t="inlineStr">
        <x:is>
          <x:t xml:space="preserve">Separate fitted piece using selected qualified stock; no whole-set recipe, quantities, yield or production time authored.</x:t>
        </x:is>
      </x:c>
      <x:c r="N900" s="4" t="inlineStr">
        <x:is>
          <x:t xml:space="preserve">Not implemented</x:t>
        </x:is>
      </x:c>
      <x:c r="O900" s="4" t="inlineStr">
        <x:is>
          <x:t xml:space="preserve">Fit, coverage, articulation, mass, durability and protection remain proposals. No wood, ordinary cloth, free-water quenching, set bonuses or new equipment slots.</x:t>
        </x:is>
      </x:c>
      <x:c r="P900" s="4"/>
      <x:c r="Q900" s="4"/>
      <x:c r="R900" s="4"/>
      <x:c r="S900" s="4"/>
      <x:c r="T900" s="4"/>
      <x:c r="U900" s="4" t="inlineStr">
        <x:is>
          <x:t xml:space="preserve">Paired thigh, knee and shin guards; boots remain a separate item. Visual direction: Closer-fitting steel plates with overlapping articulation and narrow reinforced edges. Joining, fit, wearability and performance require design.</x:t>
        </x:is>
      </x:c>
      <x:c r="V900" s="4" t="inlineStr">
        <x:is>
          <x:t xml:space="preserve">steel armor set; steel armor family; steel armor; legs; separate armor piece</x:t>
        </x:is>
      </x:c>
      <x:c r="W90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0" s="4" t="inlineStr">
        <x:is>
          <x:t xml:space="preserve">Armor</x:t>
        </x:is>
      </x:c>
      <x:c r="Y900" s="4" t="inlineStr">
        <x:is>
          <x:t xml:space="preserve">Finished item</x:t>
        </x:is>
      </x:c>
      <x:c r="Z900" s="4" t="inlineStr">
        <x:is>
          <x:t xml:space="preserve">Manufactured / unresolved</x:t>
        </x:is>
      </x:c>
      <x:c r="AA900" s="4" t="inlineStr">
        <x:is>
          <x:t xml:space="preserve">Protection</x:t>
        </x:is>
      </x:c>
      <x:c r="AB900" s="4" t="inlineStr">
        <x:is>
          <x:t xml:space="preserve">Metal</x:t>
        </x:is>
      </x:c>
      <x:c r="AC900" s="4" t="inlineStr">
        <x:is>
          <x:t xml:space="preserve">Assembly</x:t>
        </x:is>
      </x:c>
      <x:c r="AD900" s="4" t="inlineStr">
        <x:is>
          <x:t xml:space="preserve">Proposal</x:t>
        </x:is>
      </x:c>
      <x:c r="AE900" s="4" t="str">
        <x:f>LOWER(A900&amp;"; "&amp;B900&amp;"; "&amp;D900&amp;"; "&amp;E900&amp;"; "&amp;X900&amp;"; "&amp;Y900&amp;"; "&amp;Z900&amp;"; "&amp;AA900&amp;"; "&amp;AB900&amp;"; "&amp;AC900&amp;"; "&amp;AD900&amp;"; "&amp;V900&amp;"; "&amp;C900&amp;"; "&amp;AH900&amp;"; "&amp;AI900)</x:f>
        <x:v>proposal.armor.steel.legs; steel leg guards; armor; steel armor / legs; armor; finished item; manufactured / unresolved; protection; metal; assembly; proposal; steel armor set; steel armor family; steel armor; legs; separate armor piece; t3; t2; finished item</x:v>
      </x:c>
      <x:c r="AF900" s="4" t="inlineStr">
        <x:is>
          <x:t xml:space="preserve">One independently listed armor piece. Family membership is a design grouping, never another inventory item or a set bonus.</x:t>
        </x:is>
      </x:c>
      <x:c r="AG900" s="4" t="inlineStr">
        <x:is>
          <x:t xml:space="preserve">Proposed T3 finished piece using T2 inputs; material grade, fabrication and protection are unresolved.</x:t>
        </x:is>
      </x:c>
      <x:c r="AH900" s="4" t="inlineStr">
        <x:is>
          <x:t xml:space="preserve">T2</x:t>
        </x:is>
      </x:c>
      <x:c r="AI900" s="4" t="inlineStr">
        <x:is>
          <x:t xml:space="preserve">Finished item</x:t>
        </x:is>
      </x:c>
      <x:c r="AJ900" s="4">
        <x:f>COUNTIFS('Material routes'!$D$6:$D$2205,A900,'Material routes'!$C$6:$C$2205,"Output")</x:f>
        <x:v>0</x:v>
      </x:c>
      <x:c r="AK900" s="4">
        <x:f>SUM(COUNTIFS('Material routes'!$D$6:$D$2205,A900,'Material routes'!$C$6:$C$2205,"Ingredient candidate"),COUNTIFS('Material routes'!$D$6:$D$2205,A900,'Material routes'!$C$6:$C$2205,"Consumed input"),COUNTIFS('Material routes'!$D$6:$D$2205,A900,'Material routes'!$C$6:$C$2205,"Contained input"),COUNTIFS('Material routes'!$D$6:$D$2205,A900,'Material routes'!$C$6:$C$2205,"Transform input"))</x:f>
        <x:v>0</x:v>
      </x:c>
      <x:c r="AL900" s="4">
        <x:f>COUNTIFS('Material routes'!$D$6:$D$2205,A900,'Material routes'!$C$6:$C$2205,"Tool candidate")</x:f>
        <x:v>0</x:v>
      </x:c>
      <x:c r="AM900" s="4" t="str">
        <x:f>IF(AJ900&gt;0,"Route listed; review status/completeness",IF(C900="T0","Raw entry feed; no production route","No production route listed"))</x:f>
        <x:v>No production route listed</x:v>
      </x:c>
      <x:c r="AN900" s="4">
        <x:f>IF(C900="T0",0,IF(C900="T1",1,IF(C900="T2",2,IF(C900="T3",3,IF(C900="T4",4,IF(C900="Unassigned",98,99))))))</x:f>
        <x:v>3</x:v>
      </x:c>
    </x:row>
    <x:row r="901">
      <x:c r="A901" s="4" t="inlineStr">
        <x:is>
          <x:t xml:space="preserve">proposal.armor.steel.boots</x:t>
        </x:is>
      </x:c>
      <x:c r="B901" s="4" t="inlineStr">
        <x:is>
          <x:t xml:space="preserve">Steel armored boots</x:t>
        </x:is>
      </x:c>
      <x:c r="C901" s="4" t="inlineStr">
        <x:is>
          <x:t xml:space="preserve">T3</x:t>
        </x:is>
      </x:c>
      <x:c r="D901" s="4" t="inlineStr">
        <x:is>
          <x:t xml:space="preserve">Armor</x:t>
        </x:is>
      </x:c>
      <x:c r="E901" s="4" t="inlineStr">
        <x:is>
          <x:t xml:space="preserve">Steel armor / boots</x:t>
        </x:is>
      </x:c>
      <x:c r="F901" s="4" t="inlineStr">
        <x:is>
          <x:t xml:space="preserve">New proposal</x:t>
        </x:is>
      </x:c>
      <x:c r="G901" s="4" t="inlineStr">
        <x:is>
          <x:t xml:space="preserve">Steel armor family: individually listed armored boots. A matched pair of armored foot coverings, separate from shin guards. Closer-fitting steel plates with overlapping articulation and narrow reinforced edges. Construction and protection are proposals; the five family pieces remain separate items.</x:t>
        </x:is>
      </x:c>
      <x:c r="H901" s="4" t="inlineStr">
        <x:is>
          <x:t xml:space="preserve">Unassigned; no new slot approved</x:t>
        </x:is>
      </x:c>
      <x:c r="I901" s="4" t="inlineStr">
        <x:is>
          <x:t xml:space="preserve">Booter-worn armor concept; fitting, packing and spare-cargo rules unresolved.</x:t>
        </x:is>
      </x:c>
      <x:c r="J901" s="4"/>
      <x:c r="K901" s="4"/>
      <x:c r="L901" s="4" t="inlineStr">
        <x:is>
          <x:t xml:space="preserve">Proposed contemporary fabrication or specialist trade; construction recipe unresolved.</x:t>
        </x:is>
      </x:c>
      <x:c r="M901" s="4" t="inlineStr">
        <x:is>
          <x:t xml:space="preserve">Separate fitted piece using selected qualified stock; no whole-set recipe, quantities, yield or production time authored.</x:t>
        </x:is>
      </x:c>
      <x:c r="N901" s="4" t="inlineStr">
        <x:is>
          <x:t xml:space="preserve">Not implemented</x:t>
        </x:is>
      </x:c>
      <x:c r="O901" s="4" t="inlineStr">
        <x:is>
          <x:t xml:space="preserve">Fit, coverage, articulation, mass, durability and protection remain proposals. No wood, ordinary cloth, free-water quenching, set bonuses or new equipment slots.</x:t>
        </x:is>
      </x:c>
      <x:c r="P901" s="4"/>
      <x:c r="Q901" s="4"/>
      <x:c r="R901" s="4"/>
      <x:c r="S901" s="4"/>
      <x:c r="T901" s="4"/>
      <x:c r="U901" s="4" t="inlineStr">
        <x:is>
          <x:t xml:space="preserve">A matched pair of armored foot coverings, separate from shin guards. Visual direction: Closer-fitting steel plates with overlapping articulation and narrow reinforced edges. Joining, fit, wearability and performance require design.</x:t>
        </x:is>
      </x:c>
      <x:c r="V901" s="4" t="inlineStr">
        <x:is>
          <x:t xml:space="preserve">steel armor set; steel armor family; steel armor; boots; separate armor piece</x:t>
        </x:is>
      </x:c>
      <x:c r="W90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1" s="4" t="inlineStr">
        <x:is>
          <x:t xml:space="preserve">Armor</x:t>
        </x:is>
      </x:c>
      <x:c r="Y901" s="4" t="inlineStr">
        <x:is>
          <x:t xml:space="preserve">Finished item</x:t>
        </x:is>
      </x:c>
      <x:c r="Z901" s="4" t="inlineStr">
        <x:is>
          <x:t xml:space="preserve">Manufactured / unresolved</x:t>
        </x:is>
      </x:c>
      <x:c r="AA901" s="4" t="inlineStr">
        <x:is>
          <x:t xml:space="preserve">Protection</x:t>
        </x:is>
      </x:c>
      <x:c r="AB901" s="4" t="inlineStr">
        <x:is>
          <x:t xml:space="preserve">Metal</x:t>
        </x:is>
      </x:c>
      <x:c r="AC901" s="4" t="inlineStr">
        <x:is>
          <x:t xml:space="preserve">Assembly</x:t>
        </x:is>
      </x:c>
      <x:c r="AD901" s="4" t="inlineStr">
        <x:is>
          <x:t xml:space="preserve">Proposal</x:t>
        </x:is>
      </x:c>
      <x:c r="AE901" s="4" t="str">
        <x:f>LOWER(A901&amp;"; "&amp;B901&amp;"; "&amp;D901&amp;"; "&amp;E901&amp;"; "&amp;X901&amp;"; "&amp;Y901&amp;"; "&amp;Z901&amp;"; "&amp;AA901&amp;"; "&amp;AB901&amp;"; "&amp;AC901&amp;"; "&amp;AD901&amp;"; "&amp;V901&amp;"; "&amp;C901&amp;"; "&amp;AH901&amp;"; "&amp;AI901)</x:f>
        <x:v>proposal.armor.steel.boots; steel armored boots; armor; steel armor / boots; armor; finished item; manufactured / unresolved; protection; metal; assembly; proposal; steel armor set; steel armor family; steel armor; boots; separate armor piece; t3; t2; finished item</x:v>
      </x:c>
      <x:c r="AF901" s="4" t="inlineStr">
        <x:is>
          <x:t xml:space="preserve">One independently listed armor piece. Family membership is a design grouping, never another inventory item or a set bonus.</x:t>
        </x:is>
      </x:c>
      <x:c r="AG901" s="4" t="inlineStr">
        <x:is>
          <x:t xml:space="preserve">Proposed T3 finished piece using T2 inputs; material grade, fabrication and protection are unresolved.</x:t>
        </x:is>
      </x:c>
      <x:c r="AH901" s="4" t="inlineStr">
        <x:is>
          <x:t xml:space="preserve">T2</x:t>
        </x:is>
      </x:c>
      <x:c r="AI901" s="4" t="inlineStr">
        <x:is>
          <x:t xml:space="preserve">Finished item</x:t>
        </x:is>
      </x:c>
      <x:c r="AJ901" s="4">
        <x:f>COUNTIFS('Material routes'!$D$6:$D$2205,A901,'Material routes'!$C$6:$C$2205,"Output")</x:f>
        <x:v>0</x:v>
      </x:c>
      <x:c r="AK901" s="4">
        <x:f>SUM(COUNTIFS('Material routes'!$D$6:$D$2205,A901,'Material routes'!$C$6:$C$2205,"Ingredient candidate"),COUNTIFS('Material routes'!$D$6:$D$2205,A901,'Material routes'!$C$6:$C$2205,"Consumed input"),COUNTIFS('Material routes'!$D$6:$D$2205,A901,'Material routes'!$C$6:$C$2205,"Contained input"),COUNTIFS('Material routes'!$D$6:$D$2205,A901,'Material routes'!$C$6:$C$2205,"Transform input"))</x:f>
        <x:v>0</x:v>
      </x:c>
      <x:c r="AL901" s="4">
        <x:f>COUNTIFS('Material routes'!$D$6:$D$2205,A901,'Material routes'!$C$6:$C$2205,"Tool candidate")</x:f>
        <x:v>0</x:v>
      </x:c>
      <x:c r="AM901" s="4" t="str">
        <x:f>IF(AJ901&gt;0,"Route listed; review status/completeness",IF(C901="T0","Raw entry feed; no production route","No production route listed"))</x:f>
        <x:v>No production route listed</x:v>
      </x:c>
      <x:c r="AN901" s="4">
        <x:f>IF(C901="T0",0,IF(C901="T1",1,IF(C901="T2",2,IF(C901="T3",3,IF(C901="T4",4,IF(C901="Unassigned",98,99))))))</x:f>
        <x:v>3</x:v>
      </x:c>
    </x:row>
    <x:row r="902">
      <x:c r="A902" s="4" t="inlineStr">
        <x:is>
          <x:t xml:space="preserve">proposal.armor.steel.arms</x:t>
        </x:is>
      </x:c>
      <x:c r="B902" s="4" t="inlineStr">
        <x:is>
          <x:t xml:space="preserve">Steel arm guards</x:t>
        </x:is>
      </x:c>
      <x:c r="C902" s="4" t="inlineStr">
        <x:is>
          <x:t xml:space="preserve">T3</x:t>
        </x:is>
      </x:c>
      <x:c r="D902" s="4" t="inlineStr">
        <x:is>
          <x:t xml:space="preserve">Armor</x:t>
        </x:is>
      </x:c>
      <x:c r="E902" s="4" t="inlineStr">
        <x:is>
          <x:t xml:space="preserve">Steel armor / arms</x:t>
        </x:is>
      </x:c>
      <x:c r="F902" s="4" t="inlineStr">
        <x:is>
          <x:t xml:space="preserve">New proposal</x:t>
        </x:is>
      </x:c>
      <x:c r="G902" s="4" t="inlineStr">
        <x:is>
          <x:t xml:space="preserve">Steel armor family: individually listed arm guards. Paired upper-arm, elbow and forearm guards; no extra glove item or hand-protection claim. Closer-fitting steel plates with overlapping articulation and narrow reinforced edges. Construction and protection are proposals; the five family pieces remain separate items.</x:t>
        </x:is>
      </x:c>
      <x:c r="H902" s="4" t="inlineStr">
        <x:is>
          <x:t xml:space="preserve">Unassigned; no new slot approved</x:t>
        </x:is>
      </x:c>
      <x:c r="I902" s="4" t="inlineStr">
        <x:is>
          <x:t xml:space="preserve">Booter-worn armor concept; fitting, packing and spare-cargo rules unresolved.</x:t>
        </x:is>
      </x:c>
      <x:c r="J902" s="4"/>
      <x:c r="K902" s="4"/>
      <x:c r="L902" s="4" t="inlineStr">
        <x:is>
          <x:t xml:space="preserve">Proposed contemporary fabrication or specialist trade; construction recipe unresolved.</x:t>
        </x:is>
      </x:c>
      <x:c r="M902" s="4" t="inlineStr">
        <x:is>
          <x:t xml:space="preserve">Separate fitted piece using selected qualified stock; no whole-set recipe, quantities, yield or production time authored.</x:t>
        </x:is>
      </x:c>
      <x:c r="N902" s="4" t="inlineStr">
        <x:is>
          <x:t xml:space="preserve">Not implemented</x:t>
        </x:is>
      </x:c>
      <x:c r="O902" s="4" t="inlineStr">
        <x:is>
          <x:t xml:space="preserve">Fit, coverage, articulation, mass, durability and protection remain proposals. No wood, ordinary cloth, free-water quenching, set bonuses or new equipment slots.</x:t>
        </x:is>
      </x:c>
      <x:c r="P902" s="4"/>
      <x:c r="Q902" s="4"/>
      <x:c r="R902" s="4"/>
      <x:c r="S902" s="4"/>
      <x:c r="T902" s="4"/>
      <x:c r="U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c r="V902" s="4" t="inlineStr">
        <x:is>
          <x:t xml:space="preserve">steel armor set; steel armor family; steel armor; arms; separate armor piece</x:t>
        </x:is>
      </x:c>
      <x:c r="W90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2" s="4" t="inlineStr">
        <x:is>
          <x:t xml:space="preserve">Armor</x:t>
        </x:is>
      </x:c>
      <x:c r="Y902" s="4" t="inlineStr">
        <x:is>
          <x:t xml:space="preserve">Finished item</x:t>
        </x:is>
      </x:c>
      <x:c r="Z902" s="4" t="inlineStr">
        <x:is>
          <x:t xml:space="preserve">Manufactured / unresolved</x:t>
        </x:is>
      </x:c>
      <x:c r="AA902" s="4" t="inlineStr">
        <x:is>
          <x:t xml:space="preserve">Protection</x:t>
        </x:is>
      </x:c>
      <x:c r="AB902" s="4" t="inlineStr">
        <x:is>
          <x:t xml:space="preserve">Metal</x:t>
        </x:is>
      </x:c>
      <x:c r="AC902" s="4" t="inlineStr">
        <x:is>
          <x:t xml:space="preserve">Assembly</x:t>
        </x:is>
      </x:c>
      <x:c r="AD902" s="4" t="inlineStr">
        <x:is>
          <x:t xml:space="preserve">Proposal</x:t>
        </x:is>
      </x:c>
      <x:c r="AE902" s="4" t="str">
        <x:f>LOWER(A902&amp;"; "&amp;B902&amp;"; "&amp;D902&amp;"; "&amp;E902&amp;"; "&amp;X902&amp;"; "&amp;Y902&amp;"; "&amp;Z902&amp;"; "&amp;AA902&amp;"; "&amp;AB902&amp;"; "&amp;AC902&amp;"; "&amp;AD902&amp;"; "&amp;V902&amp;"; "&amp;C902&amp;"; "&amp;AH902&amp;"; "&amp;AI902)</x:f>
        <x:v>proposal.armor.steel.arms; steel arm guards; armor; steel armor / arms; armor; finished item; manufactured / unresolved; protection; metal; assembly; proposal; steel armor set; steel armor family; steel armor; arms; separate armor piece; t3; t2; finished item</x:v>
      </x:c>
      <x:c r="AF902" s="4" t="inlineStr">
        <x:is>
          <x:t xml:space="preserve">One independently listed armor piece. Family membership is a design grouping, never another inventory item or a set bonus.</x:t>
        </x:is>
      </x:c>
      <x:c r="AG902" s="4" t="inlineStr">
        <x:is>
          <x:t xml:space="preserve">Proposed T3 finished piece using T2 inputs; material grade, fabrication and protection are unresolved.</x:t>
        </x:is>
      </x:c>
      <x:c r="AH902" s="4" t="inlineStr">
        <x:is>
          <x:t xml:space="preserve">T2</x:t>
        </x:is>
      </x:c>
      <x:c r="AI902" s="4" t="inlineStr">
        <x:is>
          <x:t xml:space="preserve">Finished item</x:t>
        </x:is>
      </x:c>
      <x:c r="AJ902" s="4">
        <x:f>COUNTIFS('Material routes'!$D$6:$D$2205,A902,'Material routes'!$C$6:$C$2205,"Output")</x:f>
        <x:v>0</x:v>
      </x:c>
      <x:c r="AK902" s="4">
        <x:f>SUM(COUNTIFS('Material routes'!$D$6:$D$2205,A902,'Material routes'!$C$6:$C$2205,"Ingredient candidate"),COUNTIFS('Material routes'!$D$6:$D$2205,A902,'Material routes'!$C$6:$C$2205,"Consumed input"),COUNTIFS('Material routes'!$D$6:$D$2205,A902,'Material routes'!$C$6:$C$2205,"Contained input"),COUNTIFS('Material routes'!$D$6:$D$2205,A902,'Material routes'!$C$6:$C$2205,"Transform input"))</x:f>
        <x:v>0</x:v>
      </x:c>
      <x:c r="AL902" s="4">
        <x:f>COUNTIFS('Material routes'!$D$6:$D$2205,A902,'Material routes'!$C$6:$C$2205,"Tool candidate")</x:f>
        <x:v>0</x:v>
      </x:c>
      <x:c r="AM902" s="4" t="str">
        <x:f>IF(AJ902&gt;0,"Route listed; review status/completeness",IF(C902="T0","Raw entry feed; no production route","No production route listed"))</x:f>
        <x:v>No production route listed</x:v>
      </x:c>
      <x:c r="AN902" s="4">
        <x:f>IF(C902="T0",0,IF(C902="T1",1,IF(C902="T2",2,IF(C902="T3",3,IF(C902="T4",4,IF(C902="Unassigned",98,99))))))</x:f>
        <x:v>3</x:v>
      </x:c>
    </x:row>
    <x:row r="903">
      <x:c r="A903" s="4" t="inlineStr">
        <x:is>
          <x:t xml:space="preserve">proposal.armor.steel.helmet</x:t>
        </x:is>
      </x:c>
      <x:c r="B903" s="4" t="inlineStr">
        <x:is>
          <x:t xml:space="preserve">Steel helmet</x:t>
        </x:is>
      </x:c>
      <x:c r="C903" s="4" t="inlineStr">
        <x:is>
          <x:t xml:space="preserve">T3</x:t>
        </x:is>
      </x:c>
      <x:c r="D903" s="4" t="inlineStr">
        <x:is>
          <x:t xml:space="preserve">Armor</x:t>
        </x:is>
      </x:c>
      <x:c r="E903" s="4" t="inlineStr">
        <x:is>
          <x:t xml:space="preserve">Steel armor / helmet</x:t>
        </x:is>
      </x:c>
      <x:c r="F903" s="4" t="inlineStr">
        <x:is>
          <x:t xml:space="preserve">New proposal</x:t>
        </x:is>
      </x:c>
      <x:c r="G903" s="4" t="inlineStr">
        <x:is>
          <x:t xml:space="preserve">Steel armor family: individually listed helmet. Head covering with sight, hearing and canister clearance requiring design. Closer-fitting steel plates with overlapping articulation and narrow reinforced edges. Construction and protection are proposals; the five family pieces remain separate items.</x:t>
        </x:is>
      </x:c>
      <x:c r="H903" s="4" t="inlineStr">
        <x:is>
          <x:t xml:space="preserve">Unassigned; no new slot approved</x:t>
        </x:is>
      </x:c>
      <x:c r="I903" s="4" t="inlineStr">
        <x:is>
          <x:t xml:space="preserve">Booter-worn armor concept; fitting, packing and spare-cargo rules unresolved.</x:t>
        </x:is>
      </x:c>
      <x:c r="J903" s="4"/>
      <x:c r="K903" s="4"/>
      <x:c r="L903" s="4" t="inlineStr">
        <x:is>
          <x:t xml:space="preserve">Proposed contemporary fabrication or specialist trade; construction recipe unresolved.</x:t>
        </x:is>
      </x:c>
      <x:c r="M903" s="4" t="inlineStr">
        <x:is>
          <x:t xml:space="preserve">Separate fitted piece using selected qualified stock; no whole-set recipe, quantities, yield or production time authored.</x:t>
        </x:is>
      </x:c>
      <x:c r="N903" s="4" t="inlineStr">
        <x:is>
          <x:t xml:space="preserve">Not implemented</x:t>
        </x:is>
      </x:c>
      <x:c r="O903" s="4" t="inlineStr">
        <x:is>
          <x:t xml:space="preserve">Fit, coverage, articulation, mass, durability and protection remain proposals. No wood, ordinary cloth, free-water quenching, set bonuses or new equipment slots.</x:t>
        </x:is>
      </x:c>
      <x:c r="P903" s="4"/>
      <x:c r="Q903" s="4"/>
      <x:c r="R903" s="4"/>
      <x:c r="S903" s="4"/>
      <x:c r="T903" s="4"/>
      <x:c r="U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c r="V903" s="4" t="inlineStr">
        <x:is>
          <x:t xml:space="preserve">steel armor set; steel armor family; steel armor; helmet; separate armor piece</x:t>
        </x:is>
      </x:c>
      <x:c r="W90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3" s="4" t="inlineStr">
        <x:is>
          <x:t xml:space="preserve">Armor</x:t>
        </x:is>
      </x:c>
      <x:c r="Y903" s="4" t="inlineStr">
        <x:is>
          <x:t xml:space="preserve">Finished item</x:t>
        </x:is>
      </x:c>
      <x:c r="Z903" s="4" t="inlineStr">
        <x:is>
          <x:t xml:space="preserve">Manufactured / unresolved</x:t>
        </x:is>
      </x:c>
      <x:c r="AA903" s="4" t="inlineStr">
        <x:is>
          <x:t xml:space="preserve">Protection</x:t>
        </x:is>
      </x:c>
      <x:c r="AB903" s="4" t="inlineStr">
        <x:is>
          <x:t xml:space="preserve">Metal</x:t>
        </x:is>
      </x:c>
      <x:c r="AC903" s="4" t="inlineStr">
        <x:is>
          <x:t xml:space="preserve">Assembly</x:t>
        </x:is>
      </x:c>
      <x:c r="AD903" s="4" t="inlineStr">
        <x:is>
          <x:t xml:space="preserve">Proposal</x:t>
        </x:is>
      </x:c>
      <x:c r="AE903" s="4" t="str">
        <x:f>LOWER(A903&amp;"; "&amp;B903&amp;"; "&amp;D903&amp;"; "&amp;E903&amp;"; "&amp;X903&amp;"; "&amp;Y903&amp;"; "&amp;Z903&amp;"; "&amp;AA903&amp;"; "&amp;AB903&amp;"; "&amp;AC903&amp;"; "&amp;AD903&amp;"; "&amp;V903&amp;"; "&amp;C903&amp;"; "&amp;AH903&amp;"; "&amp;AI903)</x:f>
        <x:v>proposal.armor.steel.helmet; steel helmet; armor; steel armor / helmet; armor; finished item; manufactured / unresolved; protection; metal; assembly; proposal; steel armor set; steel armor family; steel armor; helmet; separate armor piece; t3; t2; finished item</x:v>
      </x:c>
      <x:c r="AF903" s="4" t="inlineStr">
        <x:is>
          <x:t xml:space="preserve">One independently listed armor piece. Family membership is a design grouping, never another inventory item or a set bonus.</x:t>
        </x:is>
      </x:c>
      <x:c r="AG903" s="4" t="inlineStr">
        <x:is>
          <x:t xml:space="preserve">Proposed T3 finished piece using T2 inputs; material grade, fabrication and protection are unresolved.</x:t>
        </x:is>
      </x:c>
      <x:c r="AH903" s="4" t="inlineStr">
        <x:is>
          <x:t xml:space="preserve">T2</x:t>
        </x:is>
      </x:c>
      <x:c r="AI903" s="4" t="inlineStr">
        <x:is>
          <x:t xml:space="preserve">Finished item</x:t>
        </x:is>
      </x:c>
      <x:c r="AJ903" s="4">
        <x:f>COUNTIFS('Material routes'!$D$6:$D$2205,A903,'Material routes'!$C$6:$C$2205,"Output")</x:f>
        <x:v>0</x:v>
      </x:c>
      <x:c r="AK903" s="4">
        <x:f>SUM(COUNTIFS('Material routes'!$D$6:$D$2205,A903,'Material routes'!$C$6:$C$2205,"Ingredient candidate"),COUNTIFS('Material routes'!$D$6:$D$2205,A903,'Material routes'!$C$6:$C$2205,"Consumed input"),COUNTIFS('Material routes'!$D$6:$D$2205,A903,'Material routes'!$C$6:$C$2205,"Contained input"),COUNTIFS('Material routes'!$D$6:$D$2205,A903,'Material routes'!$C$6:$C$2205,"Transform input"))</x:f>
        <x:v>0</x:v>
      </x:c>
      <x:c r="AL903" s="4">
        <x:f>COUNTIFS('Material routes'!$D$6:$D$2205,A903,'Material routes'!$C$6:$C$2205,"Tool candidate")</x:f>
        <x:v>0</x:v>
      </x:c>
      <x:c r="AM903" s="4" t="str">
        <x:f>IF(AJ903&gt;0,"Route listed; review status/completeness",IF(C903="T0","Raw entry feed; no production route","No production route listed"))</x:f>
        <x:v>No production route listed</x:v>
      </x:c>
      <x:c r="AN903" s="4">
        <x:f>IF(C903="T0",0,IF(C903="T1",1,IF(C903="T2",2,IF(C903="T3",3,IF(C903="T4",4,IF(C903="Unassigned",98,99))))))</x:f>
        <x:v>3</x:v>
      </x:c>
    </x:row>
    <x:row r="904">
      <x:c r="A904" s="4" t="inlineStr">
        <x:is>
          <x:t xml:space="preserve">proposal.armor.chitin.chest</x:t>
        </x:is>
      </x:c>
      <x:c r="B904" s="4" t="inlineStr">
        <x:is>
          <x:t xml:space="preserve">Chitin chestplate</x:t>
        </x:is>
      </x:c>
      <x:c r="C904" s="4" t="inlineStr">
        <x:is>
          <x:t xml:space="preserve">T2</x:t>
        </x:is>
      </x:c>
      <x:c r="D904" s="4" t="inlineStr">
        <x:is>
          <x:t xml:space="preserve">Armor</x:t>
        </x:is>
      </x:c>
      <x:c r="E904" s="4" t="inlineStr">
        <x:is>
          <x:t xml:space="preserve">Chitin armor / chest</x:t>
        </x:is>
      </x:c>
      <x:c r="F904" s="4" t="inlineStr">
        <x:is>
          <x:t xml:space="preserve">New proposal</x:t>
        </x:is>
      </x:c>
      <x:c r="G904" s="4" t="inlineStr">
        <x:is>
          <x:t xml:space="preserve">Chitin armor family: individually listed chestplate. Torso and upper back; a chest piece does not include arm or leg pieces. Layered curved shell plates with visible growth texture and small metal or tendon joining points. Construction and protection are proposals; the five family pieces remain separate items.</x:t>
        </x:is>
      </x:c>
      <x:c r="H904" s="4" t="inlineStr">
        <x:is>
          <x:t xml:space="preserve">Unassigned; no new slot approved</x:t>
        </x:is>
      </x:c>
      <x:c r="I904" s="4" t="inlineStr">
        <x:is>
          <x:t xml:space="preserve">Booter-worn armor concept; fitting, packing and spare-cargo rules unresolved.</x:t>
        </x:is>
      </x:c>
      <x:c r="J904" s="4"/>
      <x:c r="K904" s="4"/>
      <x:c r="L904" s="4" t="inlineStr">
        <x:is>
          <x:t xml:space="preserve">Proposed contemporary fabrication or specialist trade; construction recipe unresolved.</x:t>
        </x:is>
      </x:c>
      <x:c r="M904" s="4" t="inlineStr">
        <x:is>
          <x:t xml:space="preserve">Separate fitted piece using selected qualified stock; no whole-set recipe, quantities, yield or production time authored.</x:t>
        </x:is>
      </x:c>
      <x:c r="N904" s="4" t="inlineStr">
        <x:is>
          <x:t xml:space="preserve">Not implemented</x:t>
        </x:is>
      </x:c>
      <x:c r="O904" s="4" t="inlineStr">
        <x:is>
          <x:t xml:space="preserve">Fit, coverage, articulation, mass, durability and protection remain proposals. No wood, ordinary cloth, free-water quenching, set bonuses or new equipment slots.</x:t>
        </x:is>
      </x:c>
      <x:c r="P904" s="4"/>
      <x:c r="Q904" s="4"/>
      <x:c r="R904" s="4"/>
      <x:c r="S904" s="4"/>
      <x:c r="T904" s="4"/>
      <x:c r="U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c r="V904" s="4" t="inlineStr">
        <x:is>
          <x:t xml:space="preserve">chitin armor set; chitin armor family; chitin armor; chest; separate armor piece</x:t>
        </x:is>
      </x:c>
      <x:c r="W90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4" s="4" t="inlineStr">
        <x:is>
          <x:t xml:space="preserve">Armor</x:t>
        </x:is>
      </x:c>
      <x:c r="Y904" s="4" t="inlineStr">
        <x:is>
          <x:t xml:space="preserve">Finished item</x:t>
        </x:is>
      </x:c>
      <x:c r="Z904" s="4" t="inlineStr">
        <x:is>
          <x:t xml:space="preserve">Manufactured / unresolved</x:t>
        </x:is>
      </x:c>
      <x:c r="AA904" s="4" t="inlineStr">
        <x:is>
          <x:t xml:space="preserve">Protection</x:t>
        </x:is>
      </x:c>
      <x:c r="AB904" s="4" t="inlineStr">
        <x:is>
          <x:t xml:space="preserve">Shell / chitin</x:t>
        </x:is>
      </x:c>
      <x:c r="AC904" s="4" t="inlineStr">
        <x:is>
          <x:t xml:space="preserve">Assembly</x:t>
        </x:is>
      </x:c>
      <x:c r="AD904" s="4" t="inlineStr">
        <x:is>
          <x:t xml:space="preserve">Proposal</x:t>
        </x:is>
      </x:c>
      <x:c r="AE904" s="4" t="str">
        <x:f>LOWER(A904&amp;"; "&amp;B904&amp;"; "&amp;D904&amp;"; "&amp;E904&amp;"; "&amp;X904&amp;"; "&amp;Y904&amp;"; "&amp;Z904&amp;"; "&amp;AA904&amp;"; "&amp;AB904&amp;"; "&amp;AC904&amp;"; "&amp;AD904&amp;"; "&amp;V904&amp;"; "&amp;C904&amp;"; "&amp;AH904&amp;"; "&amp;AI904)</x:f>
        <x:v>proposal.armor.chitin.chest; chitin chestplate; armor; chitin armor / chest; armor; finished item; manufactured / unresolved; protection; shell / chitin; assembly; proposal; chitin armor set; chitin armor family; chitin armor; chest; separate armor piece; t2; t1; finished item</x:v>
      </x:c>
      <x:c r="AF904" s="4" t="inlineStr">
        <x:is>
          <x:t xml:space="preserve">One independently listed armor piece. Family membership is a design grouping, never another inventory item or a set bonus.</x:t>
        </x:is>
      </x:c>
      <x:c r="AG904" s="4" t="inlineStr">
        <x:is>
          <x:t xml:space="preserve">Proposed T2 finished piece using T1 inputs; material grade, fabrication and protection are unresolved.</x:t>
        </x:is>
      </x:c>
      <x:c r="AH904" s="4" t="inlineStr">
        <x:is>
          <x:t xml:space="preserve">T1</x:t>
        </x:is>
      </x:c>
      <x:c r="AI904" s="4" t="inlineStr">
        <x:is>
          <x:t xml:space="preserve">Finished item</x:t>
        </x:is>
      </x:c>
      <x:c r="AJ904" s="4">
        <x:f>COUNTIFS('Material routes'!$D$6:$D$2205,A904,'Material routes'!$C$6:$C$2205,"Output")</x:f>
        <x:v>0</x:v>
      </x:c>
      <x:c r="AK904" s="4">
        <x:f>SUM(COUNTIFS('Material routes'!$D$6:$D$2205,A904,'Material routes'!$C$6:$C$2205,"Ingredient candidate"),COUNTIFS('Material routes'!$D$6:$D$2205,A904,'Material routes'!$C$6:$C$2205,"Consumed input"),COUNTIFS('Material routes'!$D$6:$D$2205,A904,'Material routes'!$C$6:$C$2205,"Contained input"),COUNTIFS('Material routes'!$D$6:$D$2205,A904,'Material routes'!$C$6:$C$2205,"Transform input"))</x:f>
        <x:v>0</x:v>
      </x:c>
      <x:c r="AL904" s="4">
        <x:f>COUNTIFS('Material routes'!$D$6:$D$2205,A904,'Material routes'!$C$6:$C$2205,"Tool candidate")</x:f>
        <x:v>0</x:v>
      </x:c>
      <x:c r="AM904" s="4" t="str">
        <x:f>IF(AJ904&gt;0,"Route listed; review status/completeness",IF(C904="T0","Raw entry feed; no production route","No production route listed"))</x:f>
        <x:v>No production route listed</x:v>
      </x:c>
      <x:c r="AN904" s="4">
        <x:f>IF(C904="T0",0,IF(C904="T1",1,IF(C904="T2",2,IF(C904="T3",3,IF(C904="T4",4,IF(C904="Unassigned",98,99))))))</x:f>
        <x:v>2</x:v>
      </x:c>
    </x:row>
    <x:row r="905">
      <x:c r="A905" s="4" t="inlineStr">
        <x:is>
          <x:t xml:space="preserve">proposal.armor.chitin.legs</x:t>
        </x:is>
      </x:c>
      <x:c r="B905" s="4" t="inlineStr">
        <x:is>
          <x:t xml:space="preserve">Chitin leg guards</x:t>
        </x:is>
      </x:c>
      <x:c r="C905" s="4" t="inlineStr">
        <x:is>
          <x:t xml:space="preserve">T2</x:t>
        </x:is>
      </x:c>
      <x:c r="D905" s="4" t="inlineStr">
        <x:is>
          <x:t xml:space="preserve">Armor</x:t>
        </x:is>
      </x:c>
      <x:c r="E905" s="4" t="inlineStr">
        <x:is>
          <x:t xml:space="preserve">Chitin armor / legs</x:t>
        </x:is>
      </x:c>
      <x:c r="F905" s="4" t="inlineStr">
        <x:is>
          <x:t xml:space="preserve">New proposal</x:t>
        </x:is>
      </x:c>
      <x:c r="G905" s="4" t="inlineStr">
        <x:is>
          <x:t xml:space="preserve">Chitin armor family: individually listed leg guards. Paired thigh, knee and shin guards; boots remain a separate item. Layered curved shell plates with visible growth texture and small metal or tendon joining points. Construction and protection are proposals; the five family pieces remain separate items.</x:t>
        </x:is>
      </x:c>
      <x:c r="H905" s="4" t="inlineStr">
        <x:is>
          <x:t xml:space="preserve">Unassigned; no new slot approved</x:t>
        </x:is>
      </x:c>
      <x:c r="I905" s="4" t="inlineStr">
        <x:is>
          <x:t xml:space="preserve">Booter-worn armor concept; fitting, packing and spare-cargo rules unresolved.</x:t>
        </x:is>
      </x:c>
      <x:c r="J905" s="4"/>
      <x:c r="K905" s="4"/>
      <x:c r="L905" s="4" t="inlineStr">
        <x:is>
          <x:t xml:space="preserve">Proposed contemporary fabrication or specialist trade; construction recipe unresolved.</x:t>
        </x:is>
      </x:c>
      <x:c r="M905" s="4" t="inlineStr">
        <x:is>
          <x:t xml:space="preserve">Separate fitted piece using selected qualified stock; no whole-set recipe, quantities, yield or production time authored.</x:t>
        </x:is>
      </x:c>
      <x:c r="N905" s="4" t="inlineStr">
        <x:is>
          <x:t xml:space="preserve">Not implemented</x:t>
        </x:is>
      </x:c>
      <x:c r="O905" s="4" t="inlineStr">
        <x:is>
          <x:t xml:space="preserve">Fit, coverage, articulation, mass, durability and protection remain proposals. No wood, ordinary cloth, free-water quenching, set bonuses or new equipment slots.</x:t>
        </x:is>
      </x:c>
      <x:c r="P905" s="4"/>
      <x:c r="Q905" s="4"/>
      <x:c r="R905" s="4"/>
      <x:c r="S905" s="4"/>
      <x:c r="T905" s="4"/>
      <x:c r="U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c r="V905" s="4" t="inlineStr">
        <x:is>
          <x:t xml:space="preserve">chitin armor set; chitin armor family; chitin armor; legs; separate armor piece</x:t>
        </x:is>
      </x:c>
      <x:c r="W90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5" s="4" t="inlineStr">
        <x:is>
          <x:t xml:space="preserve">Armor</x:t>
        </x:is>
      </x:c>
      <x:c r="Y905" s="4" t="inlineStr">
        <x:is>
          <x:t xml:space="preserve">Finished item</x:t>
        </x:is>
      </x:c>
      <x:c r="Z905" s="4" t="inlineStr">
        <x:is>
          <x:t xml:space="preserve">Manufactured / unresolved</x:t>
        </x:is>
      </x:c>
      <x:c r="AA905" s="4" t="inlineStr">
        <x:is>
          <x:t xml:space="preserve">Protection</x:t>
        </x:is>
      </x:c>
      <x:c r="AB905" s="4" t="inlineStr">
        <x:is>
          <x:t xml:space="preserve">Shell / chitin</x:t>
        </x:is>
      </x:c>
      <x:c r="AC905" s="4" t="inlineStr">
        <x:is>
          <x:t xml:space="preserve">Assembly</x:t>
        </x:is>
      </x:c>
      <x:c r="AD905" s="4" t="inlineStr">
        <x:is>
          <x:t xml:space="preserve">Proposal</x:t>
        </x:is>
      </x:c>
      <x:c r="AE905" s="4" t="str">
        <x:f>LOWER(A905&amp;"; "&amp;B905&amp;"; "&amp;D905&amp;"; "&amp;E905&amp;"; "&amp;X905&amp;"; "&amp;Y905&amp;"; "&amp;Z905&amp;"; "&amp;AA905&amp;"; "&amp;AB905&amp;"; "&amp;AC905&amp;"; "&amp;AD905&amp;"; "&amp;V905&amp;"; "&amp;C905&amp;"; "&amp;AH905&amp;"; "&amp;AI905)</x:f>
        <x:v>proposal.armor.chitin.legs; chitin leg guards; armor; chitin armor / legs; armor; finished item; manufactured / unresolved; protection; shell / chitin; assembly; proposal; chitin armor set; chitin armor family; chitin armor; legs; separate armor piece; t2; t1; finished item</x:v>
      </x:c>
      <x:c r="AF905" s="4" t="inlineStr">
        <x:is>
          <x:t xml:space="preserve">One independently listed armor piece. Family membership is a design grouping, never another inventory item or a set bonus.</x:t>
        </x:is>
      </x:c>
      <x:c r="AG905" s="4" t="inlineStr">
        <x:is>
          <x:t xml:space="preserve">Proposed T2 finished piece using T1 inputs; material grade, fabrication and protection are unresolved.</x:t>
        </x:is>
      </x:c>
      <x:c r="AH905" s="4" t="inlineStr">
        <x:is>
          <x:t xml:space="preserve">T1</x:t>
        </x:is>
      </x:c>
      <x:c r="AI905" s="4" t="inlineStr">
        <x:is>
          <x:t xml:space="preserve">Finished item</x:t>
        </x:is>
      </x:c>
      <x:c r="AJ905" s="4">
        <x:f>COUNTIFS('Material routes'!$D$6:$D$2205,A905,'Material routes'!$C$6:$C$2205,"Output")</x:f>
        <x:v>0</x:v>
      </x:c>
      <x:c r="AK905" s="4">
        <x:f>SUM(COUNTIFS('Material routes'!$D$6:$D$2205,A905,'Material routes'!$C$6:$C$2205,"Ingredient candidate"),COUNTIFS('Material routes'!$D$6:$D$2205,A905,'Material routes'!$C$6:$C$2205,"Consumed input"),COUNTIFS('Material routes'!$D$6:$D$2205,A905,'Material routes'!$C$6:$C$2205,"Contained input"),COUNTIFS('Material routes'!$D$6:$D$2205,A905,'Material routes'!$C$6:$C$2205,"Transform input"))</x:f>
        <x:v>0</x:v>
      </x:c>
      <x:c r="AL905" s="4">
        <x:f>COUNTIFS('Material routes'!$D$6:$D$2205,A905,'Material routes'!$C$6:$C$2205,"Tool candidate")</x:f>
        <x:v>0</x:v>
      </x:c>
      <x:c r="AM905" s="4" t="str">
        <x:f>IF(AJ905&gt;0,"Route listed; review status/completeness",IF(C905="T0","Raw entry feed; no production route","No production route listed"))</x:f>
        <x:v>No production route listed</x:v>
      </x:c>
      <x:c r="AN905" s="4">
        <x:f>IF(C905="T0",0,IF(C905="T1",1,IF(C905="T2",2,IF(C905="T3",3,IF(C905="T4",4,IF(C905="Unassigned",98,99))))))</x:f>
        <x:v>2</x:v>
      </x:c>
    </x:row>
    <x:row r="906">
      <x:c r="A906" s="4" t="inlineStr">
        <x:is>
          <x:t xml:space="preserve">proposal.armor.chitin.boots</x:t>
        </x:is>
      </x:c>
      <x:c r="B906" s="4" t="inlineStr">
        <x:is>
          <x:t xml:space="preserve">Chitin armored boots</x:t>
        </x:is>
      </x:c>
      <x:c r="C906" s="4" t="inlineStr">
        <x:is>
          <x:t xml:space="preserve">T2</x:t>
        </x:is>
      </x:c>
      <x:c r="D906" s="4" t="inlineStr">
        <x:is>
          <x:t xml:space="preserve">Armor</x:t>
        </x:is>
      </x:c>
      <x:c r="E906" s="4" t="inlineStr">
        <x:is>
          <x:t xml:space="preserve">Chitin armor / boots</x:t>
        </x:is>
      </x:c>
      <x:c r="F906" s="4" t="inlineStr">
        <x:is>
          <x:t xml:space="preserve">New proposal</x:t>
        </x:is>
      </x:c>
      <x:c r="G906" s="4" t="inlineStr">
        <x:is>
          <x:t xml:space="preserve">Chitin armor family: individually listed armored boots. A matched pair of armored foot coverings, separate from shin guards. Layered curved shell plates with visible growth texture and small metal or tendon joining points. Construction and protection are proposals; the five family pieces remain separate items.</x:t>
        </x:is>
      </x:c>
      <x:c r="H906" s="4" t="inlineStr">
        <x:is>
          <x:t xml:space="preserve">Unassigned; no new slot approved</x:t>
        </x:is>
      </x:c>
      <x:c r="I906" s="4" t="inlineStr">
        <x:is>
          <x:t xml:space="preserve">Booter-worn armor concept; fitting, packing and spare-cargo rules unresolved.</x:t>
        </x:is>
      </x:c>
      <x:c r="J906" s="4"/>
      <x:c r="K906" s="4"/>
      <x:c r="L906" s="4" t="inlineStr">
        <x:is>
          <x:t xml:space="preserve">Proposed contemporary fabrication or specialist trade; construction recipe unresolved.</x:t>
        </x:is>
      </x:c>
      <x:c r="M906" s="4" t="inlineStr">
        <x:is>
          <x:t xml:space="preserve">Separate fitted piece using selected qualified stock; no whole-set recipe, quantities, yield or production time authored.</x:t>
        </x:is>
      </x:c>
      <x:c r="N906" s="4" t="inlineStr">
        <x:is>
          <x:t xml:space="preserve">Not implemented</x:t>
        </x:is>
      </x:c>
      <x:c r="O906" s="4" t="inlineStr">
        <x:is>
          <x:t xml:space="preserve">Fit, coverage, articulation, mass, durability and protection remain proposals. No wood, ordinary cloth, free-water quenching, set bonuses or new equipment slots.</x:t>
        </x:is>
      </x:c>
      <x:c r="P906" s="4"/>
      <x:c r="Q906" s="4"/>
      <x:c r="R906" s="4"/>
      <x:c r="S906" s="4"/>
      <x:c r="T906" s="4"/>
      <x:c r="U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c r="V906" s="4" t="inlineStr">
        <x:is>
          <x:t xml:space="preserve">chitin armor set; chitin armor family; chitin armor; boots; separate armor piece</x:t>
        </x:is>
      </x:c>
      <x:c r="W90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6" s="4" t="inlineStr">
        <x:is>
          <x:t xml:space="preserve">Armor</x:t>
        </x:is>
      </x:c>
      <x:c r="Y906" s="4" t="inlineStr">
        <x:is>
          <x:t xml:space="preserve">Finished item</x:t>
        </x:is>
      </x:c>
      <x:c r="Z906" s="4" t="inlineStr">
        <x:is>
          <x:t xml:space="preserve">Manufactured / unresolved</x:t>
        </x:is>
      </x:c>
      <x:c r="AA906" s="4" t="inlineStr">
        <x:is>
          <x:t xml:space="preserve">Protection</x:t>
        </x:is>
      </x:c>
      <x:c r="AB906" s="4" t="inlineStr">
        <x:is>
          <x:t xml:space="preserve">Shell / chitin</x:t>
        </x:is>
      </x:c>
      <x:c r="AC906" s="4" t="inlineStr">
        <x:is>
          <x:t xml:space="preserve">Assembly</x:t>
        </x:is>
      </x:c>
      <x:c r="AD906" s="4" t="inlineStr">
        <x:is>
          <x:t xml:space="preserve">Proposal</x:t>
        </x:is>
      </x:c>
      <x:c r="AE906" s="4" t="str">
        <x:f>LOWER(A906&amp;"; "&amp;B906&amp;"; "&amp;D906&amp;"; "&amp;E906&amp;"; "&amp;X906&amp;"; "&amp;Y906&amp;"; "&amp;Z906&amp;"; "&amp;AA906&amp;"; "&amp;AB906&amp;"; "&amp;AC906&amp;"; "&amp;AD906&amp;"; "&amp;V906&amp;"; "&amp;C906&amp;"; "&amp;AH906&amp;"; "&amp;AI906)</x:f>
        <x:v>proposal.armor.chitin.boots; chitin armored boots; armor; chitin armor / boots; armor; finished item; manufactured / unresolved; protection; shell / chitin; assembly; proposal; chitin armor set; chitin armor family; chitin armor; boots; separate armor piece; t2; t1; finished item</x:v>
      </x:c>
      <x:c r="AF906" s="4" t="inlineStr">
        <x:is>
          <x:t xml:space="preserve">One independently listed armor piece. Family membership is a design grouping, never another inventory item or a set bonus.</x:t>
        </x:is>
      </x:c>
      <x:c r="AG906" s="4" t="inlineStr">
        <x:is>
          <x:t xml:space="preserve">Proposed T2 finished piece using T1 inputs; material grade, fabrication and protection are unresolved.</x:t>
        </x:is>
      </x:c>
      <x:c r="AH906" s="4" t="inlineStr">
        <x:is>
          <x:t xml:space="preserve">T1</x:t>
        </x:is>
      </x:c>
      <x:c r="AI906" s="4" t="inlineStr">
        <x:is>
          <x:t xml:space="preserve">Finished item</x:t>
        </x:is>
      </x:c>
      <x:c r="AJ906" s="4">
        <x:f>COUNTIFS('Material routes'!$D$6:$D$2205,A906,'Material routes'!$C$6:$C$2205,"Output")</x:f>
        <x:v>0</x:v>
      </x:c>
      <x:c r="AK906" s="4">
        <x:f>SUM(COUNTIFS('Material routes'!$D$6:$D$2205,A906,'Material routes'!$C$6:$C$2205,"Ingredient candidate"),COUNTIFS('Material routes'!$D$6:$D$2205,A906,'Material routes'!$C$6:$C$2205,"Consumed input"),COUNTIFS('Material routes'!$D$6:$D$2205,A906,'Material routes'!$C$6:$C$2205,"Contained input"),COUNTIFS('Material routes'!$D$6:$D$2205,A906,'Material routes'!$C$6:$C$2205,"Transform input"))</x:f>
        <x:v>0</x:v>
      </x:c>
      <x:c r="AL906" s="4">
        <x:f>COUNTIFS('Material routes'!$D$6:$D$2205,A906,'Material routes'!$C$6:$C$2205,"Tool candidate")</x:f>
        <x:v>0</x:v>
      </x:c>
      <x:c r="AM906" s="4" t="str">
        <x:f>IF(AJ906&gt;0,"Route listed; review status/completeness",IF(C906="T0","Raw entry feed; no production route","No production route listed"))</x:f>
        <x:v>No production route listed</x:v>
      </x:c>
      <x:c r="AN906" s="4">
        <x:f>IF(C906="T0",0,IF(C906="T1",1,IF(C906="T2",2,IF(C906="T3",3,IF(C906="T4",4,IF(C906="Unassigned",98,99))))))</x:f>
        <x:v>2</x:v>
      </x:c>
    </x:row>
    <x:row r="907">
      <x:c r="A907" s="4" t="inlineStr">
        <x:is>
          <x:t xml:space="preserve">proposal.armor.chitin.arms</x:t>
        </x:is>
      </x:c>
      <x:c r="B907" s="4" t="inlineStr">
        <x:is>
          <x:t xml:space="preserve">Chitin arm guards</x:t>
        </x:is>
      </x:c>
      <x:c r="C907" s="4" t="inlineStr">
        <x:is>
          <x:t xml:space="preserve">T2</x:t>
        </x:is>
      </x:c>
      <x:c r="D907" s="4" t="inlineStr">
        <x:is>
          <x:t xml:space="preserve">Armor</x:t>
        </x:is>
      </x:c>
      <x:c r="E907" s="4" t="inlineStr">
        <x:is>
          <x:t xml:space="preserve">Chitin armor / arms</x:t>
        </x:is>
      </x:c>
      <x:c r="F907" s="4" t="inlineStr">
        <x:is>
          <x:t xml:space="preserve">New proposal</x:t>
        </x:is>
      </x:c>
      <x:c r="G907" s="4" t="inlineStr">
        <x:is>
          <x:t xml:space="preserve">Chitin armor family: individually listed arm guards. Paired upper-arm, elbow and forearm guards; no extra glove item or hand-protection claim. Layered curved shell plates with visible growth texture and small metal or tendon joining points. Construction and protection are proposals; the five family pieces remain separate items.</x:t>
        </x:is>
      </x:c>
      <x:c r="H907" s="4" t="inlineStr">
        <x:is>
          <x:t xml:space="preserve">Unassigned; no new slot approved</x:t>
        </x:is>
      </x:c>
      <x:c r="I907" s="4" t="inlineStr">
        <x:is>
          <x:t xml:space="preserve">Booter-worn armor concept; fitting, packing and spare-cargo rules unresolved.</x:t>
        </x:is>
      </x:c>
      <x:c r="J907" s="4"/>
      <x:c r="K907" s="4"/>
      <x:c r="L907" s="4" t="inlineStr">
        <x:is>
          <x:t xml:space="preserve">Proposed contemporary fabrication or specialist trade; construction recipe unresolved.</x:t>
        </x:is>
      </x:c>
      <x:c r="M907" s="4" t="inlineStr">
        <x:is>
          <x:t xml:space="preserve">Separate fitted piece using selected qualified stock; no whole-set recipe, quantities, yield or production time authored.</x:t>
        </x:is>
      </x:c>
      <x:c r="N907" s="4" t="inlineStr">
        <x:is>
          <x:t xml:space="preserve">Not implemented</x:t>
        </x:is>
      </x:c>
      <x:c r="O907" s="4" t="inlineStr">
        <x:is>
          <x:t xml:space="preserve">Fit, coverage, articulation, mass, durability and protection remain proposals. No wood, ordinary cloth, free-water quenching, set bonuses or new equipment slots.</x:t>
        </x:is>
      </x:c>
      <x:c r="P907" s="4"/>
      <x:c r="Q907" s="4"/>
      <x:c r="R907" s="4"/>
      <x:c r="S907" s="4"/>
      <x:c r="T907" s="4"/>
      <x:c r="U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c r="V907" s="4" t="inlineStr">
        <x:is>
          <x:t xml:space="preserve">chitin armor set; chitin armor family; chitin armor; arms; separate armor piece</x:t>
        </x:is>
      </x:c>
      <x:c r="W90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7" s="4" t="inlineStr">
        <x:is>
          <x:t xml:space="preserve">Armor</x:t>
        </x:is>
      </x:c>
      <x:c r="Y907" s="4" t="inlineStr">
        <x:is>
          <x:t xml:space="preserve">Finished item</x:t>
        </x:is>
      </x:c>
      <x:c r="Z907" s="4" t="inlineStr">
        <x:is>
          <x:t xml:space="preserve">Manufactured / unresolved</x:t>
        </x:is>
      </x:c>
      <x:c r="AA907" s="4" t="inlineStr">
        <x:is>
          <x:t xml:space="preserve">Protection</x:t>
        </x:is>
      </x:c>
      <x:c r="AB907" s="4" t="inlineStr">
        <x:is>
          <x:t xml:space="preserve">Shell / chitin</x:t>
        </x:is>
      </x:c>
      <x:c r="AC907" s="4" t="inlineStr">
        <x:is>
          <x:t xml:space="preserve">Assembly</x:t>
        </x:is>
      </x:c>
      <x:c r="AD907" s="4" t="inlineStr">
        <x:is>
          <x:t xml:space="preserve">Proposal</x:t>
        </x:is>
      </x:c>
      <x:c r="AE907" s="4" t="str">
        <x:f>LOWER(A907&amp;"; "&amp;B907&amp;"; "&amp;D907&amp;"; "&amp;E907&amp;"; "&amp;X907&amp;"; "&amp;Y907&amp;"; "&amp;Z907&amp;"; "&amp;AA907&amp;"; "&amp;AB907&amp;"; "&amp;AC907&amp;"; "&amp;AD907&amp;"; "&amp;V907&amp;"; "&amp;C907&amp;"; "&amp;AH907&amp;"; "&amp;AI907)</x:f>
        <x:v>proposal.armor.chitin.arms; chitin arm guards; armor; chitin armor / arms; armor; finished item; manufactured / unresolved; protection; shell / chitin; assembly; proposal; chitin armor set; chitin armor family; chitin armor; arms; separate armor piece; t2; t1; finished item</x:v>
      </x:c>
      <x:c r="AF907" s="4" t="inlineStr">
        <x:is>
          <x:t xml:space="preserve">One independently listed armor piece. Family membership is a design grouping, never another inventory item or a set bonus.</x:t>
        </x:is>
      </x:c>
      <x:c r="AG907" s="4" t="inlineStr">
        <x:is>
          <x:t xml:space="preserve">Proposed T2 finished piece using T1 inputs; material grade, fabrication and protection are unresolved.</x:t>
        </x:is>
      </x:c>
      <x:c r="AH907" s="4" t="inlineStr">
        <x:is>
          <x:t xml:space="preserve">T1</x:t>
        </x:is>
      </x:c>
      <x:c r="AI907" s="4" t="inlineStr">
        <x:is>
          <x:t xml:space="preserve">Finished item</x:t>
        </x:is>
      </x:c>
      <x:c r="AJ907" s="4">
        <x:f>COUNTIFS('Material routes'!$D$6:$D$2205,A907,'Material routes'!$C$6:$C$2205,"Output")</x:f>
        <x:v>0</x:v>
      </x:c>
      <x:c r="AK907" s="4">
        <x:f>SUM(COUNTIFS('Material routes'!$D$6:$D$2205,A907,'Material routes'!$C$6:$C$2205,"Ingredient candidate"),COUNTIFS('Material routes'!$D$6:$D$2205,A907,'Material routes'!$C$6:$C$2205,"Consumed input"),COUNTIFS('Material routes'!$D$6:$D$2205,A907,'Material routes'!$C$6:$C$2205,"Contained input"),COUNTIFS('Material routes'!$D$6:$D$2205,A907,'Material routes'!$C$6:$C$2205,"Transform input"))</x:f>
        <x:v>0</x:v>
      </x:c>
      <x:c r="AL907" s="4">
        <x:f>COUNTIFS('Material routes'!$D$6:$D$2205,A907,'Material routes'!$C$6:$C$2205,"Tool candidate")</x:f>
        <x:v>0</x:v>
      </x:c>
      <x:c r="AM907" s="4" t="str">
        <x:f>IF(AJ907&gt;0,"Route listed; review status/completeness",IF(C907="T0","Raw entry feed; no production route","No production route listed"))</x:f>
        <x:v>No production route listed</x:v>
      </x:c>
      <x:c r="AN907" s="4">
        <x:f>IF(C907="T0",0,IF(C907="T1",1,IF(C907="T2",2,IF(C907="T3",3,IF(C907="T4",4,IF(C907="Unassigned",98,99))))))</x:f>
        <x:v>2</x:v>
      </x:c>
    </x:row>
    <x:row r="908">
      <x:c r="A908" s="4" t="inlineStr">
        <x:is>
          <x:t xml:space="preserve">proposal.armor.chitin.helmet</x:t>
        </x:is>
      </x:c>
      <x:c r="B908" s="4" t="inlineStr">
        <x:is>
          <x:t xml:space="preserve">Chitin helmet</x:t>
        </x:is>
      </x:c>
      <x:c r="C908" s="4" t="inlineStr">
        <x:is>
          <x:t xml:space="preserve">T2</x:t>
        </x:is>
      </x:c>
      <x:c r="D908" s="4" t="inlineStr">
        <x:is>
          <x:t xml:space="preserve">Armor</x:t>
        </x:is>
      </x:c>
      <x:c r="E908" s="4" t="inlineStr">
        <x:is>
          <x:t xml:space="preserve">Chitin armor / helmet</x:t>
        </x:is>
      </x:c>
      <x:c r="F908" s="4" t="inlineStr">
        <x:is>
          <x:t xml:space="preserve">New proposal</x:t>
        </x:is>
      </x:c>
      <x:c r="G908" s="4" t="inlineStr">
        <x:is>
          <x:t xml:space="preserve">Chitin armor family: individually listed helmet. Head covering with sight, hearing and canister clearance requiring design. Layered curved shell plates with visible growth texture and small metal or tendon joining points. Construction and protection are proposals; the five family pieces remain separate items.</x:t>
        </x:is>
      </x:c>
      <x:c r="H908" s="4" t="inlineStr">
        <x:is>
          <x:t xml:space="preserve">Unassigned; no new slot approved</x:t>
        </x:is>
      </x:c>
      <x:c r="I908" s="4" t="inlineStr">
        <x:is>
          <x:t xml:space="preserve">Booter-worn armor concept; fitting, packing and spare-cargo rules unresolved.</x:t>
        </x:is>
      </x:c>
      <x:c r="J908" s="4"/>
      <x:c r="K908" s="4"/>
      <x:c r="L908" s="4" t="inlineStr">
        <x:is>
          <x:t xml:space="preserve">Proposed contemporary fabrication or specialist trade; construction recipe unresolved.</x:t>
        </x:is>
      </x:c>
      <x:c r="M908" s="4" t="inlineStr">
        <x:is>
          <x:t xml:space="preserve">Separate fitted piece using selected qualified stock; no whole-set recipe, quantities, yield or production time authored.</x:t>
        </x:is>
      </x:c>
      <x:c r="N908" s="4" t="inlineStr">
        <x:is>
          <x:t xml:space="preserve">Not implemented</x:t>
        </x:is>
      </x:c>
      <x:c r="O908" s="4" t="inlineStr">
        <x:is>
          <x:t xml:space="preserve">Fit, coverage, articulation, mass, durability and protection remain proposals. No wood, ordinary cloth, free-water quenching, set bonuses or new equipment slots.</x:t>
        </x:is>
      </x:c>
      <x:c r="P908" s="4"/>
      <x:c r="Q908" s="4"/>
      <x:c r="R908" s="4"/>
      <x:c r="S908" s="4"/>
      <x:c r="T908" s="4"/>
      <x:c r="U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c r="V908" s="4" t="inlineStr">
        <x:is>
          <x:t xml:space="preserve">chitin armor set; chitin armor family; chitin armor; helmet; separate armor piece</x:t>
        </x:is>
      </x:c>
      <x:c r="W90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8" s="4" t="inlineStr">
        <x:is>
          <x:t xml:space="preserve">Armor</x:t>
        </x:is>
      </x:c>
      <x:c r="Y908" s="4" t="inlineStr">
        <x:is>
          <x:t xml:space="preserve">Finished item</x:t>
        </x:is>
      </x:c>
      <x:c r="Z908" s="4" t="inlineStr">
        <x:is>
          <x:t xml:space="preserve">Manufactured / unresolved</x:t>
        </x:is>
      </x:c>
      <x:c r="AA908" s="4" t="inlineStr">
        <x:is>
          <x:t xml:space="preserve">Protection</x:t>
        </x:is>
      </x:c>
      <x:c r="AB908" s="4" t="inlineStr">
        <x:is>
          <x:t xml:space="preserve">Shell / chitin</x:t>
        </x:is>
      </x:c>
      <x:c r="AC908" s="4" t="inlineStr">
        <x:is>
          <x:t xml:space="preserve">Assembly</x:t>
        </x:is>
      </x:c>
      <x:c r="AD908" s="4" t="inlineStr">
        <x:is>
          <x:t xml:space="preserve">Proposal</x:t>
        </x:is>
      </x:c>
      <x:c r="AE908" s="4" t="str">
        <x:f>LOWER(A908&amp;"; "&amp;B908&amp;"; "&amp;D908&amp;"; "&amp;E908&amp;"; "&amp;X908&amp;"; "&amp;Y908&amp;"; "&amp;Z908&amp;"; "&amp;AA908&amp;"; "&amp;AB908&amp;"; "&amp;AC908&amp;"; "&amp;AD908&amp;"; "&amp;V908&amp;"; "&amp;C908&amp;"; "&amp;AH908&amp;"; "&amp;AI908)</x:f>
        <x:v>proposal.armor.chitin.helmet; chitin helmet; armor; chitin armor / helmet; armor; finished item; manufactured / unresolved; protection; shell / chitin; assembly; proposal; chitin armor set; chitin armor family; chitin armor; helmet; separate armor piece; t2; t1; finished item</x:v>
      </x:c>
      <x:c r="AF908" s="4" t="inlineStr">
        <x:is>
          <x:t xml:space="preserve">One independently listed armor piece. Family membership is a design grouping, never another inventory item or a set bonus.</x:t>
        </x:is>
      </x:c>
      <x:c r="AG908" s="4" t="inlineStr">
        <x:is>
          <x:t xml:space="preserve">Proposed T2 finished piece using T1 inputs; material grade, fabrication and protection are unresolved.</x:t>
        </x:is>
      </x:c>
      <x:c r="AH908" s="4" t="inlineStr">
        <x:is>
          <x:t xml:space="preserve">T1</x:t>
        </x:is>
      </x:c>
      <x:c r="AI908" s="4" t="inlineStr">
        <x:is>
          <x:t xml:space="preserve">Finished item</x:t>
        </x:is>
      </x:c>
      <x:c r="AJ908" s="4">
        <x:f>COUNTIFS('Material routes'!$D$6:$D$2205,A908,'Material routes'!$C$6:$C$2205,"Output")</x:f>
        <x:v>0</x:v>
      </x:c>
      <x:c r="AK908" s="4">
        <x:f>SUM(COUNTIFS('Material routes'!$D$6:$D$2205,A908,'Material routes'!$C$6:$C$2205,"Ingredient candidate"),COUNTIFS('Material routes'!$D$6:$D$2205,A908,'Material routes'!$C$6:$C$2205,"Consumed input"),COUNTIFS('Material routes'!$D$6:$D$2205,A908,'Material routes'!$C$6:$C$2205,"Contained input"),COUNTIFS('Material routes'!$D$6:$D$2205,A908,'Material routes'!$C$6:$C$2205,"Transform input"))</x:f>
        <x:v>0</x:v>
      </x:c>
      <x:c r="AL908" s="4">
        <x:f>COUNTIFS('Material routes'!$D$6:$D$2205,A908,'Material routes'!$C$6:$C$2205,"Tool candidate")</x:f>
        <x:v>0</x:v>
      </x:c>
      <x:c r="AM908" s="4" t="str">
        <x:f>IF(AJ908&gt;0,"Route listed; review status/completeness",IF(C908="T0","Raw entry feed; no production route","No production route listed"))</x:f>
        <x:v>No production route listed</x:v>
      </x:c>
      <x:c r="AN908" s="4">
        <x:f>IF(C908="T0",0,IF(C908="T1",1,IF(C908="T2",2,IF(C908="T3",3,IF(C908="T4",4,IF(C908="Unassigned",98,99))))))</x:f>
        <x:v>2</x:v>
      </x:c>
    </x:row>
    <x:row r="909">
      <x:c r="A909" s="4" t="inlineStr">
        <x:is>
          <x:t xml:space="preserve">proposal.armor.ceramic.chest</x:t>
        </x:is>
      </x:c>
      <x:c r="B909" s="4" t="inlineStr">
        <x:is>
          <x:t xml:space="preserve">Ceramic-faced chestplate</x:t>
        </x:is>
      </x:c>
      <x:c r="C909" s="4" t="inlineStr">
        <x:is>
          <x:t xml:space="preserve">T3</x:t>
        </x:is>
      </x:c>
      <x:c r="D909" s="4" t="inlineStr">
        <x:is>
          <x:t xml:space="preserve">Armor</x:t>
        </x:is>
      </x:c>
      <x:c r="E909" s="4" t="inlineStr">
        <x:is>
          <x:t xml:space="preserve">Ceramic-faced armor / chest</x:t>
        </x:is>
      </x:c>
      <x:c r="F909" s="4" t="inlineStr">
        <x:is>
          <x:t xml:space="preserve">New proposal</x:t>
        </x:is>
      </x:c>
      <x:c r="G909" s="4" t="inlineStr">
        <x:is>
          <x:t xml:space="preserve">Ceramic-faced armor family: individually listed chestplate. Torso and upper back; a chest piece does not include arm or leg pieces. Small replaceable ceramic faces carried on an articulated metal support, with visible gaps between tiles. Construction and protection are proposals; the five family pieces remain separate items.</x:t>
        </x:is>
      </x:c>
      <x:c r="H909" s="4" t="inlineStr">
        <x:is>
          <x:t xml:space="preserve">Unassigned; no new slot approved</x:t>
        </x:is>
      </x:c>
      <x:c r="I909" s="4" t="inlineStr">
        <x:is>
          <x:t xml:space="preserve">Booter-worn armor concept; fitting, packing and spare-cargo rules unresolved.</x:t>
        </x:is>
      </x:c>
      <x:c r="J909" s="4"/>
      <x:c r="K909" s="4"/>
      <x:c r="L909" s="4" t="inlineStr">
        <x:is>
          <x:t xml:space="preserve">Proposed contemporary fabrication or specialist trade; construction recipe unresolved.</x:t>
        </x:is>
      </x:c>
      <x:c r="M909" s="4" t="inlineStr">
        <x:is>
          <x:t xml:space="preserve">Separate fitted piece using selected qualified stock; no whole-set recipe, quantities, yield or production time authored.</x:t>
        </x:is>
      </x:c>
      <x:c r="N909" s="4" t="inlineStr">
        <x:is>
          <x:t xml:space="preserve">Not implemented</x:t>
        </x:is>
      </x:c>
      <x:c r="O909" s="4" t="inlineStr">
        <x:is>
          <x:t xml:space="preserve">Fit, coverage, articulation, mass, durability and protection remain proposals. No wood, ordinary cloth, free-water quenching, set bonuses or new equipment slots.</x:t>
        </x:is>
      </x:c>
      <x:c r="P909" s="4"/>
      <x:c r="Q909" s="4"/>
      <x:c r="R909" s="4"/>
      <x:c r="S909" s="4"/>
      <x:c r="T909" s="4"/>
      <x:c r="U909" s="4" t="inlineStr">
        <x:is>
          <x:t xml:space="preserve">Torso and upper back; a chest piece does not include arm or leg pieces. Visual direction: Small replaceable ceramic faces carried on an articulated metal support, with visible gaps between tiles. Joining, fit, wearability and performance require design.</x:t>
        </x:is>
      </x:c>
      <x:c r="V909" s="4" t="inlineStr">
        <x:is>
          <x:t xml:space="preserve">ceramic armor set; ceramic armor family; ceramic-faced armor; chest; separate armor piece</x:t>
        </x:is>
      </x:c>
      <x:c r="W90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9" s="4" t="inlineStr">
        <x:is>
          <x:t xml:space="preserve">Armor</x:t>
        </x:is>
      </x:c>
      <x:c r="Y909" s="4" t="inlineStr">
        <x:is>
          <x:t xml:space="preserve">Finished item</x:t>
        </x:is>
      </x:c>
      <x:c r="Z909" s="4" t="inlineStr">
        <x:is>
          <x:t xml:space="preserve">Manufactured / unresolved</x:t>
        </x:is>
      </x:c>
      <x:c r="AA909" s="4" t="inlineStr">
        <x:is>
          <x:t xml:space="preserve">Protection</x:t>
        </x:is>
      </x:c>
      <x:c r="AB909" s="4" t="inlineStr">
        <x:is>
          <x:t xml:space="preserve">Ceramic and metal</x:t>
        </x:is>
      </x:c>
      <x:c r="AC909" s="4" t="inlineStr">
        <x:is>
          <x:t xml:space="preserve">Assembly</x:t>
        </x:is>
      </x:c>
      <x:c r="AD909" s="4" t="inlineStr">
        <x:is>
          <x:t xml:space="preserve">Proposal</x:t>
        </x:is>
      </x:c>
      <x:c r="AE909" s="4" t="str">
        <x:f>LOWER(A909&amp;"; "&amp;B909&amp;"; "&amp;D909&amp;"; "&amp;E909&amp;"; "&amp;X909&amp;"; "&amp;Y909&amp;"; "&amp;Z909&amp;"; "&amp;AA909&amp;"; "&amp;AB909&amp;"; "&amp;AC909&amp;"; "&amp;AD909&amp;"; "&amp;V909&amp;"; "&amp;C909&amp;"; "&amp;AH909&amp;"; "&amp;AI909)</x:f>
        <x:v>proposal.armor.ceramic.chest; ceramic-faced chestplate; armor; ceramic-faced armor / chest; armor; finished item; manufactured / unresolved; protection; ceramic and metal; assembly; proposal; ceramic armor set; ceramic armor family; ceramic-faced armor; chest; separate armor piece; t3; t2; finished item</x:v>
      </x:c>
      <x:c r="AF909" s="4" t="inlineStr">
        <x:is>
          <x:t xml:space="preserve">One independently listed armor piece. Family membership is a design grouping, never another inventory item or a set bonus.</x:t>
        </x:is>
      </x:c>
      <x:c r="AG909" s="4" t="inlineStr">
        <x:is>
          <x:t xml:space="preserve">Proposed T3 finished piece using T2 inputs; material grade, fabrication and protection are unresolved.</x:t>
        </x:is>
      </x:c>
      <x:c r="AH909" s="4" t="inlineStr">
        <x:is>
          <x:t xml:space="preserve">T2</x:t>
        </x:is>
      </x:c>
      <x:c r="AI909" s="4" t="inlineStr">
        <x:is>
          <x:t xml:space="preserve">Finished item</x:t>
        </x:is>
      </x:c>
      <x:c r="AJ909" s="4">
        <x:f>COUNTIFS('Material routes'!$D$6:$D$2205,A909,'Material routes'!$C$6:$C$2205,"Output")</x:f>
        <x:v>0</x:v>
      </x:c>
      <x:c r="AK909" s="4">
        <x:f>SUM(COUNTIFS('Material routes'!$D$6:$D$2205,A909,'Material routes'!$C$6:$C$2205,"Ingredient candidate"),COUNTIFS('Material routes'!$D$6:$D$2205,A909,'Material routes'!$C$6:$C$2205,"Consumed input"),COUNTIFS('Material routes'!$D$6:$D$2205,A909,'Material routes'!$C$6:$C$2205,"Contained input"),COUNTIFS('Material routes'!$D$6:$D$2205,A909,'Material routes'!$C$6:$C$2205,"Transform input"))</x:f>
        <x:v>0</x:v>
      </x:c>
      <x:c r="AL909" s="4">
        <x:f>COUNTIFS('Material routes'!$D$6:$D$2205,A909,'Material routes'!$C$6:$C$2205,"Tool candidate")</x:f>
        <x:v>0</x:v>
      </x:c>
      <x:c r="AM909" s="4" t="str">
        <x:f>IF(AJ909&gt;0,"Route listed; review status/completeness",IF(C909="T0","Raw entry feed; no production route","No production route listed"))</x:f>
        <x:v>No production route listed</x:v>
      </x:c>
      <x:c r="AN909" s="4">
        <x:f>IF(C909="T0",0,IF(C909="T1",1,IF(C909="T2",2,IF(C909="T3",3,IF(C909="T4",4,IF(C909="Unassigned",98,99))))))</x:f>
        <x:v>3</x:v>
      </x:c>
    </x:row>
    <x:row r="910">
      <x:c r="A910" s="4" t="inlineStr">
        <x:is>
          <x:t xml:space="preserve">proposal.armor.ceramic.legs</x:t>
        </x:is>
      </x:c>
      <x:c r="B910" s="4" t="inlineStr">
        <x:is>
          <x:t xml:space="preserve">Ceramic-faced leg guards</x:t>
        </x:is>
      </x:c>
      <x:c r="C910" s="4" t="inlineStr">
        <x:is>
          <x:t xml:space="preserve">T3</x:t>
        </x:is>
      </x:c>
      <x:c r="D910" s="4" t="inlineStr">
        <x:is>
          <x:t xml:space="preserve">Armor</x:t>
        </x:is>
      </x:c>
      <x:c r="E910" s="4" t="inlineStr">
        <x:is>
          <x:t xml:space="preserve">Ceramic-faced armor / legs</x:t>
        </x:is>
      </x:c>
      <x:c r="F910" s="4" t="inlineStr">
        <x:is>
          <x:t xml:space="preserve">New proposal</x:t>
        </x:is>
      </x:c>
      <x:c r="G910" s="4" t="inlineStr">
        <x:is>
          <x:t xml:space="preserve">Ceramic-faced armor family: individually listed leg guards. Paired thigh, knee and shin guards; boots remain a separate item. Small replaceable ceramic faces carried on an articulated metal support, with visible gaps between tiles. Construction and protection are proposals; the five family pieces remain separate items.</x:t>
        </x:is>
      </x:c>
      <x:c r="H910" s="4" t="inlineStr">
        <x:is>
          <x:t xml:space="preserve">Unassigned; no new slot approved</x:t>
        </x:is>
      </x:c>
      <x:c r="I910" s="4" t="inlineStr">
        <x:is>
          <x:t xml:space="preserve">Booter-worn armor concept; fitting, packing and spare-cargo rules unresolved.</x:t>
        </x:is>
      </x:c>
      <x:c r="J910" s="4"/>
      <x:c r="K910" s="4"/>
      <x:c r="L910" s="4" t="inlineStr">
        <x:is>
          <x:t xml:space="preserve">Proposed contemporary fabrication or specialist trade; construction recipe unresolved.</x:t>
        </x:is>
      </x:c>
      <x:c r="M910" s="4" t="inlineStr">
        <x:is>
          <x:t xml:space="preserve">Separate fitted piece using selected qualified stock; no whole-set recipe, quantities, yield or production time authored.</x:t>
        </x:is>
      </x:c>
      <x:c r="N910" s="4" t="inlineStr">
        <x:is>
          <x:t xml:space="preserve">Not implemented</x:t>
        </x:is>
      </x:c>
      <x:c r="O910" s="4" t="inlineStr">
        <x:is>
          <x:t xml:space="preserve">Fit, coverage, articulation, mass, durability and protection remain proposals. No wood, ordinary cloth, free-water quenching, set bonuses or new equipment slots.</x:t>
        </x:is>
      </x:c>
      <x:c r="P910" s="4"/>
      <x:c r="Q910" s="4"/>
      <x:c r="R910" s="4"/>
      <x:c r="S910" s="4"/>
      <x:c r="T910" s="4"/>
      <x:c r="U910" s="4" t="inlineStr">
        <x:is>
          <x:t xml:space="preserve">Paired thigh, knee and shin guards; boots remain a separate item. Visual direction: Small replaceable ceramic faces carried on an articulated metal support, with visible gaps between tiles. Joining, fit, wearability and performance require design.</x:t>
        </x:is>
      </x:c>
      <x:c r="V910" s="4" t="inlineStr">
        <x:is>
          <x:t xml:space="preserve">ceramic armor set; ceramic armor family; ceramic-faced armor; legs; separate armor piece</x:t>
        </x:is>
      </x:c>
      <x:c r="W91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0" s="4" t="inlineStr">
        <x:is>
          <x:t xml:space="preserve">Armor</x:t>
        </x:is>
      </x:c>
      <x:c r="Y910" s="4" t="inlineStr">
        <x:is>
          <x:t xml:space="preserve">Finished item</x:t>
        </x:is>
      </x:c>
      <x:c r="Z910" s="4" t="inlineStr">
        <x:is>
          <x:t xml:space="preserve">Manufactured / unresolved</x:t>
        </x:is>
      </x:c>
      <x:c r="AA910" s="4" t="inlineStr">
        <x:is>
          <x:t xml:space="preserve">Protection</x:t>
        </x:is>
      </x:c>
      <x:c r="AB910" s="4" t="inlineStr">
        <x:is>
          <x:t xml:space="preserve">Ceramic and metal</x:t>
        </x:is>
      </x:c>
      <x:c r="AC910" s="4" t="inlineStr">
        <x:is>
          <x:t xml:space="preserve">Assembly</x:t>
        </x:is>
      </x:c>
      <x:c r="AD910" s="4" t="inlineStr">
        <x:is>
          <x:t xml:space="preserve">Proposal</x:t>
        </x:is>
      </x:c>
      <x:c r="AE910" s="4" t="str">
        <x:f>LOWER(A910&amp;"; "&amp;B910&amp;"; "&amp;D910&amp;"; "&amp;E910&amp;"; "&amp;X910&amp;"; "&amp;Y910&amp;"; "&amp;Z910&amp;"; "&amp;AA910&amp;"; "&amp;AB910&amp;"; "&amp;AC910&amp;"; "&amp;AD910&amp;"; "&amp;V910&amp;"; "&amp;C910&amp;"; "&amp;AH910&amp;"; "&amp;AI910)</x:f>
        <x:v>proposal.armor.ceramic.legs; ceramic-faced leg guards; armor; ceramic-faced armor / legs; armor; finished item; manufactured / unresolved; protection; ceramic and metal; assembly; proposal; ceramic armor set; ceramic armor family; ceramic-faced armor; legs; separate armor piece; t3; t2; finished item</x:v>
      </x:c>
      <x:c r="AF910" s="4" t="inlineStr">
        <x:is>
          <x:t xml:space="preserve">One independently listed armor piece. Family membership is a design grouping, never another inventory item or a set bonus.</x:t>
        </x:is>
      </x:c>
      <x:c r="AG910" s="4" t="inlineStr">
        <x:is>
          <x:t xml:space="preserve">Proposed T3 finished piece using T2 inputs; material grade, fabrication and protection are unresolved.</x:t>
        </x:is>
      </x:c>
      <x:c r="AH910" s="4" t="inlineStr">
        <x:is>
          <x:t xml:space="preserve">T2</x:t>
        </x:is>
      </x:c>
      <x:c r="AI910" s="4" t="inlineStr">
        <x:is>
          <x:t xml:space="preserve">Finished item</x:t>
        </x:is>
      </x:c>
      <x:c r="AJ910" s="4">
        <x:f>COUNTIFS('Material routes'!$D$6:$D$2205,A910,'Material routes'!$C$6:$C$2205,"Output")</x:f>
        <x:v>0</x:v>
      </x:c>
      <x:c r="AK910" s="4">
        <x:f>SUM(COUNTIFS('Material routes'!$D$6:$D$2205,A910,'Material routes'!$C$6:$C$2205,"Ingredient candidate"),COUNTIFS('Material routes'!$D$6:$D$2205,A910,'Material routes'!$C$6:$C$2205,"Consumed input"),COUNTIFS('Material routes'!$D$6:$D$2205,A910,'Material routes'!$C$6:$C$2205,"Contained input"),COUNTIFS('Material routes'!$D$6:$D$2205,A910,'Material routes'!$C$6:$C$2205,"Transform input"))</x:f>
        <x:v>0</x:v>
      </x:c>
      <x:c r="AL910" s="4">
        <x:f>COUNTIFS('Material routes'!$D$6:$D$2205,A910,'Material routes'!$C$6:$C$2205,"Tool candidate")</x:f>
        <x:v>0</x:v>
      </x:c>
      <x:c r="AM910" s="4" t="str">
        <x:f>IF(AJ910&gt;0,"Route listed; review status/completeness",IF(C910="T0","Raw entry feed; no production route","No production route listed"))</x:f>
        <x:v>No production route listed</x:v>
      </x:c>
      <x:c r="AN910" s="4">
        <x:f>IF(C910="T0",0,IF(C910="T1",1,IF(C910="T2",2,IF(C910="T3",3,IF(C910="T4",4,IF(C910="Unassigned",98,99))))))</x:f>
        <x:v>3</x:v>
      </x:c>
    </x:row>
    <x:row r="911">
      <x:c r="A911" s="4" t="inlineStr">
        <x:is>
          <x:t xml:space="preserve">proposal.armor.ceramic.boots</x:t>
        </x:is>
      </x:c>
      <x:c r="B911" s="4" t="inlineStr">
        <x:is>
          <x:t xml:space="preserve">Ceramic-faced armored boots</x:t>
        </x:is>
      </x:c>
      <x:c r="C911" s="4" t="inlineStr">
        <x:is>
          <x:t xml:space="preserve">T3</x:t>
        </x:is>
      </x:c>
      <x:c r="D911" s="4" t="inlineStr">
        <x:is>
          <x:t xml:space="preserve">Armor</x:t>
        </x:is>
      </x:c>
      <x:c r="E911" s="4" t="inlineStr">
        <x:is>
          <x:t xml:space="preserve">Ceramic-faced armor / boots</x:t>
        </x:is>
      </x:c>
      <x:c r="F911" s="4" t="inlineStr">
        <x:is>
          <x:t xml:space="preserve">New proposal</x:t>
        </x:is>
      </x:c>
      <x:c r="G911" s="4" t="inlineStr">
        <x:is>
          <x:t xml:space="preserve">Ceramic-faced armor family: individually listed armored boots. A matched pair of armored foot coverings, separate from shin guards. Small replaceable ceramic faces carried on an articulated metal support, with visible gaps between tiles. Construction and protection are proposals; the five family pieces remain separate items.</x:t>
        </x:is>
      </x:c>
      <x:c r="H911" s="4" t="inlineStr">
        <x:is>
          <x:t xml:space="preserve">Unassigned; no new slot approved</x:t>
        </x:is>
      </x:c>
      <x:c r="I911" s="4" t="inlineStr">
        <x:is>
          <x:t xml:space="preserve">Booter-worn armor concept; fitting, packing and spare-cargo rules unresolved.</x:t>
        </x:is>
      </x:c>
      <x:c r="J911" s="4"/>
      <x:c r="K911" s="4"/>
      <x:c r="L911" s="4" t="inlineStr">
        <x:is>
          <x:t xml:space="preserve">Proposed contemporary fabrication or specialist trade; construction recipe unresolved.</x:t>
        </x:is>
      </x:c>
      <x:c r="M911" s="4" t="inlineStr">
        <x:is>
          <x:t xml:space="preserve">Separate fitted piece using selected qualified stock; no whole-set recipe, quantities, yield or production time authored.</x:t>
        </x:is>
      </x:c>
      <x:c r="N911" s="4" t="inlineStr">
        <x:is>
          <x:t xml:space="preserve">Not implemented</x:t>
        </x:is>
      </x:c>
      <x:c r="O911" s="4" t="inlineStr">
        <x:is>
          <x:t xml:space="preserve">Fit, coverage, articulation, mass, durability and protection remain proposals. No wood, ordinary cloth, free-water quenching, set bonuses or new equipment slots.</x:t>
        </x:is>
      </x:c>
      <x:c r="P911" s="4"/>
      <x:c r="Q911" s="4"/>
      <x:c r="R911" s="4"/>
      <x:c r="S911" s="4"/>
      <x:c r="T911" s="4"/>
      <x:c r="U911" s="4" t="inlineStr">
        <x:is>
          <x:t xml:space="preserve">A matched pair of armored foot coverings, separate from shin guards. Visual direction: Small replaceable ceramic faces carried on an articulated metal support, with visible gaps between tiles. Joining, fit, wearability and performance require design.</x:t>
        </x:is>
      </x:c>
      <x:c r="V911" s="4" t="inlineStr">
        <x:is>
          <x:t xml:space="preserve">ceramic armor set; ceramic armor family; ceramic-faced armor; boots; separate armor piece</x:t>
        </x:is>
      </x:c>
      <x:c r="W91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1" s="4" t="inlineStr">
        <x:is>
          <x:t xml:space="preserve">Armor</x:t>
        </x:is>
      </x:c>
      <x:c r="Y911" s="4" t="inlineStr">
        <x:is>
          <x:t xml:space="preserve">Finished item</x:t>
        </x:is>
      </x:c>
      <x:c r="Z911" s="4" t="inlineStr">
        <x:is>
          <x:t xml:space="preserve">Manufactured / unresolved</x:t>
        </x:is>
      </x:c>
      <x:c r="AA911" s="4" t="inlineStr">
        <x:is>
          <x:t xml:space="preserve">Protection</x:t>
        </x:is>
      </x:c>
      <x:c r="AB911" s="4" t="inlineStr">
        <x:is>
          <x:t xml:space="preserve">Ceramic and metal</x:t>
        </x:is>
      </x:c>
      <x:c r="AC911" s="4" t="inlineStr">
        <x:is>
          <x:t xml:space="preserve">Assembly</x:t>
        </x:is>
      </x:c>
      <x:c r="AD911" s="4" t="inlineStr">
        <x:is>
          <x:t xml:space="preserve">Proposal</x:t>
        </x:is>
      </x:c>
      <x:c r="AE911" s="4" t="str">
        <x:f>LOWER(A911&amp;"; "&amp;B911&amp;"; "&amp;D911&amp;"; "&amp;E911&amp;"; "&amp;X911&amp;"; "&amp;Y911&amp;"; "&amp;Z911&amp;"; "&amp;AA911&amp;"; "&amp;AB911&amp;"; "&amp;AC911&amp;"; "&amp;AD911&amp;"; "&amp;V911&amp;"; "&amp;C911&amp;"; "&amp;AH911&amp;"; "&amp;AI911)</x:f>
        <x:v>proposal.armor.ceramic.boots; ceramic-faced armored boots; armor; ceramic-faced armor / boots; armor; finished item; manufactured / unresolved; protection; ceramic and metal; assembly; proposal; ceramic armor set; ceramic armor family; ceramic-faced armor; boots; separate armor piece; t3; t2; finished item</x:v>
      </x:c>
      <x:c r="AF911" s="4" t="inlineStr">
        <x:is>
          <x:t xml:space="preserve">One independently listed armor piece. Family membership is a design grouping, never another inventory item or a set bonus.</x:t>
        </x:is>
      </x:c>
      <x:c r="AG911" s="4" t="inlineStr">
        <x:is>
          <x:t xml:space="preserve">Proposed T3 finished piece using T2 inputs; material grade, fabrication and protection are unresolved.</x:t>
        </x:is>
      </x:c>
      <x:c r="AH911" s="4" t="inlineStr">
        <x:is>
          <x:t xml:space="preserve">T2</x:t>
        </x:is>
      </x:c>
      <x:c r="AI911" s="4" t="inlineStr">
        <x:is>
          <x:t xml:space="preserve">Finished item</x:t>
        </x:is>
      </x:c>
      <x:c r="AJ911" s="4">
        <x:f>COUNTIFS('Material routes'!$D$6:$D$2205,A911,'Material routes'!$C$6:$C$2205,"Output")</x:f>
        <x:v>0</x:v>
      </x:c>
      <x:c r="AK911" s="4">
        <x:f>SUM(COUNTIFS('Material routes'!$D$6:$D$2205,A911,'Material routes'!$C$6:$C$2205,"Ingredient candidate"),COUNTIFS('Material routes'!$D$6:$D$2205,A911,'Material routes'!$C$6:$C$2205,"Consumed input"),COUNTIFS('Material routes'!$D$6:$D$2205,A911,'Material routes'!$C$6:$C$2205,"Contained input"),COUNTIFS('Material routes'!$D$6:$D$2205,A911,'Material routes'!$C$6:$C$2205,"Transform input"))</x:f>
        <x:v>0</x:v>
      </x:c>
      <x:c r="AL911" s="4">
        <x:f>COUNTIFS('Material routes'!$D$6:$D$2205,A911,'Material routes'!$C$6:$C$2205,"Tool candidate")</x:f>
        <x:v>0</x:v>
      </x:c>
      <x:c r="AM911" s="4" t="str">
        <x:f>IF(AJ911&gt;0,"Route listed; review status/completeness",IF(C911="T0","Raw entry feed; no production route","No production route listed"))</x:f>
        <x:v>No production route listed</x:v>
      </x:c>
      <x:c r="AN911" s="4">
        <x:f>IF(C911="T0",0,IF(C911="T1",1,IF(C911="T2",2,IF(C911="T3",3,IF(C911="T4",4,IF(C911="Unassigned",98,99))))))</x:f>
        <x:v>3</x:v>
      </x:c>
    </x:row>
    <x:row r="912">
      <x:c r="A912" s="4" t="inlineStr">
        <x:is>
          <x:t xml:space="preserve">proposal.armor.ceramic.arms</x:t>
        </x:is>
      </x:c>
      <x:c r="B912" s="4" t="inlineStr">
        <x:is>
          <x:t xml:space="preserve">Ceramic-faced arm guards</x:t>
        </x:is>
      </x:c>
      <x:c r="C912" s="4" t="inlineStr">
        <x:is>
          <x:t xml:space="preserve">T3</x:t>
        </x:is>
      </x:c>
      <x:c r="D912" s="4" t="inlineStr">
        <x:is>
          <x:t xml:space="preserve">Armor</x:t>
        </x:is>
      </x:c>
      <x:c r="E912" s="4" t="inlineStr">
        <x:is>
          <x:t xml:space="preserve">Ceramic-faced armor / arms</x:t>
        </x:is>
      </x:c>
      <x:c r="F912" s="4" t="inlineStr">
        <x:is>
          <x:t xml:space="preserve">New proposal</x:t>
        </x:is>
      </x:c>
      <x:c r="G912" s="4" t="inlineStr">
        <x:is>
          <x:t xml:space="preserve">Ceramic-faced armor family: individually listed arm guards. Paired upper-arm, elbow and forearm guards; no extra glove item or hand-protection claim. Small replaceable ceramic faces carried on an articulated metal support, with visible gaps between tiles. Construction and protection are proposals; the five family pieces remain separate items.</x:t>
        </x:is>
      </x:c>
      <x:c r="H912" s="4" t="inlineStr">
        <x:is>
          <x:t xml:space="preserve">Unassigned; no new slot approved</x:t>
        </x:is>
      </x:c>
      <x:c r="I912" s="4" t="inlineStr">
        <x:is>
          <x:t xml:space="preserve">Booter-worn armor concept; fitting, packing and spare-cargo rules unresolved.</x:t>
        </x:is>
      </x:c>
      <x:c r="J912" s="4"/>
      <x:c r="K912" s="4"/>
      <x:c r="L912" s="4" t="inlineStr">
        <x:is>
          <x:t xml:space="preserve">Proposed contemporary fabrication or specialist trade; construction recipe unresolved.</x:t>
        </x:is>
      </x:c>
      <x:c r="M912" s="4" t="inlineStr">
        <x:is>
          <x:t xml:space="preserve">Separate fitted piece using selected qualified stock; no whole-set recipe, quantities, yield or production time authored.</x:t>
        </x:is>
      </x:c>
      <x:c r="N912" s="4" t="inlineStr">
        <x:is>
          <x:t xml:space="preserve">Not implemented</x:t>
        </x:is>
      </x:c>
      <x:c r="O912" s="4" t="inlineStr">
        <x:is>
          <x:t xml:space="preserve">Fit, coverage, articulation, mass, durability and protection remain proposals. No wood, ordinary cloth, free-water quenching, set bonuses or new equipment slots.</x:t>
        </x:is>
      </x:c>
      <x:c r="P912" s="4"/>
      <x:c r="Q912" s="4"/>
      <x:c r="R912" s="4"/>
      <x:c r="S912" s="4"/>
      <x:c r="T912" s="4"/>
      <x:c r="U912" s="4" t="inlineStr">
        <x:is>
          <x:t xml:space="preserve">Paired upper-arm, elbow and forearm guards; no extra glove item or hand-protection claim. Visual direction: Small replaceable ceramic faces carried on an articulated metal support, with visible gaps between tiles. Joining, fit, wearability and performance require design.</x:t>
        </x:is>
      </x:c>
      <x:c r="V912" s="4" t="inlineStr">
        <x:is>
          <x:t xml:space="preserve">ceramic armor set; ceramic armor family; ceramic-faced armor; arms; separate armor piece</x:t>
        </x:is>
      </x:c>
      <x:c r="W91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2" s="4" t="inlineStr">
        <x:is>
          <x:t xml:space="preserve">Armor</x:t>
        </x:is>
      </x:c>
      <x:c r="Y912" s="4" t="inlineStr">
        <x:is>
          <x:t xml:space="preserve">Finished item</x:t>
        </x:is>
      </x:c>
      <x:c r="Z912" s="4" t="inlineStr">
        <x:is>
          <x:t xml:space="preserve">Manufactured / unresolved</x:t>
        </x:is>
      </x:c>
      <x:c r="AA912" s="4" t="inlineStr">
        <x:is>
          <x:t xml:space="preserve">Protection</x:t>
        </x:is>
      </x:c>
      <x:c r="AB912" s="4" t="inlineStr">
        <x:is>
          <x:t xml:space="preserve">Ceramic and metal</x:t>
        </x:is>
      </x:c>
      <x:c r="AC912" s="4" t="inlineStr">
        <x:is>
          <x:t xml:space="preserve">Assembly</x:t>
        </x:is>
      </x:c>
      <x:c r="AD912" s="4" t="inlineStr">
        <x:is>
          <x:t xml:space="preserve">Proposal</x:t>
        </x:is>
      </x:c>
      <x:c r="AE912" s="4" t="str">
        <x:f>LOWER(A912&amp;"; "&amp;B912&amp;"; "&amp;D912&amp;"; "&amp;E912&amp;"; "&amp;X912&amp;"; "&amp;Y912&amp;"; "&amp;Z912&amp;"; "&amp;AA912&amp;"; "&amp;AB912&amp;"; "&amp;AC912&amp;"; "&amp;AD912&amp;"; "&amp;V912&amp;"; "&amp;C912&amp;"; "&amp;AH912&amp;"; "&amp;AI912)</x:f>
        <x:v>proposal.armor.ceramic.arms; ceramic-faced arm guards; armor; ceramic-faced armor / arms; armor; finished item; manufactured / unresolved; protection; ceramic and metal; assembly; proposal; ceramic armor set; ceramic armor family; ceramic-faced armor; arms; separate armor piece; t3; t2; finished item</x:v>
      </x:c>
      <x:c r="AF912" s="4" t="inlineStr">
        <x:is>
          <x:t xml:space="preserve">One independently listed armor piece. Family membership is a design grouping, never another inventory item or a set bonus.</x:t>
        </x:is>
      </x:c>
      <x:c r="AG912" s="4" t="inlineStr">
        <x:is>
          <x:t xml:space="preserve">Proposed T3 finished piece using T2 inputs; material grade, fabrication and protection are unresolved.</x:t>
        </x:is>
      </x:c>
      <x:c r="AH912" s="4" t="inlineStr">
        <x:is>
          <x:t xml:space="preserve">T2</x:t>
        </x:is>
      </x:c>
      <x:c r="AI912" s="4" t="inlineStr">
        <x:is>
          <x:t xml:space="preserve">Finished item</x:t>
        </x:is>
      </x:c>
      <x:c r="AJ912" s="4">
        <x:f>COUNTIFS('Material routes'!$D$6:$D$2205,A912,'Material routes'!$C$6:$C$2205,"Output")</x:f>
        <x:v>0</x:v>
      </x:c>
      <x:c r="AK912" s="4">
        <x:f>SUM(COUNTIFS('Material routes'!$D$6:$D$2205,A912,'Material routes'!$C$6:$C$2205,"Ingredient candidate"),COUNTIFS('Material routes'!$D$6:$D$2205,A912,'Material routes'!$C$6:$C$2205,"Consumed input"),COUNTIFS('Material routes'!$D$6:$D$2205,A912,'Material routes'!$C$6:$C$2205,"Contained input"),COUNTIFS('Material routes'!$D$6:$D$2205,A912,'Material routes'!$C$6:$C$2205,"Transform input"))</x:f>
        <x:v>0</x:v>
      </x:c>
      <x:c r="AL912" s="4">
        <x:f>COUNTIFS('Material routes'!$D$6:$D$2205,A912,'Material routes'!$C$6:$C$2205,"Tool candidate")</x:f>
        <x:v>0</x:v>
      </x:c>
      <x:c r="AM912" s="4" t="str">
        <x:f>IF(AJ912&gt;0,"Route listed; review status/completeness",IF(C912="T0","Raw entry feed; no production route","No production route listed"))</x:f>
        <x:v>No production route listed</x:v>
      </x:c>
      <x:c r="AN912" s="4">
        <x:f>IF(C912="T0",0,IF(C912="T1",1,IF(C912="T2",2,IF(C912="T3",3,IF(C912="T4",4,IF(C912="Unassigned",98,99))))))</x:f>
        <x:v>3</x:v>
      </x:c>
    </x:row>
    <x:row r="913">
      <x:c r="A913" s="4" t="inlineStr">
        <x:is>
          <x:t xml:space="preserve">proposal.armor.ceramic.helmet</x:t>
        </x:is>
      </x:c>
      <x:c r="B913" s="4" t="inlineStr">
        <x:is>
          <x:t xml:space="preserve">Ceramic-faced helmet</x:t>
        </x:is>
      </x:c>
      <x:c r="C913" s="4" t="inlineStr">
        <x:is>
          <x:t xml:space="preserve">T3</x:t>
        </x:is>
      </x:c>
      <x:c r="D913" s="4" t="inlineStr">
        <x:is>
          <x:t xml:space="preserve">Armor</x:t>
        </x:is>
      </x:c>
      <x:c r="E913" s="4" t="inlineStr">
        <x:is>
          <x:t xml:space="preserve">Ceramic-faced armor / helmet</x:t>
        </x:is>
      </x:c>
      <x:c r="F913" s="4" t="inlineStr">
        <x:is>
          <x:t xml:space="preserve">New proposal</x:t>
        </x:is>
      </x:c>
      <x:c r="G913" s="4" t="inlineStr">
        <x:is>
          <x:t xml:space="preserve">Ceramic-faced armor family: individually listed helmet. Head covering with sight, hearing and canister clearance requiring design. Small replaceable ceramic faces carried on an articulated metal support, with visible gaps between tiles. Construction and protection are proposals; the five family pieces remain separate items.</x:t>
        </x:is>
      </x:c>
      <x:c r="H913" s="4" t="inlineStr">
        <x:is>
          <x:t xml:space="preserve">Unassigned; no new slot approved</x:t>
        </x:is>
      </x:c>
      <x:c r="I913" s="4" t="inlineStr">
        <x:is>
          <x:t xml:space="preserve">Booter-worn armor concept; fitting, packing and spare-cargo rules unresolved.</x:t>
        </x:is>
      </x:c>
      <x:c r="J913" s="4"/>
      <x:c r="K913" s="4"/>
      <x:c r="L913" s="4" t="inlineStr">
        <x:is>
          <x:t xml:space="preserve">Proposed contemporary fabrication or specialist trade; construction recipe unresolved.</x:t>
        </x:is>
      </x:c>
      <x:c r="M913" s="4" t="inlineStr">
        <x:is>
          <x:t xml:space="preserve">Separate fitted piece using selected qualified stock; no whole-set recipe, quantities, yield or production time authored.</x:t>
        </x:is>
      </x:c>
      <x:c r="N913" s="4" t="inlineStr">
        <x:is>
          <x:t xml:space="preserve">Not implemented</x:t>
        </x:is>
      </x:c>
      <x:c r="O913" s="4" t="inlineStr">
        <x:is>
          <x:t xml:space="preserve">Fit, coverage, articulation, mass, durability and protection remain proposals. No wood, ordinary cloth, free-water quenching, set bonuses or new equipment slots.</x:t>
        </x:is>
      </x:c>
      <x:c r="P913" s="4"/>
      <x:c r="Q913" s="4"/>
      <x:c r="R913" s="4"/>
      <x:c r="S913" s="4"/>
      <x:c r="T913" s="4"/>
      <x:c r="U913" s="4" t="inlineStr">
        <x:is>
          <x:t xml:space="preserve">Head covering with sight, hearing and canister clearance requiring design. Visual direction: Small replaceable ceramic faces carried on an articulated metal support, with visible gaps between tiles. Joining, fit, wearability and performance require design.</x:t>
        </x:is>
      </x:c>
      <x:c r="V913" s="4" t="inlineStr">
        <x:is>
          <x:t xml:space="preserve">ceramic armor set; ceramic armor family; ceramic-faced armor; helmet; separate armor piece</x:t>
        </x:is>
      </x:c>
      <x:c r="W91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3" s="4" t="inlineStr">
        <x:is>
          <x:t xml:space="preserve">Armor</x:t>
        </x:is>
      </x:c>
      <x:c r="Y913" s="4" t="inlineStr">
        <x:is>
          <x:t xml:space="preserve">Finished item</x:t>
        </x:is>
      </x:c>
      <x:c r="Z913" s="4" t="inlineStr">
        <x:is>
          <x:t xml:space="preserve">Manufactured / unresolved</x:t>
        </x:is>
      </x:c>
      <x:c r="AA913" s="4" t="inlineStr">
        <x:is>
          <x:t xml:space="preserve">Protection</x:t>
        </x:is>
      </x:c>
      <x:c r="AB913" s="4" t="inlineStr">
        <x:is>
          <x:t xml:space="preserve">Ceramic and metal</x:t>
        </x:is>
      </x:c>
      <x:c r="AC913" s="4" t="inlineStr">
        <x:is>
          <x:t xml:space="preserve">Assembly</x:t>
        </x:is>
      </x:c>
      <x:c r="AD913" s="4" t="inlineStr">
        <x:is>
          <x:t xml:space="preserve">Proposal</x:t>
        </x:is>
      </x:c>
      <x:c r="AE913" s="4" t="str">
        <x:f>LOWER(A913&amp;"; "&amp;B913&amp;"; "&amp;D913&amp;"; "&amp;E913&amp;"; "&amp;X913&amp;"; "&amp;Y913&amp;"; "&amp;Z913&amp;"; "&amp;AA913&amp;"; "&amp;AB913&amp;"; "&amp;AC913&amp;"; "&amp;AD913&amp;"; "&amp;V913&amp;"; "&amp;C913&amp;"; "&amp;AH913&amp;"; "&amp;AI913)</x:f>
        <x:v>proposal.armor.ceramic.helmet; ceramic-faced helmet; armor; ceramic-faced armor / helmet; armor; finished item; manufactured / unresolved; protection; ceramic and metal; assembly; proposal; ceramic armor set; ceramic armor family; ceramic-faced armor; helmet; separate armor piece; t3; t2; finished item</x:v>
      </x:c>
      <x:c r="AF913" s="4" t="inlineStr">
        <x:is>
          <x:t xml:space="preserve">One independently listed armor piece. Family membership is a design grouping, never another inventory item or a set bonus.</x:t>
        </x:is>
      </x:c>
      <x:c r="AG913" s="4" t="inlineStr">
        <x:is>
          <x:t xml:space="preserve">Proposed T3 finished piece using T2 inputs; material grade, fabrication and protection are unresolved.</x:t>
        </x:is>
      </x:c>
      <x:c r="AH913" s="4" t="inlineStr">
        <x:is>
          <x:t xml:space="preserve">T2</x:t>
        </x:is>
      </x:c>
      <x:c r="AI913" s="4" t="inlineStr">
        <x:is>
          <x:t xml:space="preserve">Finished item</x:t>
        </x:is>
      </x:c>
      <x:c r="AJ913" s="4">
        <x:f>COUNTIFS('Material routes'!$D$6:$D$2205,A913,'Material routes'!$C$6:$C$2205,"Output")</x:f>
        <x:v>0</x:v>
      </x:c>
      <x:c r="AK913" s="4">
        <x:f>SUM(COUNTIFS('Material routes'!$D$6:$D$2205,A913,'Material routes'!$C$6:$C$2205,"Ingredient candidate"),COUNTIFS('Material routes'!$D$6:$D$2205,A913,'Material routes'!$C$6:$C$2205,"Consumed input"),COUNTIFS('Material routes'!$D$6:$D$2205,A913,'Material routes'!$C$6:$C$2205,"Contained input"),COUNTIFS('Material routes'!$D$6:$D$2205,A913,'Material routes'!$C$6:$C$2205,"Transform input"))</x:f>
        <x:v>0</x:v>
      </x:c>
      <x:c r="AL913" s="4">
        <x:f>COUNTIFS('Material routes'!$D$6:$D$2205,A913,'Material routes'!$C$6:$C$2205,"Tool candidate")</x:f>
        <x:v>0</x:v>
      </x:c>
      <x:c r="AM913" s="4" t="str">
        <x:f>IF(AJ913&gt;0,"Route listed; review status/completeness",IF(C913="T0","Raw entry feed; no production route","No production route listed"))</x:f>
        <x:v>No production route listed</x:v>
      </x:c>
      <x:c r="AN913" s="4">
        <x:f>IF(C913="T0",0,IF(C913="T1",1,IF(C913="T2",2,IF(C913="T3",3,IF(C913="T4",4,IF(C913="Unassigned",98,99))))))</x:f>
        <x:v>3</x:v>
      </x:c>
    </x:row>
    <x:row r="914">
      <x:c r="A914" s="4" t="inlineStr">
        <x:is>
          <x:t xml:space="preserve">proposal.armor.plasteel.chest</x:t>
        </x:is>
      </x:c>
      <x:c r="B914" s="4" t="inlineStr">
        <x:is>
          <x:t xml:space="preserve">Ancient plasteel chestplate</x:t>
        </x:is>
      </x:c>
      <x:c r="C914" s="4" t="inlineStr">
        <x:is>
          <x:t xml:space="preserve">T0</x:t>
        </x:is>
      </x:c>
      <x:c r="D914" s="4" t="inlineStr">
        <x:is>
          <x:t xml:space="preserve">Armor</x:t>
        </x:is>
      </x:c>
      <x:c r="E914" s="4" t="inlineStr">
        <x:is>
          <x:t xml:space="preserve">Ancient plasteel armor / chest</x:t>
        </x:is>
      </x:c>
      <x:c r="F914" s="4" t="inlineStr">
        <x:is>
          <x:t xml:space="preserve">New proposal</x:t>
        </x:is>
      </x:c>
      <x:c r="G914" s="4" t="inlineStr">
        <x:is>
          <x:t xml:space="preserve">Extremely rare recovered ancient plasteel chestplate, listed as one separate armor item. Torso and upper back; a chest piece does not include arm or leg pieces. Recovered pale composite segments with unfamiliar recessed fittings, wear and mismatched surviving surfaces. Presence does not establish contemporary manufacture or a usable fitted piece.</x:t>
        </x:is>
      </x:c>
      <x:c r="H914" s="4" t="inlineStr">
        <x:is>
          <x:t xml:space="preserve">Unassigned; no new slot approved</x:t>
        </x:is>
      </x:c>
      <x:c r="I914" s="4" t="inlineStr">
        <x:is>
          <x:t xml:space="preserve">Booter-worn armor concept; fitting, packing and spare-cargo rules unresolved.</x:t>
        </x:is>
      </x:c>
      <x:c r="J914" s="4"/>
      <x:c r="K914" s="4"/>
      <x:c r="L914" s="4" t="inlineStr">
        <x:is>
          <x:t xml:space="preserve">Recover a surviving ancient armor piece from a proposed ruin or machine-age cache; sites and availability unresolved.</x:t>
        </x:is>
      </x:c>
      <x:c r="M914" s="4" t="inlineStr">
        <x:is>
          <x:t xml:space="preserve">Inspect and qualify a surviving original for fit and integrity. No contemporary plasteel manufacturing, internal repair or complete-set acquisition route established.</x:t>
        </x:is>
      </x:c>
      <x:c r="N914" s="4" t="inlineStr">
        <x:is>
          <x:t xml:space="preserve">Not implemented</x:t>
        </x:is>
      </x:c>
      <x:c r="O914" s="4" t="inlineStr">
        <x:is>
          <x:t xml:space="preserve">Extremely rare ancient recovery. Fit, integrity, joining and protection are unknown. No contemporary plasteel manufacture, guaranteed usable condition, set bonus or working protective effect.</x:t>
        </x:is>
      </x:c>
      <x:c r="P914" s="4" t="inlineStr">
        <x:is>
          <x:t xml:space="preserve">Extremely rare</x:t>
        </x:is>
      </x:c>
      <x:c r="Q914" s="4"/>
      <x:c r="R914" s="4"/>
      <x:c r="S914" s="4"/>
      <x:c r="T914" s="4"/>
      <x:c r="U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c r="V914" s="4" t="inlineStr">
        <x:is>
          <x:t xml:space="preserve">plasteel armor set; plasteel armor family; ancient plasteel armor; chest; separate armor piece</x:t>
        </x:is>
      </x:c>
      <x:c r="W91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4" s="4" t="inlineStr">
        <x:is>
          <x:t xml:space="preserve">Armor</x:t>
        </x:is>
      </x:c>
      <x:c r="Y914" s="4" t="inlineStr">
        <x:is>
          <x:t xml:space="preserve">Recovered part</x:t>
        </x:is>
      </x:c>
      <x:c r="Z914" s="4" t="inlineStr">
        <x:is>
          <x:t xml:space="preserve">Ancient technology</x:t>
        </x:is>
      </x:c>
      <x:c r="AA914" s="4" t="inlineStr">
        <x:is>
          <x:t xml:space="preserve">Protection</x:t>
        </x:is>
      </x:c>
      <x:c r="AB914" s="4" t="inlineStr">
        <x:is>
          <x:t xml:space="preserve">Ancient composite</x:t>
        </x:is>
      </x:c>
      <x:c r="AC914" s="4" t="inlineStr">
        <x:is>
          <x:t xml:space="preserve">Assembly</x:t>
        </x:is>
      </x:c>
      <x:c r="AD914" s="4" t="inlineStr">
        <x:is>
          <x:t xml:space="preserve">Proposal</x:t>
        </x:is>
      </x:c>
      <x:c r="AE914" s="4" t="str">
        <x:f>LOWER(A914&amp;"; "&amp;B914&amp;"; "&amp;D914&amp;"; "&amp;E914&amp;"; "&amp;X914&amp;"; "&amp;Y914&amp;"; "&amp;Z914&amp;"; "&amp;AA914&amp;"; "&amp;AB914&amp;"; "&amp;AC914&amp;"; "&amp;AD914&amp;"; "&amp;V914&amp;"; "&amp;C914&amp;"; "&amp;AH914&amp;"; "&amp;AI914)</x:f>
        <x:v>proposal.armor.plasteel.chest; ancient plasteel chestplate; armor; ancient plasteel armor / chest; armor; recovered part; ancient technology; protection; ancient composite; assembly; proposal; plasteel armor set; plasteel armor family; ancient plasteel armor; chest; separate armor piece; t0; t0; finished item</x:v>
      </x:c>
      <x:c r="AF914" s="4" t="inlineStr">
        <x:is>
          <x:t xml:space="preserve">One independently listed armor piece. Family membership is a design grouping, never another inventory item or a set bonus.</x:t>
        </x:is>
      </x:c>
      <x:c r="AG914" s="4" t="inlineStr">
        <x:is>
          <x:t xml:space="preserve">T0 as found, independent of ancient complexity and extreme rarity. A compatible original would need a separate T1 qualification record before reuse.</x:t>
        </x:is>
      </x:c>
      <x:c r="AH914" s="4" t="inlineStr">
        <x:is>
          <x:t xml:space="preserve">T0</x:t>
        </x:is>
      </x:c>
      <x:c r="AI914" s="4" t="inlineStr">
        <x:is>
          <x:t xml:space="preserve">Finished item</x:t>
        </x:is>
      </x:c>
      <x:c r="AJ914" s="4">
        <x:f>COUNTIFS('Material routes'!$D$6:$D$2205,A914,'Material routes'!$C$6:$C$2205,"Output")</x:f>
        <x:v>0</x:v>
      </x:c>
      <x:c r="AK914" s="4">
        <x:f>SUM(COUNTIFS('Material routes'!$D$6:$D$2205,A914,'Material routes'!$C$6:$C$2205,"Ingredient candidate"),COUNTIFS('Material routes'!$D$6:$D$2205,A914,'Material routes'!$C$6:$C$2205,"Consumed input"),COUNTIFS('Material routes'!$D$6:$D$2205,A914,'Material routes'!$C$6:$C$2205,"Contained input"),COUNTIFS('Material routes'!$D$6:$D$2205,A914,'Material routes'!$C$6:$C$2205,"Transform input"))</x:f>
        <x:v>0</x:v>
      </x:c>
      <x:c r="AL914" s="4">
        <x:f>COUNTIFS('Material routes'!$D$6:$D$2205,A914,'Material routes'!$C$6:$C$2205,"Tool candidate")</x:f>
        <x:v>0</x:v>
      </x:c>
      <x:c r="AM914" s="4" t="str">
        <x:f>IF(AJ914&gt;0,"Route listed; review status/completeness",IF(C914="T0","Raw entry feed; no production route","No production route listed"))</x:f>
        <x:v>Raw entry feed; no production route</x:v>
      </x:c>
      <x:c r="AN914" s="4">
        <x:f>IF(C914="T0",0,IF(C914="T1",1,IF(C914="T2",2,IF(C914="T3",3,IF(C914="T4",4,IF(C914="Unassigned",98,99))))))</x:f>
        <x:v>0</x:v>
      </x:c>
    </x:row>
    <x:row r="915">
      <x:c r="A915" s="4" t="inlineStr">
        <x:is>
          <x:t xml:space="preserve">proposal.armor.plasteel.legs</x:t>
        </x:is>
      </x:c>
      <x:c r="B915" s="4" t="inlineStr">
        <x:is>
          <x:t xml:space="preserve">Ancient plasteel leg guards</x:t>
        </x:is>
      </x:c>
      <x:c r="C915" s="4" t="inlineStr">
        <x:is>
          <x:t xml:space="preserve">T0</x:t>
        </x:is>
      </x:c>
      <x:c r="D915" s="4" t="inlineStr">
        <x:is>
          <x:t xml:space="preserve">Armor</x:t>
        </x:is>
      </x:c>
      <x:c r="E915" s="4" t="inlineStr">
        <x:is>
          <x:t xml:space="preserve">Ancient plasteel armor / legs</x:t>
        </x:is>
      </x:c>
      <x:c r="F915" s="4" t="inlineStr">
        <x:is>
          <x:t xml:space="preserve">New proposal</x:t>
        </x:is>
      </x:c>
      <x:c r="G915" s="4" t="inlineStr">
        <x:is>
          <x:t xml:space="preserve">Extremely rare recovered ancient plasteel leg guards, listed as one separate armor item. Paired thigh, knee and shin guards; boots remain a separate item. Recovered pale composite segments with unfamiliar recessed fittings, wear and mismatched surviving surfaces. Presence does not establish contemporary manufacture or a usable fitted piece.</x:t>
        </x:is>
      </x:c>
      <x:c r="H915" s="4" t="inlineStr">
        <x:is>
          <x:t xml:space="preserve">Unassigned; no new slot approved</x:t>
        </x:is>
      </x:c>
      <x:c r="I915" s="4" t="inlineStr">
        <x:is>
          <x:t xml:space="preserve">Booter-worn armor concept; fitting, packing and spare-cargo rules unresolved.</x:t>
        </x:is>
      </x:c>
      <x:c r="J915" s="4"/>
      <x:c r="K915" s="4"/>
      <x:c r="L915" s="4" t="inlineStr">
        <x:is>
          <x:t xml:space="preserve">Recover a surviving ancient armor piece from a proposed ruin or machine-age cache; sites and availability unresolved.</x:t>
        </x:is>
      </x:c>
      <x:c r="M915" s="4" t="inlineStr">
        <x:is>
          <x:t xml:space="preserve">Inspect and qualify a surviving original for fit and integrity. No contemporary plasteel manufacturing, internal repair or complete-set acquisition route established.</x:t>
        </x:is>
      </x:c>
      <x:c r="N915" s="4" t="inlineStr">
        <x:is>
          <x:t xml:space="preserve">Not implemented</x:t>
        </x:is>
      </x:c>
      <x:c r="O915" s="4" t="inlineStr">
        <x:is>
          <x:t xml:space="preserve">Extremely rare ancient recovery. Fit, integrity, joining and protection are unknown. No contemporary plasteel manufacture, guaranteed usable condition, set bonus or working protective effect.</x:t>
        </x:is>
      </x:c>
      <x:c r="P915" s="4" t="inlineStr">
        <x:is>
          <x:t xml:space="preserve">Extremely rare</x:t>
        </x:is>
      </x:c>
      <x:c r="Q915" s="4"/>
      <x:c r="R915" s="4"/>
      <x:c r="S915" s="4"/>
      <x:c r="T915" s="4"/>
      <x:c r="U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c r="V915" s="4" t="inlineStr">
        <x:is>
          <x:t xml:space="preserve">plasteel armor set; plasteel armor family; ancient plasteel armor; legs; separate armor piece</x:t>
        </x:is>
      </x:c>
      <x:c r="W91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5" s="4" t="inlineStr">
        <x:is>
          <x:t xml:space="preserve">Armor</x:t>
        </x:is>
      </x:c>
      <x:c r="Y915" s="4" t="inlineStr">
        <x:is>
          <x:t xml:space="preserve">Recovered part</x:t>
        </x:is>
      </x:c>
      <x:c r="Z915" s="4" t="inlineStr">
        <x:is>
          <x:t xml:space="preserve">Ancient technology</x:t>
        </x:is>
      </x:c>
      <x:c r="AA915" s="4" t="inlineStr">
        <x:is>
          <x:t xml:space="preserve">Protection</x:t>
        </x:is>
      </x:c>
      <x:c r="AB915" s="4" t="inlineStr">
        <x:is>
          <x:t xml:space="preserve">Ancient composite</x:t>
        </x:is>
      </x:c>
      <x:c r="AC915" s="4" t="inlineStr">
        <x:is>
          <x:t xml:space="preserve">Assembly</x:t>
        </x:is>
      </x:c>
      <x:c r="AD915" s="4" t="inlineStr">
        <x:is>
          <x:t xml:space="preserve">Proposal</x:t>
        </x:is>
      </x:c>
      <x:c r="AE915" s="4" t="str">
        <x:f>LOWER(A915&amp;"; "&amp;B915&amp;"; "&amp;D915&amp;"; "&amp;E915&amp;"; "&amp;X915&amp;"; "&amp;Y915&amp;"; "&amp;Z915&amp;"; "&amp;AA915&amp;"; "&amp;AB915&amp;"; "&amp;AC915&amp;"; "&amp;AD915&amp;"; "&amp;V915&amp;"; "&amp;C915&amp;"; "&amp;AH915&amp;"; "&amp;AI915)</x:f>
        <x:v>proposal.armor.plasteel.legs; ancient plasteel leg guards; armor; ancient plasteel armor / legs; armor; recovered part; ancient technology; protection; ancient composite; assembly; proposal; plasteel armor set; plasteel armor family; ancient plasteel armor; legs; separate armor piece; t0; t0; finished item</x:v>
      </x:c>
      <x:c r="AF915" s="4" t="inlineStr">
        <x:is>
          <x:t xml:space="preserve">One independently listed armor piece. Family membership is a design grouping, never another inventory item or a set bonus.</x:t>
        </x:is>
      </x:c>
      <x:c r="AG915" s="4" t="inlineStr">
        <x:is>
          <x:t xml:space="preserve">T0 as found, independent of ancient complexity and extreme rarity. A compatible original would need a separate T1 qualification record before reuse.</x:t>
        </x:is>
      </x:c>
      <x:c r="AH915" s="4" t="inlineStr">
        <x:is>
          <x:t xml:space="preserve">T0</x:t>
        </x:is>
      </x:c>
      <x:c r="AI915" s="4" t="inlineStr">
        <x:is>
          <x:t xml:space="preserve">Finished item</x:t>
        </x:is>
      </x:c>
      <x:c r="AJ915" s="4">
        <x:f>COUNTIFS('Material routes'!$D$6:$D$2205,A915,'Material routes'!$C$6:$C$2205,"Output")</x:f>
        <x:v>0</x:v>
      </x:c>
      <x:c r="AK915" s="4">
        <x:f>SUM(COUNTIFS('Material routes'!$D$6:$D$2205,A915,'Material routes'!$C$6:$C$2205,"Ingredient candidate"),COUNTIFS('Material routes'!$D$6:$D$2205,A915,'Material routes'!$C$6:$C$2205,"Consumed input"),COUNTIFS('Material routes'!$D$6:$D$2205,A915,'Material routes'!$C$6:$C$2205,"Contained input"),COUNTIFS('Material routes'!$D$6:$D$2205,A915,'Material routes'!$C$6:$C$2205,"Transform input"))</x:f>
        <x:v>0</x:v>
      </x:c>
      <x:c r="AL915" s="4">
        <x:f>COUNTIFS('Material routes'!$D$6:$D$2205,A915,'Material routes'!$C$6:$C$2205,"Tool candidate")</x:f>
        <x:v>0</x:v>
      </x:c>
      <x:c r="AM915" s="4" t="str">
        <x:f>IF(AJ915&gt;0,"Route listed; review status/completeness",IF(C915="T0","Raw entry feed; no production route","No production route listed"))</x:f>
        <x:v>Raw entry feed; no production route</x:v>
      </x:c>
      <x:c r="AN915" s="4">
        <x:f>IF(C915="T0",0,IF(C915="T1",1,IF(C915="T2",2,IF(C915="T3",3,IF(C915="T4",4,IF(C915="Unassigned",98,99))))))</x:f>
        <x:v>0</x:v>
      </x:c>
    </x:row>
    <x:row r="916">
      <x:c r="A916" s="4" t="inlineStr">
        <x:is>
          <x:t xml:space="preserve">proposal.armor.plasteel.boots</x:t>
        </x:is>
      </x:c>
      <x:c r="B916" s="4" t="inlineStr">
        <x:is>
          <x:t xml:space="preserve">Ancient plasteel armored boots</x:t>
        </x:is>
      </x:c>
      <x:c r="C916" s="4" t="inlineStr">
        <x:is>
          <x:t xml:space="preserve">T0</x:t>
        </x:is>
      </x:c>
      <x:c r="D916" s="4" t="inlineStr">
        <x:is>
          <x:t xml:space="preserve">Armor</x:t>
        </x:is>
      </x:c>
      <x:c r="E916" s="4" t="inlineStr">
        <x:is>
          <x:t xml:space="preserve">Ancient plasteel armor / boots</x:t>
        </x:is>
      </x:c>
      <x:c r="F916" s="4" t="inlineStr">
        <x:is>
          <x:t xml:space="preserve">New proposal</x:t>
        </x:is>
      </x:c>
      <x:c r="G916" s="4" t="inlineStr">
        <x:is>
          <x:t xml:space="preserve">Extremely rare recovered ancient plasteel armored boots, listed as one separate armor item. A matched pair of armored foot coverings, separate from shin guards. Recovered pale composite segments with unfamiliar recessed fittings, wear and mismatched surviving surfaces. Presence does not establish contemporary manufacture or a usable fitted piece.</x:t>
        </x:is>
      </x:c>
      <x:c r="H916" s="4" t="inlineStr">
        <x:is>
          <x:t xml:space="preserve">Unassigned; no new slot approved</x:t>
        </x:is>
      </x:c>
      <x:c r="I916" s="4" t="inlineStr">
        <x:is>
          <x:t xml:space="preserve">Booter-worn armor concept; fitting, packing and spare-cargo rules unresolved.</x:t>
        </x:is>
      </x:c>
      <x:c r="J916" s="4"/>
      <x:c r="K916" s="4"/>
      <x:c r="L916" s="4" t="inlineStr">
        <x:is>
          <x:t xml:space="preserve">Recover a surviving ancient armor piece from a proposed ruin or machine-age cache; sites and availability unresolved.</x:t>
        </x:is>
      </x:c>
      <x:c r="M916" s="4" t="inlineStr">
        <x:is>
          <x:t xml:space="preserve">Inspect and qualify a surviving original for fit and integrity. No contemporary plasteel manufacturing, internal repair or complete-set acquisition route established.</x:t>
        </x:is>
      </x:c>
      <x:c r="N916" s="4" t="inlineStr">
        <x:is>
          <x:t xml:space="preserve">Not implemented</x:t>
        </x:is>
      </x:c>
      <x:c r="O916" s="4" t="inlineStr">
        <x:is>
          <x:t xml:space="preserve">Extremely rare ancient recovery. Fit, integrity, joining and protection are unknown. No contemporary plasteel manufacture, guaranteed usable condition, set bonus or working protective effect.</x:t>
        </x:is>
      </x:c>
      <x:c r="P916" s="4" t="inlineStr">
        <x:is>
          <x:t xml:space="preserve">Extremely rare</x:t>
        </x:is>
      </x:c>
      <x:c r="Q916" s="4"/>
      <x:c r="R916" s="4"/>
      <x:c r="S916" s="4"/>
      <x:c r="T916" s="4"/>
      <x:c r="U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c r="V916" s="4" t="inlineStr">
        <x:is>
          <x:t xml:space="preserve">plasteel armor set; plasteel armor family; ancient plasteel armor; boots; separate armor piece</x:t>
        </x:is>
      </x:c>
      <x:c r="W91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6" s="4" t="inlineStr">
        <x:is>
          <x:t xml:space="preserve">Armor</x:t>
        </x:is>
      </x:c>
      <x:c r="Y916" s="4" t="inlineStr">
        <x:is>
          <x:t xml:space="preserve">Recovered part</x:t>
        </x:is>
      </x:c>
      <x:c r="Z916" s="4" t="inlineStr">
        <x:is>
          <x:t xml:space="preserve">Ancient technology</x:t>
        </x:is>
      </x:c>
      <x:c r="AA916" s="4" t="inlineStr">
        <x:is>
          <x:t xml:space="preserve">Protection</x:t>
        </x:is>
      </x:c>
      <x:c r="AB916" s="4" t="inlineStr">
        <x:is>
          <x:t xml:space="preserve">Ancient composite</x:t>
        </x:is>
      </x:c>
      <x:c r="AC916" s="4" t="inlineStr">
        <x:is>
          <x:t xml:space="preserve">Assembly</x:t>
        </x:is>
      </x:c>
      <x:c r="AD916" s="4" t="inlineStr">
        <x:is>
          <x:t xml:space="preserve">Proposal</x:t>
        </x:is>
      </x:c>
      <x:c r="AE916" s="4" t="str">
        <x:f>LOWER(A916&amp;"; "&amp;B916&amp;"; "&amp;D916&amp;"; "&amp;E916&amp;"; "&amp;X916&amp;"; "&amp;Y916&amp;"; "&amp;Z916&amp;"; "&amp;AA916&amp;"; "&amp;AB916&amp;"; "&amp;AC916&amp;"; "&amp;AD916&amp;"; "&amp;V916&amp;"; "&amp;C916&amp;"; "&amp;AH916&amp;"; "&amp;AI916)</x:f>
        <x:v>proposal.armor.plasteel.boots; ancient plasteel armored boots; armor; ancient plasteel armor / boots; armor; recovered part; ancient technology; protection; ancient composite; assembly; proposal; plasteel armor set; plasteel armor family; ancient plasteel armor; boots; separate armor piece; t0; t0; finished item</x:v>
      </x:c>
      <x:c r="AF916" s="4" t="inlineStr">
        <x:is>
          <x:t xml:space="preserve">One independently listed armor piece. Family membership is a design grouping, never another inventory item or a set bonus.</x:t>
        </x:is>
      </x:c>
      <x:c r="AG916" s="4" t="inlineStr">
        <x:is>
          <x:t xml:space="preserve">T0 as found, independent of ancient complexity and extreme rarity. A compatible original would need a separate T1 qualification record before reuse.</x:t>
        </x:is>
      </x:c>
      <x:c r="AH916" s="4" t="inlineStr">
        <x:is>
          <x:t xml:space="preserve">T0</x:t>
        </x:is>
      </x:c>
      <x:c r="AI916" s="4" t="inlineStr">
        <x:is>
          <x:t xml:space="preserve">Finished item</x:t>
        </x:is>
      </x:c>
      <x:c r="AJ916" s="4">
        <x:f>COUNTIFS('Material routes'!$D$6:$D$2205,A916,'Material routes'!$C$6:$C$2205,"Output")</x:f>
        <x:v>0</x:v>
      </x:c>
      <x:c r="AK916" s="4">
        <x:f>SUM(COUNTIFS('Material routes'!$D$6:$D$2205,A916,'Material routes'!$C$6:$C$2205,"Ingredient candidate"),COUNTIFS('Material routes'!$D$6:$D$2205,A916,'Material routes'!$C$6:$C$2205,"Consumed input"),COUNTIFS('Material routes'!$D$6:$D$2205,A916,'Material routes'!$C$6:$C$2205,"Contained input"),COUNTIFS('Material routes'!$D$6:$D$2205,A916,'Material routes'!$C$6:$C$2205,"Transform input"))</x:f>
        <x:v>0</x:v>
      </x:c>
      <x:c r="AL916" s="4">
        <x:f>COUNTIFS('Material routes'!$D$6:$D$2205,A916,'Material routes'!$C$6:$C$2205,"Tool candidate")</x:f>
        <x:v>0</x:v>
      </x:c>
      <x:c r="AM916" s="4" t="str">
        <x:f>IF(AJ916&gt;0,"Route listed; review status/completeness",IF(C916="T0","Raw entry feed; no production route","No production route listed"))</x:f>
        <x:v>Raw entry feed; no production route</x:v>
      </x:c>
      <x:c r="AN916" s="4">
        <x:f>IF(C916="T0",0,IF(C916="T1",1,IF(C916="T2",2,IF(C916="T3",3,IF(C916="T4",4,IF(C916="Unassigned",98,99))))))</x:f>
        <x:v>0</x:v>
      </x:c>
    </x:row>
    <x:row r="917">
      <x:c r="A917" s="4" t="inlineStr">
        <x:is>
          <x:t xml:space="preserve">proposal.armor.plasteel.arms</x:t>
        </x:is>
      </x:c>
      <x:c r="B917" s="4" t="inlineStr">
        <x:is>
          <x:t xml:space="preserve">Ancient plasteel arm guards</x:t>
        </x:is>
      </x:c>
      <x:c r="C917" s="4" t="inlineStr">
        <x:is>
          <x:t xml:space="preserve">T0</x:t>
        </x:is>
      </x:c>
      <x:c r="D917" s="4" t="inlineStr">
        <x:is>
          <x:t xml:space="preserve">Armor</x:t>
        </x:is>
      </x:c>
      <x:c r="E917" s="4" t="inlineStr">
        <x:is>
          <x:t xml:space="preserve">Ancient plasteel armor / arms</x:t>
        </x:is>
      </x:c>
      <x:c r="F917" s="4" t="inlineStr">
        <x:is>
          <x:t xml:space="preserve">New proposal</x:t>
        </x:is>
      </x:c>
      <x:c r="G917" s="4" t="inlineStr">
        <x:is>
          <x:t xml:space="preserve">Extremely rare recovered ancient plasteel arm guards, listed as one separate armor item. Paired upper-arm, elbow and forearm guards; no extra glove item or hand-protection claim. Recovered pale composite segments with unfamiliar recessed fittings, wear and mismatched surviving surfaces. Presence does not establish contemporary manufacture or a usable fitted piece.</x:t>
        </x:is>
      </x:c>
      <x:c r="H917" s="4" t="inlineStr">
        <x:is>
          <x:t xml:space="preserve">Unassigned; no new slot approved</x:t>
        </x:is>
      </x:c>
      <x:c r="I917" s="4" t="inlineStr">
        <x:is>
          <x:t xml:space="preserve">Booter-worn armor concept; fitting, packing and spare-cargo rules unresolved.</x:t>
        </x:is>
      </x:c>
      <x:c r="J917" s="4"/>
      <x:c r="K917" s="4"/>
      <x:c r="L917" s="4" t="inlineStr">
        <x:is>
          <x:t xml:space="preserve">Recover a surviving ancient armor piece from a proposed ruin or machine-age cache; sites and availability unresolved.</x:t>
        </x:is>
      </x:c>
      <x:c r="M917" s="4" t="inlineStr">
        <x:is>
          <x:t xml:space="preserve">Inspect and qualify a surviving original for fit and integrity. No contemporary plasteel manufacturing, internal repair or complete-set acquisition route established.</x:t>
        </x:is>
      </x:c>
      <x:c r="N917" s="4" t="inlineStr">
        <x:is>
          <x:t xml:space="preserve">Not implemented</x:t>
        </x:is>
      </x:c>
      <x:c r="O917" s="4" t="inlineStr">
        <x:is>
          <x:t xml:space="preserve">Extremely rare ancient recovery. Fit, integrity, joining and protection are unknown. No contemporary plasteel manufacture, guaranteed usable condition, set bonus or working protective effect.</x:t>
        </x:is>
      </x:c>
      <x:c r="P917" s="4" t="inlineStr">
        <x:is>
          <x:t xml:space="preserve">Extremely rare</x:t>
        </x:is>
      </x:c>
      <x:c r="Q917" s="4"/>
      <x:c r="R917" s="4"/>
      <x:c r="S917" s="4"/>
      <x:c r="T917" s="4"/>
      <x:c r="U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c r="V917" s="4" t="inlineStr">
        <x:is>
          <x:t xml:space="preserve">plasteel armor set; plasteel armor family; ancient plasteel armor; arms; separate armor piece</x:t>
        </x:is>
      </x:c>
      <x:c r="W91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7" s="4" t="inlineStr">
        <x:is>
          <x:t xml:space="preserve">Armor</x:t>
        </x:is>
      </x:c>
      <x:c r="Y917" s="4" t="inlineStr">
        <x:is>
          <x:t xml:space="preserve">Recovered part</x:t>
        </x:is>
      </x:c>
      <x:c r="Z917" s="4" t="inlineStr">
        <x:is>
          <x:t xml:space="preserve">Ancient technology</x:t>
        </x:is>
      </x:c>
      <x:c r="AA917" s="4" t="inlineStr">
        <x:is>
          <x:t xml:space="preserve">Protection</x:t>
        </x:is>
      </x:c>
      <x:c r="AB917" s="4" t="inlineStr">
        <x:is>
          <x:t xml:space="preserve">Ancient composite</x:t>
        </x:is>
      </x:c>
      <x:c r="AC917" s="4" t="inlineStr">
        <x:is>
          <x:t xml:space="preserve">Assembly</x:t>
        </x:is>
      </x:c>
      <x:c r="AD917" s="4" t="inlineStr">
        <x:is>
          <x:t xml:space="preserve">Proposal</x:t>
        </x:is>
      </x:c>
      <x:c r="AE917" s="4" t="str">
        <x:f>LOWER(A917&amp;"; "&amp;B917&amp;"; "&amp;D917&amp;"; "&amp;E917&amp;"; "&amp;X917&amp;"; "&amp;Y917&amp;"; "&amp;Z917&amp;"; "&amp;AA917&amp;"; "&amp;AB917&amp;"; "&amp;AC917&amp;"; "&amp;AD917&amp;"; "&amp;V917&amp;"; "&amp;C917&amp;"; "&amp;AH917&amp;"; "&amp;AI917)</x:f>
        <x:v>proposal.armor.plasteel.arms; ancient plasteel arm guards; armor; ancient plasteel armor / arms; armor; recovered part; ancient technology; protection; ancient composite; assembly; proposal; plasteel armor set; plasteel armor family; ancient plasteel armor; arms; separate armor piece; t0; t0; finished item</x:v>
      </x:c>
      <x:c r="AF917" s="4" t="inlineStr">
        <x:is>
          <x:t xml:space="preserve">One independently listed armor piece. Family membership is a design grouping, never another inventory item or a set bonus.</x:t>
        </x:is>
      </x:c>
      <x:c r="AG917" s="4" t="inlineStr">
        <x:is>
          <x:t xml:space="preserve">T0 as found, independent of ancient complexity and extreme rarity. A compatible original would need a separate T1 qualification record before reuse.</x:t>
        </x:is>
      </x:c>
      <x:c r="AH917" s="4" t="inlineStr">
        <x:is>
          <x:t xml:space="preserve">T0</x:t>
        </x:is>
      </x:c>
      <x:c r="AI917" s="4" t="inlineStr">
        <x:is>
          <x:t xml:space="preserve">Finished item</x:t>
        </x:is>
      </x:c>
      <x:c r="AJ917" s="4">
        <x:f>COUNTIFS('Material routes'!$D$6:$D$2205,A917,'Material routes'!$C$6:$C$2205,"Output")</x:f>
        <x:v>0</x:v>
      </x:c>
      <x:c r="AK917" s="4">
        <x:f>SUM(COUNTIFS('Material routes'!$D$6:$D$2205,A917,'Material routes'!$C$6:$C$2205,"Ingredient candidate"),COUNTIFS('Material routes'!$D$6:$D$2205,A917,'Material routes'!$C$6:$C$2205,"Consumed input"),COUNTIFS('Material routes'!$D$6:$D$2205,A917,'Material routes'!$C$6:$C$2205,"Contained input"),COUNTIFS('Material routes'!$D$6:$D$2205,A917,'Material routes'!$C$6:$C$2205,"Transform input"))</x:f>
        <x:v>0</x:v>
      </x:c>
      <x:c r="AL917" s="4">
        <x:f>COUNTIFS('Material routes'!$D$6:$D$2205,A917,'Material routes'!$C$6:$C$2205,"Tool candidate")</x:f>
        <x:v>0</x:v>
      </x:c>
      <x:c r="AM917" s="4" t="str">
        <x:f>IF(AJ917&gt;0,"Route listed; review status/completeness",IF(C917="T0","Raw entry feed; no production route","No production route listed"))</x:f>
        <x:v>Raw entry feed; no production route</x:v>
      </x:c>
      <x:c r="AN917" s="4">
        <x:f>IF(C917="T0",0,IF(C917="T1",1,IF(C917="T2",2,IF(C917="T3",3,IF(C917="T4",4,IF(C917="Unassigned",98,99))))))</x:f>
        <x:v>0</x:v>
      </x:c>
    </x:row>
    <x:row r="918">
      <x:c r="A918" s="4" t="inlineStr">
        <x:is>
          <x:t xml:space="preserve">proposal.armor.plasteel.helmet</x:t>
        </x:is>
      </x:c>
      <x:c r="B918" s="4" t="inlineStr">
        <x:is>
          <x:t xml:space="preserve">Ancient plasteel helmet</x:t>
        </x:is>
      </x:c>
      <x:c r="C918" s="4" t="inlineStr">
        <x:is>
          <x:t xml:space="preserve">T0</x:t>
        </x:is>
      </x:c>
      <x:c r="D918" s="4" t="inlineStr">
        <x:is>
          <x:t xml:space="preserve">Armor</x:t>
        </x:is>
      </x:c>
      <x:c r="E918" s="4" t="inlineStr">
        <x:is>
          <x:t xml:space="preserve">Ancient plasteel armor / helmet</x:t>
        </x:is>
      </x:c>
      <x:c r="F918" s="4" t="inlineStr">
        <x:is>
          <x:t xml:space="preserve">New proposal</x:t>
        </x:is>
      </x:c>
      <x:c r="G918" s="4" t="inlineStr">
        <x:is>
          <x:t xml:space="preserve">Extremely rare recovered ancient plasteel helmet, listed as one separate armor item. Head covering with sight, hearing and canister clearance requiring design. Recovered pale composite segments with unfamiliar recessed fittings, wear and mismatched surviving surfaces. Presence does not establish contemporary manufacture or a usable fitted piece.</x:t>
        </x:is>
      </x:c>
      <x:c r="H918" s="4" t="inlineStr">
        <x:is>
          <x:t xml:space="preserve">Unassigned; no new slot approved</x:t>
        </x:is>
      </x:c>
      <x:c r="I918" s="4" t="inlineStr">
        <x:is>
          <x:t xml:space="preserve">Booter-worn armor concept; fitting, packing and spare-cargo rules unresolved.</x:t>
        </x:is>
      </x:c>
      <x:c r="J918" s="4"/>
      <x:c r="K918" s="4"/>
      <x:c r="L918" s="4" t="inlineStr">
        <x:is>
          <x:t xml:space="preserve">Recover a surviving ancient armor piece from a proposed ruin or machine-age cache; sites and availability unresolved.</x:t>
        </x:is>
      </x:c>
      <x:c r="M918" s="4" t="inlineStr">
        <x:is>
          <x:t xml:space="preserve">Inspect and qualify a surviving original for fit and integrity. No contemporary plasteel manufacturing, internal repair or complete-set acquisition route established.</x:t>
        </x:is>
      </x:c>
      <x:c r="N918" s="4" t="inlineStr">
        <x:is>
          <x:t xml:space="preserve">Not implemented</x:t>
        </x:is>
      </x:c>
      <x:c r="O918" s="4" t="inlineStr">
        <x:is>
          <x:t xml:space="preserve">Extremely rare ancient recovery. Fit, integrity, joining and protection are unknown. No contemporary plasteel manufacture, guaranteed usable condition, set bonus or working protective effect.</x:t>
        </x:is>
      </x:c>
      <x:c r="P918" s="4" t="inlineStr">
        <x:is>
          <x:t xml:space="preserve">Extremely rare</x:t>
        </x:is>
      </x:c>
      <x:c r="Q918" s="4"/>
      <x:c r="R918" s="4"/>
      <x:c r="S918" s="4"/>
      <x:c r="T918" s="4"/>
      <x:c r="U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c r="V918" s="4" t="inlineStr">
        <x:is>
          <x:t xml:space="preserve">plasteel armor set; plasteel armor family; ancient plasteel armor; helmet; separate armor piece</x:t>
        </x:is>
      </x:c>
      <x:c r="W91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8" s="4" t="inlineStr">
        <x:is>
          <x:t xml:space="preserve">Armor</x:t>
        </x:is>
      </x:c>
      <x:c r="Y918" s="4" t="inlineStr">
        <x:is>
          <x:t xml:space="preserve">Recovered part</x:t>
        </x:is>
      </x:c>
      <x:c r="Z918" s="4" t="inlineStr">
        <x:is>
          <x:t xml:space="preserve">Ancient technology</x:t>
        </x:is>
      </x:c>
      <x:c r="AA918" s="4" t="inlineStr">
        <x:is>
          <x:t xml:space="preserve">Protection</x:t>
        </x:is>
      </x:c>
      <x:c r="AB918" s="4" t="inlineStr">
        <x:is>
          <x:t xml:space="preserve">Ancient composite</x:t>
        </x:is>
      </x:c>
      <x:c r="AC918" s="4" t="inlineStr">
        <x:is>
          <x:t xml:space="preserve">Assembly</x:t>
        </x:is>
      </x:c>
      <x:c r="AD918" s="4" t="inlineStr">
        <x:is>
          <x:t xml:space="preserve">Proposal</x:t>
        </x:is>
      </x:c>
      <x:c r="AE918" s="4" t="str">
        <x:f>LOWER(A918&amp;"; "&amp;B918&amp;"; "&amp;D918&amp;"; "&amp;E918&amp;"; "&amp;X918&amp;"; "&amp;Y918&amp;"; "&amp;Z918&amp;"; "&amp;AA918&amp;"; "&amp;AB918&amp;"; "&amp;AC918&amp;"; "&amp;AD918&amp;"; "&amp;V918&amp;"; "&amp;C918&amp;"; "&amp;AH918&amp;"; "&amp;AI918)</x:f>
        <x:v>proposal.armor.plasteel.helmet; ancient plasteel helmet; armor; ancient plasteel armor / helmet; armor; recovered part; ancient technology; protection; ancient composite; assembly; proposal; plasteel armor set; plasteel armor family; ancient plasteel armor; helmet; separate armor piece; t0; t0; finished item</x:v>
      </x:c>
      <x:c r="AF918" s="4" t="inlineStr">
        <x:is>
          <x:t xml:space="preserve">One independently listed armor piece. Family membership is a design grouping, never another inventory item or a set bonus.</x:t>
        </x:is>
      </x:c>
      <x:c r="AG918" s="4" t="inlineStr">
        <x:is>
          <x:t xml:space="preserve">T0 as found, independent of ancient complexity and extreme rarity. A compatible original would need a separate T1 qualification record before reuse.</x:t>
        </x:is>
      </x:c>
      <x:c r="AH918" s="4" t="inlineStr">
        <x:is>
          <x:t xml:space="preserve">T0</x:t>
        </x:is>
      </x:c>
      <x:c r="AI918" s="4" t="inlineStr">
        <x:is>
          <x:t xml:space="preserve">Finished item</x:t>
        </x:is>
      </x:c>
      <x:c r="AJ918" s="4">
        <x:f>COUNTIFS('Material routes'!$D$6:$D$2205,A918,'Material routes'!$C$6:$C$2205,"Output")</x:f>
        <x:v>0</x:v>
      </x:c>
      <x:c r="AK918" s="4">
        <x:f>SUM(COUNTIFS('Material routes'!$D$6:$D$2205,A918,'Material routes'!$C$6:$C$2205,"Ingredient candidate"),COUNTIFS('Material routes'!$D$6:$D$2205,A918,'Material routes'!$C$6:$C$2205,"Consumed input"),COUNTIFS('Material routes'!$D$6:$D$2205,A918,'Material routes'!$C$6:$C$2205,"Contained input"),COUNTIFS('Material routes'!$D$6:$D$2205,A918,'Material routes'!$C$6:$C$2205,"Transform input"))</x:f>
        <x:v>0</x:v>
      </x:c>
      <x:c r="AL918" s="4">
        <x:f>COUNTIFS('Material routes'!$D$6:$D$2205,A918,'Material routes'!$C$6:$C$2205,"Tool candidate")</x:f>
        <x:v>0</x:v>
      </x:c>
      <x:c r="AM918" s="4" t="str">
        <x:f>IF(AJ918&gt;0,"Route listed; review status/completeness",IF(C918="T0","Raw entry feed; no production route","No production route listed"))</x:f>
        <x:v>Raw entry feed; no production route</x:v>
      </x:c>
      <x:c r="AN918" s="4">
        <x:f>IF(C918="T0",0,IF(C918="T1",1,IF(C918="T2",2,IF(C918="T3",3,IF(C918="T4",4,IF(C918="Unassigned",98,99))))))</x:f>
        <x:v>0</x:v>
      </x:c>
    </x:row>
    <x:row r="919">
      <x:c r="A919" s="4" t="inlineStr">
        <x:is>
          <x:t xml:space="preserve">proposal.culture.engraved_game_tiles</x:t>
        </x:is>
      </x:c>
      <x:c r="B919" s="4" t="inlineStr">
        <x:is>
          <x:t xml:space="preserve">Engraved shell game tiles</x:t>
        </x:is>
      </x:c>
      <x:c r="C919" s="4" t="inlineStr">
        <x:is>
          <x:t xml:space="preserve">T2</x:t>
        </x:is>
      </x:c>
      <x:c r="D919" s="4" t="inlineStr">
        <x:is>
          <x:t xml:space="preserve">Cultural objects</x:t>
        </x:is>
      </x:c>
      <x:c r="E919" s="4" t="inlineStr">
        <x:is>
          <x:t xml:space="preserve">Cultural life proposal</x:t>
        </x:is>
      </x:c>
      <x:c r="F919" s="4" t="inlineStr">
        <x:is>
          <x:t xml:space="preserve">New proposal</x:t>
        </x:is>
      </x:c>
      <x:c r="G919" s="4" t="inlineStr">
        <x:is>
          <x:t xml:space="preserve">A small matched group of shell tiles with contrasting incised marks, proposed for a portable counting or strategy game during rest stops. The tiles are play pieces rather than currency, devotional offerings or a record of rank; rules and imagery remain to be designed.</x:t>
        </x:is>
      </x:c>
      <x:c r="H919" s="4" t="inlineStr">
        <x:is>
          <x:t xml:space="preserve">None</x:t>
        </x:is>
      </x:c>
      <x:c r="I919" s="4" t="inlineStr">
        <x:is>
          <x:t xml:space="preserve">Physical keepsake, performance prop or leisure object; packing, mass and carrying limits unresolved.</x:t>
        </x:is>
      </x:c>
      <x:c r="J919" s="4"/>
      <x:c r="K919" s="4"/>
      <x:c r="L919" s="4" t="inlineStr">
        <x:is>
          <x:t xml:space="preserve">Proposed artisan work, personal exchange or settlement trade; availability and ownership customs remain undefined.</x:t>
        </x:is>
      </x:c>
      <x:c r="M919" s="4" t="inlineStr">
        <x:is>
          <x:t xml:space="preserve">Candidate finished object using selected prepared stock. No quantities, production time, yield or executable recipe authored.</x:t>
        </x:is>
      </x:c>
      <x:c r="N919" s="4" t="inlineStr">
        <x:is>
          <x:t xml:space="preserve">Not implemented</x:t>
        </x:is>
      </x:c>
      <x:c r="O919" s="4" t="inlineStr">
        <x:is>
          <x:t xml:space="preserve">No game rules, gambling economy, common symbolism or accepted regional tradition established. The listed item is the matched tile group, without an extra bag, board or storage case.</x:t>
        </x:is>
      </x:c>
      <x:c r="P919" s="4"/>
      <x:c r="Q919" s="4"/>
      <x:c r="R919" s="4"/>
      <x:c r="S919" s="4"/>
      <x:c r="T919" s="4"/>
      <x:c r="U919" s="4" t="inlineStr">
        <x:is>
          <x:t xml:space="preserve">Artwork direction: Six small polished shell rectangles with distinct deeply cut geometric marks, arranged beside a short stack. Fit, safe use and manufacturing details remain proposals.</x:t>
        </x:is>
      </x:c>
      <x:c r="V919" s="4" t="inlineStr">
        <x:is>
          <x:t xml:space="preserve">shell game tiles; portable strategy pieces; engraved play tiles</x:t>
        </x:is>
      </x:c>
      <x:c r="W919"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19" s="4" t="inlineStr">
        <x:is>
          <x:t xml:space="preserve">Cultural object</x:t>
        </x:is>
      </x:c>
      <x:c r="Y919" s="4" t="inlineStr">
        <x:is>
          <x:t xml:space="preserve">Finished item</x:t>
        </x:is>
      </x:c>
      <x:c r="Z919" s="4" t="inlineStr">
        <x:is>
          <x:t xml:space="preserve">Manufactured / unresolved</x:t>
        </x:is>
      </x:c>
      <x:c r="AA919" s="4" t="inlineStr">
        <x:is>
          <x:t xml:space="preserve">Culture support</x:t>
        </x:is>
      </x:c>
      <x:c r="AB919" s="4" t="inlineStr">
        <x:is>
          <x:t xml:space="preserve">Shell / chitin</x:t>
        </x:is>
      </x:c>
      <x:c r="AC919" s="4" t="inlineStr">
        <x:is>
          <x:t xml:space="preserve">Assembly</x:t>
        </x:is>
      </x:c>
      <x:c r="AD919" s="4" t="inlineStr">
        <x:is>
          <x:t xml:space="preserve">Proposal</x:t>
        </x:is>
      </x:c>
      <x:c r="AE919" s="4" t="str">
        <x:f>LOWER(A919&amp;"; "&amp;B919&amp;"; "&amp;D919&amp;"; "&amp;E919&amp;"; "&amp;X919&amp;"; "&amp;Y919&amp;"; "&amp;Z919&amp;"; "&amp;AA919&amp;"; "&amp;AB919&amp;"; "&amp;AC919&amp;"; "&amp;AD919&amp;"; "&amp;V919&amp;"; "&amp;C919&amp;"; "&amp;AH919&amp;"; "&amp;AI919)</x:f>
        <x:v>proposal.culture.engraved_game_tiles; engraved shell game tiles; cultural objects; cultural life proposal; cultural object; finished item; manufactured / unresolved; culture support; shell / chitin; assembly; proposal; shell game tiles; portable strategy pieces; engraved play tiles; t2; t1; finished item</x:v>
      </x:c>
      <x:c r="AF919" s="4" t="inlineStr">
        <x:is>
          <x:t xml:space="preserve">Author-requested cultural-object expansion. Distinct finished objects for proposed leisure, storytelling and craft expression; no existing cultural practice is asserted as canon.</x:t>
        </x:is>
      </x:c>
      <x:c r="AG919" s="4" t="inlineStr">
        <x:is>
          <x:t xml:space="preserve">Proposed T2 finished object using qualified T1 stock. Material preparation, design, construction and useful performance remain unresolved.</x:t>
        </x:is>
      </x:c>
      <x:c r="AH919" s="4" t="inlineStr">
        <x:is>
          <x:t xml:space="preserve">T1</x:t>
        </x:is>
      </x:c>
      <x:c r="AI919" s="4" t="inlineStr">
        <x:is>
          <x:t xml:space="preserve">Finished item</x:t>
        </x:is>
      </x:c>
      <x:c r="AJ919" s="4">
        <x:f>COUNTIFS('Material routes'!$D$6:$D$2205,A919,'Material routes'!$C$6:$C$2205,"Output")</x:f>
        <x:v>0</x:v>
      </x:c>
      <x:c r="AK919" s="4">
        <x:f>SUM(COUNTIFS('Material routes'!$D$6:$D$2205,A919,'Material routes'!$C$6:$C$2205,"Ingredient candidate"),COUNTIFS('Material routes'!$D$6:$D$2205,A919,'Material routes'!$C$6:$C$2205,"Consumed input"),COUNTIFS('Material routes'!$D$6:$D$2205,A919,'Material routes'!$C$6:$C$2205,"Contained input"),COUNTIFS('Material routes'!$D$6:$D$2205,A919,'Material routes'!$C$6:$C$2205,"Transform input"))</x:f>
        <x:v>0</x:v>
      </x:c>
      <x:c r="AL919" s="4">
        <x:f>COUNTIFS('Material routes'!$D$6:$D$2205,A919,'Material routes'!$C$6:$C$2205,"Tool candidate")</x:f>
        <x:v>0</x:v>
      </x:c>
      <x:c r="AM919" s="4" t="str">
        <x:f>IF(AJ919&gt;0,"Route listed; review status/completeness",IF(C919="T0","Raw entry feed; no production route","No production route listed"))</x:f>
        <x:v>No production route listed</x:v>
      </x:c>
      <x:c r="AN919" s="4">
        <x:f>IF(C919="T0",0,IF(C919="T1",1,IF(C919="T2",2,IF(C919="T3",3,IF(C919="T4",4,IF(C919="Unassigned",98,99))))))</x:f>
        <x:v>2</x:v>
      </x:c>
    </x:row>
    <x:row r="920">
      <x:c r="A920" s="4" t="inlineStr">
        <x:is>
          <x:t xml:space="preserve">proposal.culture.ceramic_storytelling_mask</x:t>
        </x:is>
      </x:c>
      <x:c r="B920" s="4" t="inlineStr">
        <x:is>
          <x:t xml:space="preserve">Ceramic storytelling mask</x:t>
        </x:is>
      </x:c>
      <x:c r="C920" s="4" t="inlineStr">
        <x:is>
          <x:t xml:space="preserve">T2</x:t>
        </x:is>
      </x:c>
      <x:c r="D920" s="4" t="inlineStr">
        <x:is>
          <x:t xml:space="preserve">Cultural objects</x:t>
        </x:is>
      </x:c>
      <x:c r="E920" s="4" t="inlineStr">
        <x:is>
          <x:t xml:space="preserve">Cultural life proposal</x:t>
        </x:is>
      </x:c>
      <x:c r="F920" s="4" t="inlineStr">
        <x:is>
          <x:t xml:space="preserve">New proposal</x:t>
        </x:is>
      </x:c>
      <x:c r="G920" s="4" t="inlineStr">
        <x:is>
          <x:t xml:space="preserve">A stylized ceramic face held or supported during a proposed dramatic retelling. Its exaggerated brow and mouth distinguish a performed character rather than a named ancestor, deity or official role.</x:t>
        </x:is>
      </x:c>
      <x:c r="H920" s="4" t="inlineStr">
        <x:is>
          <x:t xml:space="preserve">None</x:t>
        </x:is>
      </x:c>
      <x:c r="I920" s="4" t="inlineStr">
        <x:is>
          <x:t xml:space="preserve">Physical keepsake, performance prop or leisure object; packing, mass and carrying limits unresolved.</x:t>
        </x:is>
      </x:c>
      <x:c r="J920" s="4"/>
      <x:c r="K920" s="4"/>
      <x:c r="L920" s="4" t="inlineStr">
        <x:is>
          <x:t xml:space="preserve">Proposed artisan work, personal exchange or settlement trade; availability and ownership customs remain undefined.</x:t>
        </x:is>
      </x:c>
      <x:c r="M920" s="4" t="inlineStr">
        <x:is>
          <x:t xml:space="preserve">Candidate finished object using selected prepared stock. No quantities, production time, yield or executable recipe authored.</x:t>
        </x:is>
      </x:c>
      <x:c r="N920" s="4" t="inlineStr">
        <x:is>
          <x:t xml:space="preserve">Not implemented</x:t>
        </x:is>
      </x:c>
      <x:c r="O920" s="4" t="inlineStr">
        <x:is>
          <x:t xml:space="preserve">A performance prop, not protective armor, respiratory equipment or a new wearable slot. Visibility, holding method, character conventions and cultural acceptance remain proposals.</x:t>
        </x:is>
      </x:c>
      <x:c r="P920" s="4"/>
      <x:c r="Q920" s="4"/>
      <x:c r="R920" s="4"/>
      <x:c r="S920" s="4"/>
      <x:c r="T920" s="4"/>
      <x:c r="U920" s="4" t="inlineStr">
        <x:is>
          <x:t xml:space="preserve">Artwork direction: A hollow ochre ceramic face with an exaggerated brow, open eye slots and a plain metal holding loop at one side. Fit, safe use and manufacturing details remain proposals.</x:t>
        </x:is>
      </x:c>
      <x:c r="V920" s="4" t="inlineStr">
        <x:is>
          <x:t xml:space="preserve">story mask; ceramic performance mask; dramatic face prop</x:t>
        </x:is>
      </x:c>
      <x:c r="W920"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0" s="4" t="inlineStr">
        <x:is>
          <x:t xml:space="preserve">Cultural object</x:t>
        </x:is>
      </x:c>
      <x:c r="Y920" s="4" t="inlineStr">
        <x:is>
          <x:t xml:space="preserve">Finished item</x:t>
        </x:is>
      </x:c>
      <x:c r="Z920" s="4" t="inlineStr">
        <x:is>
          <x:t xml:space="preserve">Manufactured / unresolved</x:t>
        </x:is>
      </x:c>
      <x:c r="AA920" s="4" t="inlineStr">
        <x:is>
          <x:t xml:space="preserve">Culture support</x:t>
        </x:is>
      </x:c>
      <x:c r="AB920" s="4" t="inlineStr">
        <x:is>
          <x:t xml:space="preserve">Ceramic and metal</x:t>
        </x:is>
      </x:c>
      <x:c r="AC920" s="4" t="inlineStr">
        <x:is>
          <x:t xml:space="preserve">Assembly</x:t>
        </x:is>
      </x:c>
      <x:c r="AD920" s="4" t="inlineStr">
        <x:is>
          <x:t xml:space="preserve">Proposal</x:t>
        </x:is>
      </x:c>
      <x:c r="AE920" s="4" t="str">
        <x:f>LOWER(A920&amp;"; "&amp;B920&amp;"; "&amp;D920&amp;"; "&amp;E920&amp;"; "&amp;X920&amp;"; "&amp;Y920&amp;"; "&amp;Z920&amp;"; "&amp;AA920&amp;"; "&amp;AB920&amp;"; "&amp;AC920&amp;"; "&amp;AD920&amp;"; "&amp;V920&amp;"; "&amp;C920&amp;"; "&amp;AH920&amp;"; "&amp;AI920)</x:f>
        <x:v>proposal.culture.ceramic_storytelling_mask; ceramic storytelling mask; cultural objects; cultural life proposal; cultural object; finished item; manufactured / unresolved; culture support; ceramic and metal; assembly; proposal; story mask; ceramic performance mask; dramatic face prop; t2; t1; finished item</x:v>
      </x:c>
      <x:c r="AF920" s="4" t="inlineStr">
        <x:is>
          <x:t xml:space="preserve">Author-requested cultural-object expansion. Distinct finished objects for proposed leisure, storytelling and craft expression; no existing cultural practice is asserted as canon.</x:t>
        </x:is>
      </x:c>
      <x:c r="AG920" s="4" t="inlineStr">
        <x:is>
          <x:t xml:space="preserve">Proposed T2 finished object using qualified T1 stock. Material preparation, design, construction and useful performance remain unresolved.</x:t>
        </x:is>
      </x:c>
      <x:c r="AH920" s="4" t="inlineStr">
        <x:is>
          <x:t xml:space="preserve">T1</x:t>
        </x:is>
      </x:c>
      <x:c r="AI920" s="4" t="inlineStr">
        <x:is>
          <x:t xml:space="preserve">Finished item</x:t>
        </x:is>
      </x:c>
      <x:c r="AJ920" s="4">
        <x:f>COUNTIFS('Material routes'!$D$6:$D$2205,A920,'Material routes'!$C$6:$C$2205,"Output")</x:f>
        <x:v>0</x:v>
      </x:c>
      <x:c r="AK920" s="4">
        <x:f>SUM(COUNTIFS('Material routes'!$D$6:$D$2205,A920,'Material routes'!$C$6:$C$2205,"Ingredient candidate"),COUNTIFS('Material routes'!$D$6:$D$2205,A920,'Material routes'!$C$6:$C$2205,"Consumed input"),COUNTIFS('Material routes'!$D$6:$D$2205,A920,'Material routes'!$C$6:$C$2205,"Contained input"),COUNTIFS('Material routes'!$D$6:$D$2205,A920,'Material routes'!$C$6:$C$2205,"Transform input"))</x:f>
        <x:v>0</x:v>
      </x:c>
      <x:c r="AL920" s="4">
        <x:f>COUNTIFS('Material routes'!$D$6:$D$2205,A920,'Material routes'!$C$6:$C$2205,"Tool candidate")</x:f>
        <x:v>0</x:v>
      </x:c>
      <x:c r="AM920" s="4" t="str">
        <x:f>IF(AJ920&gt;0,"Route listed; review status/completeness",IF(C920="T0","Raw entry feed; no production route","No production route listed"))</x:f>
        <x:v>No production route listed</x:v>
      </x:c>
      <x:c r="AN920" s="4">
        <x:f>IF(C920="T0",0,IF(C920="T1",1,IF(C920="T2",2,IF(C920="T3",3,IF(C920="T4",4,IF(C920="Unassigned",98,99))))))</x:f>
        <x:v>2</x:v>
      </x:c>
    </x:row>
    <x:row r="921">
      <x:c r="A921" s="4" t="inlineStr">
        <x:is>
          <x:t xml:space="preserve">proposal.culture.jointed_shell_shadow_figure</x:t>
        </x:is>
      </x:c>
      <x:c r="B921" s="4" t="inlineStr">
        <x:is>
          <x:t xml:space="preserve">Jointed shell shadow figure</x:t>
        </x:is>
      </x:c>
      <x:c r="C921" s="4" t="inlineStr">
        <x:is>
          <x:t xml:space="preserve">T2</x:t>
        </x:is>
      </x:c>
      <x:c r="D921" s="4" t="inlineStr">
        <x:is>
          <x:t xml:space="preserve">Cultural objects</x:t>
        </x:is>
      </x:c>
      <x:c r="E921" s="4" t="inlineStr">
        <x:is>
          <x:t xml:space="preserve">Cultural life proposal</x:t>
        </x:is>
      </x:c>
      <x:c r="F921" s="4" t="inlineStr">
        <x:is>
          <x:t xml:space="preserve">New proposal</x:t>
        </x:is>
      </x:c>
      <x:c r="G921" s="4" t="inlineStr">
        <x:is>
          <x:t xml:space="preserve">A thin articulated shell cutout with metal pivot pins, proposed for manually showing silhouettes while telling stories. A suitable local light and projection surface would be required; neither an electrical display nor automatic animation is supplied.</x:t>
        </x:is>
      </x:c>
      <x:c r="H921" s="4" t="inlineStr">
        <x:is>
          <x:t xml:space="preserve">None</x:t>
        </x:is>
      </x:c>
      <x:c r="I921" s="4" t="inlineStr">
        <x:is>
          <x:t xml:space="preserve">Physical keepsake, performance prop or leisure object; packing, mass and carrying limits unresolved.</x:t>
        </x:is>
      </x:c>
      <x:c r="J921" s="4"/>
      <x:c r="K921" s="4"/>
      <x:c r="L921" s="4" t="inlineStr">
        <x:is>
          <x:t xml:space="preserve">Proposed artisan work, personal exchange or settlement trade; availability and ownership customs remain undefined.</x:t>
        </x:is>
      </x:c>
      <x:c r="M921" s="4" t="inlineStr">
        <x:is>
          <x:t xml:space="preserve">Candidate finished object using selected prepared stock. No quantities, production time, yield or executable recipe authored.</x:t>
        </x:is>
      </x:c>
      <x:c r="N921" s="4" t="inlineStr">
        <x:is>
          <x:t xml:space="preserve">Not implemented</x:t>
        </x:is>
      </x:c>
      <x:c r="O921" s="4" t="inlineStr">
        <x:is>
          <x:t xml:space="preserve">No wood, cloth screen, ordinary flame, powerful glow-stone projection or working performance system assumed. Figure identity, usable illumination and storytelling customs remain open.</x:t>
        </x:is>
      </x:c>
      <x:c r="P921" s="4"/>
      <x:c r="Q921" s="4"/>
      <x:c r="R921" s="4"/>
      <x:c r="S921" s="4"/>
      <x:c r="T921" s="4"/>
      <x:c r="U921" s="4" t="inlineStr">
        <x:is>
          <x:t xml:space="preserve">Artwork direction: A flat beetle-like shell silhouette with three movable limbs, tiny metal pivot pins and a short all-metal operating stem. Fit, safe use and manufacturing details remain proposals.</x:t>
        </x:is>
      </x:c>
      <x:c r="V921" s="4" t="inlineStr">
        <x:is>
          <x:t xml:space="preserve">shell shadow puppet; articulated storytelling silhouette; jointed performance figure</x:t>
        </x:is>
      </x:c>
      <x:c r="W921"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1" s="4" t="inlineStr">
        <x:is>
          <x:t xml:space="preserve">Cultural object</x:t>
        </x:is>
      </x:c>
      <x:c r="Y921" s="4" t="inlineStr">
        <x:is>
          <x:t xml:space="preserve">Finished item</x:t>
        </x:is>
      </x:c>
      <x:c r="Z921" s="4" t="inlineStr">
        <x:is>
          <x:t xml:space="preserve">Manufactured / unresolved</x:t>
        </x:is>
      </x:c>
      <x:c r="AA921" s="4" t="inlineStr">
        <x:is>
          <x:t xml:space="preserve">Culture support</x:t>
        </x:is>
      </x:c>
      <x:c r="AB921" s="4" t="inlineStr">
        <x:is>
          <x:t xml:space="preserve">Metal and shell</x:t>
        </x:is>
      </x:c>
      <x:c r="AC921" s="4" t="inlineStr">
        <x:is>
          <x:t xml:space="preserve">Assembly</x:t>
        </x:is>
      </x:c>
      <x:c r="AD921" s="4" t="inlineStr">
        <x:is>
          <x:t xml:space="preserve">Proposal</x:t>
        </x:is>
      </x:c>
      <x:c r="AE921" s="4" t="str">
        <x:f>LOWER(A921&amp;"; "&amp;B921&amp;"; "&amp;D921&amp;"; "&amp;E921&amp;"; "&amp;X921&amp;"; "&amp;Y921&amp;"; "&amp;Z921&amp;"; "&amp;AA921&amp;"; "&amp;AB921&amp;"; "&amp;AC921&amp;"; "&amp;AD921&amp;"; "&amp;V921&amp;"; "&amp;C921&amp;"; "&amp;AH921&amp;"; "&amp;AI921)</x:f>
        <x:v>proposal.culture.jointed_shell_shadow_figure; jointed shell shadow figure; cultural objects; cultural life proposal; cultural object; finished item; manufactured / unresolved; culture support; metal and shell; assembly; proposal; shell shadow puppet; articulated storytelling silhouette; jointed performance figure; t2; t1; finished item</x:v>
      </x:c>
      <x:c r="AF921" s="4" t="inlineStr">
        <x:is>
          <x:t xml:space="preserve">Author-requested cultural-object expansion. Distinct finished objects for proposed leisure, storytelling and craft expression; no existing cultural practice is asserted as canon.</x:t>
        </x:is>
      </x:c>
      <x:c r="AG921" s="4" t="inlineStr">
        <x:is>
          <x:t xml:space="preserve">Proposed T2 finished object using qualified T1 stock. Material preparation, design, construction and useful performance remain unresolved.</x:t>
        </x:is>
      </x:c>
      <x:c r="AH921" s="4" t="inlineStr">
        <x:is>
          <x:t xml:space="preserve">T1</x:t>
        </x:is>
      </x:c>
      <x:c r="AI921" s="4" t="inlineStr">
        <x:is>
          <x:t xml:space="preserve">Finished item</x:t>
        </x:is>
      </x:c>
      <x:c r="AJ921" s="4">
        <x:f>COUNTIFS('Material routes'!$D$6:$D$2205,A921,'Material routes'!$C$6:$C$2205,"Output")</x:f>
        <x:v>0</x:v>
      </x:c>
      <x:c r="AK921" s="4">
        <x:f>SUM(COUNTIFS('Material routes'!$D$6:$D$2205,A921,'Material routes'!$C$6:$C$2205,"Ingredient candidate"),COUNTIFS('Material routes'!$D$6:$D$2205,A921,'Material routes'!$C$6:$C$2205,"Consumed input"),COUNTIFS('Material routes'!$D$6:$D$2205,A921,'Material routes'!$C$6:$C$2205,"Contained input"),COUNTIFS('Material routes'!$D$6:$D$2205,A921,'Material routes'!$C$6:$C$2205,"Transform input"))</x:f>
        <x:v>0</x:v>
      </x:c>
      <x:c r="AL921" s="4">
        <x:f>COUNTIFS('Material routes'!$D$6:$D$2205,A921,'Material routes'!$C$6:$C$2205,"Tool candidate")</x:f>
        <x:v>0</x:v>
      </x:c>
      <x:c r="AM921" s="4" t="str">
        <x:f>IF(AJ921&gt;0,"Route listed; review status/completeness",IF(C921="T0","Raw entry feed; no production route","No production route listed"))</x:f>
        <x:v>No production route listed</x:v>
      </x:c>
      <x:c r="AN921" s="4">
        <x:f>IF(C921="T0",0,IF(C921="T1",1,IF(C921="T2",2,IF(C921="T3",3,IF(C921="T4",4,IF(C921="Unassigned",98,99))))))</x:f>
        <x:v>2</x:v>
      </x:c>
    </x:row>
    <x:row r="922">
      <x:c r="A922" s="4" t="inlineStr">
        <x:is>
          <x:t xml:space="preserve">proposal.culture.husk_paper_songbook</x:t>
        </x:is>
      </x:c>
      <x:c r="B922" s="4" t="inlineStr">
        <x:is>
          <x:t xml:space="preserve">Husk-paper songbook</x:t>
        </x:is>
      </x:c>
      <x:c r="C922" s="4" t="inlineStr">
        <x:is>
          <x:t xml:space="preserve">T3</x:t>
        </x:is>
      </x:c>
      <x:c r="D922" s="4" t="inlineStr">
        <x:is>
          <x:t xml:space="preserve">Cultural objects</x:t>
        </x:is>
      </x:c>
      <x:c r="E922" s="4" t="inlineStr">
        <x:is>
          <x:t xml:space="preserve">Cultural life proposal</x:t>
        </x:is>
      </x:c>
      <x:c r="F922" s="4" t="inlineStr">
        <x:is>
          <x:t xml:space="preserve">New proposal</x:t>
        </x:is>
      </x:c>
      <x:c r="G922" s="4" t="inlineStr">
        <x:is>
          <x:t xml:space="preserve">A small folio of prepared husk-paper leaves proposed to preserve song words, repeated lines or simple performance marks. It records a repertoire rather than tuning an instrument, claiming a civic office or supplying a devotional text.</x:t>
        </x:is>
      </x:c>
      <x:c r="H922" s="4" t="inlineStr">
        <x:is>
          <x:t xml:space="preserve">None</x:t>
        </x:is>
      </x:c>
      <x:c r="I922" s="4" t="inlineStr">
        <x:is>
          <x:t xml:space="preserve">Physical keepsake, performance prop or leisure object; packing, mass and carrying limits unresolved.</x:t>
        </x:is>
      </x:c>
      <x:c r="J922" s="4"/>
      <x:c r="K922" s="4"/>
      <x:c r="L922" s="4" t="inlineStr">
        <x:is>
          <x:t xml:space="preserve">Proposed artisan work, personal exchange or settlement trade; availability and ownership customs remain undefined.</x:t>
        </x:is>
      </x:c>
      <x:c r="M922" s="4" t="inlineStr">
        <x:is>
          <x:t xml:space="preserve">Candidate finished object using selected prepared stock. No quantities, production time, yield or executable recipe authored.</x:t>
        </x:is>
      </x:c>
      <x:c r="N922" s="4" t="inlineStr">
        <x:is>
          <x:t xml:space="preserve">Not implemented</x:t>
        </x:is>
      </x:c>
      <x:c r="O922" s="4" t="inlineStr">
        <x:is>
          <x:t xml:space="preserve">No actual lyrics, standard musical notation, literacy level, common language, universal tradition or knowledge unlock established. Covers and binding use shell and metal, not wood or cloth.</x:t>
        </x:is>
      </x:c>
      <x:c r="P922" s="4"/>
      <x:c r="Q922" s="4"/>
      <x:c r="R922" s="4"/>
      <x:c r="S922" s="4"/>
      <x:c r="T922" s="4"/>
      <x:c r="U922" s="4" t="inlineStr">
        <x:is>
          <x:t xml:space="preserve">Artwork direction: A slim stack of pale husk-paper leaves between thin shell covers, joined by small metal rings and marked with short repeated lines. Fit, safe use and manufacturing details remain proposals.</x:t>
        </x:is>
      </x:c>
      <x:c r="V922" s="4" t="inlineStr">
        <x:is>
          <x:t xml:space="preserve">song folio; husk-paper songbook; travelers repertoire</x:t>
        </x:is>
      </x:c>
      <x:c r="W922"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2" s="4" t="inlineStr">
        <x:is>
          <x:t xml:space="preserve">Document</x:t>
        </x:is>
      </x:c>
      <x:c r="Y922" s="4" t="inlineStr">
        <x:is>
          <x:t xml:space="preserve">Finished item</x:t>
        </x:is>
      </x:c>
      <x:c r="Z922" s="4" t="inlineStr">
        <x:is>
          <x:t xml:space="preserve">Manufactured / unresolved</x:t>
        </x:is>
      </x:c>
      <x:c r="AA922" s="4" t="inlineStr">
        <x:is>
          <x:t xml:space="preserve">Writing and records</x:t>
        </x:is>
      </x:c>
      <x:c r="AB922" s="4" t="inlineStr">
        <x:is>
          <x:t xml:space="preserve">Mixed / unresolved</x:t>
        </x:is>
      </x:c>
      <x:c r="AC922" s="4" t="inlineStr">
        <x:is>
          <x:t xml:space="preserve">Folio</x:t>
        </x:is>
      </x:c>
      <x:c r="AD922" s="4" t="inlineStr">
        <x:is>
          <x:t xml:space="preserve">Proposal</x:t>
        </x:is>
      </x:c>
      <x:c r="AE922" s="4" t="str">
        <x:f>LOWER(A922&amp;"; "&amp;B922&amp;"; "&amp;D922&amp;"; "&amp;E922&amp;"; "&amp;X922&amp;"; "&amp;Y922&amp;"; "&amp;Z922&amp;"; "&amp;AA922&amp;"; "&amp;AB922&amp;"; "&amp;AC922&amp;"; "&amp;AD922&amp;"; "&amp;V922&amp;"; "&amp;C922&amp;"; "&amp;AH922&amp;"; "&amp;AI922)</x:f>
        <x:v>proposal.culture.husk_paper_songbook; husk-paper songbook; cultural objects; cultural life proposal; document; finished item; manufactured / unresolved; writing and records; mixed / unresolved; folio; proposal; song folio; husk-paper songbook; travelers repertoire; t3; t2; finished item</x:v>
      </x:c>
      <x:c r="AF922" s="4" t="inlineStr">
        <x:is>
          <x:t xml:space="preserve">Author-requested cultural-object expansion. Distinct finished objects for proposed leisure, storytelling and craft expression; no existing cultural practice is asserted as canon.</x:t>
        </x:is>
      </x:c>
      <x:c r="AG922" s="4" t="inlineStr">
        <x:is>
          <x:t xml:space="preserve">Proposed T3 assembled folio using the existing T2 husk-paper material with prepared covers and metal binding parts. Writing, notation and manufacture remain proposals.</x:t>
        </x:is>
      </x:c>
      <x:c r="AH922" s="4" t="inlineStr">
        <x:is>
          <x:t xml:space="preserve">T2</x:t>
        </x:is>
      </x:c>
      <x:c r="AI922" s="4" t="inlineStr">
        <x:is>
          <x:t xml:space="preserve">Finished item</x:t>
        </x:is>
      </x:c>
      <x:c r="AJ922" s="4">
        <x:f>COUNTIFS('Material routes'!$D$6:$D$2205,A922,'Material routes'!$C$6:$C$2205,"Output")</x:f>
        <x:v>0</x:v>
      </x:c>
      <x:c r="AK922" s="4">
        <x:f>SUM(COUNTIFS('Material routes'!$D$6:$D$2205,A922,'Material routes'!$C$6:$C$2205,"Ingredient candidate"),COUNTIFS('Material routes'!$D$6:$D$2205,A922,'Material routes'!$C$6:$C$2205,"Consumed input"),COUNTIFS('Material routes'!$D$6:$D$2205,A922,'Material routes'!$C$6:$C$2205,"Contained input"),COUNTIFS('Material routes'!$D$6:$D$2205,A922,'Material routes'!$C$6:$C$2205,"Transform input"))</x:f>
        <x:v>0</x:v>
      </x:c>
      <x:c r="AL922" s="4">
        <x:f>COUNTIFS('Material routes'!$D$6:$D$2205,A922,'Material routes'!$C$6:$C$2205,"Tool candidate")</x:f>
        <x:v>0</x:v>
      </x:c>
      <x:c r="AM922" s="4" t="str">
        <x:f>IF(AJ922&gt;0,"Route listed; review status/completeness",IF(C922="T0","Raw entry feed; no production route","No production route listed"))</x:f>
        <x:v>No production route listed</x:v>
      </x:c>
      <x:c r="AN922" s="4">
        <x:f>IF(C922="T0",0,IF(C922="T1",1,IF(C922="T2",2,IF(C922="T3",3,IF(C922="T4",4,IF(C922="Unassigned",98,99))))))</x:f>
        <x:v>3</x:v>
      </x:c>
    </x:row>
    <x:row r="923">
      <x:c r="A923" s="4" t="inlineStr">
        <x:is>
          <x:t xml:space="preserve">proposal.culture.apprentice_practice_plaque</x:t>
        </x:is>
      </x:c>
      <x:c r="B923" s="4" t="inlineStr">
        <x:is>
          <x:t xml:space="preserve">Apprentice practice plaque</x:t>
        </x:is>
      </x:c>
      <x:c r="C923" s="4" t="inlineStr">
        <x:is>
          <x:t xml:space="preserve">T2</x:t>
        </x:is>
      </x:c>
      <x:c r="D923" s="4" t="inlineStr">
        <x:is>
          <x:t xml:space="preserve">Cultural objects</x:t>
        </x:is>
      </x:c>
      <x:c r="E923" s="4" t="inlineStr">
        <x:is>
          <x:t xml:space="preserve">Cultural life proposal</x:t>
        </x:is>
      </x:c>
      <x:c r="F923" s="4" t="inlineStr">
        <x:is>
          <x:t xml:space="preserve">New proposal</x:t>
        </x:is>
      </x:c>
      <x:c r="G923" s="4" t="inlineStr">
        <x:is>
          <x:t xml:space="preserve">A ceramic plaque bearing successive incised practice patterns and correction marks, proposed as a personal record of learning a craft. It shows unfinished attempts rather than the accomplished work displayed by the existing guild craft exemplar.</x:t>
        </x:is>
      </x:c>
      <x:c r="H923" s="4" t="inlineStr">
        <x:is>
          <x:t xml:space="preserve">None</x:t>
        </x:is>
      </x:c>
      <x:c r="I923" s="4" t="inlineStr">
        <x:is>
          <x:t xml:space="preserve">Physical keepsake, performance prop or leisure object; packing, mass and carrying limits unresolved.</x:t>
        </x:is>
      </x:c>
      <x:c r="J923" s="4"/>
      <x:c r="K923" s="4"/>
      <x:c r="L923" s="4" t="inlineStr">
        <x:is>
          <x:t xml:space="preserve">Proposed artisan work, personal exchange or settlement trade; availability and ownership customs remain undefined.</x:t>
        </x:is>
      </x:c>
      <x:c r="M923" s="4" t="inlineStr">
        <x:is>
          <x:t xml:space="preserve">Candidate finished object using selected prepared stock. No quantities, production time, yield or executable recipe authored.</x:t>
        </x:is>
      </x:c>
      <x:c r="N923" s="4" t="inlineStr">
        <x:is>
          <x:t xml:space="preserve">Not implemented</x:t>
        </x:is>
      </x:c>
      <x:c r="O923" s="4" t="inlineStr">
        <x:is>
          <x:t xml:space="preserve">Does not establish a guild membership system, formal apprenticeship institution, qualification, skill increase or crafting unlock. Marking methods, ownership and meaning remain proposals.</x:t>
        </x:is>
      </x:c>
      <x:c r="P923" s="4"/>
      <x:c r="Q923" s="4"/>
      <x:c r="R923" s="4"/>
      <x:c r="S923" s="4"/>
      <x:c r="T923" s="4"/>
      <x:c r="U923" s="4" t="inlineStr">
        <x:is>
          <x:t xml:space="preserve">Artwork direction: A small fired ceramic tablet with several rows of increasingly regular carved motifs and a few crossed-out attempts. Fit, safe use and manufacturing details remain proposals.</x:t>
        </x:is>
      </x:c>
      <x:c r="V923" s="4" t="inlineStr">
        <x:is>
          <x:t xml:space="preserve">craft practice tablet; apprentice exercise plaque; learning keepsake</x:t>
        </x:is>
      </x:c>
      <x:c r="W923"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3" s="4" t="inlineStr">
        <x:is>
          <x:t xml:space="preserve">Cultural object</x:t>
        </x:is>
      </x:c>
      <x:c r="Y923" s="4" t="inlineStr">
        <x:is>
          <x:t xml:space="preserve">Finished item</x:t>
        </x:is>
      </x:c>
      <x:c r="Z923" s="4" t="inlineStr">
        <x:is>
          <x:t xml:space="preserve">Manufactured / unresolved</x:t>
        </x:is>
      </x:c>
      <x:c r="AA923" s="4" t="inlineStr">
        <x:is>
          <x:t xml:space="preserve">Culture support</x:t>
        </x:is>
      </x:c>
      <x:c r="AB923" s="4" t="inlineStr">
        <x:is>
          <x:t xml:space="preserve">Ceramic</x:t>
        </x:is>
      </x:c>
      <x:c r="AC923" s="4" t="inlineStr">
        <x:is>
          <x:t xml:space="preserve">Panel</x:t>
        </x:is>
      </x:c>
      <x:c r="AD923" s="4" t="inlineStr">
        <x:is>
          <x:t xml:space="preserve">Proposal</x:t>
        </x:is>
      </x:c>
      <x:c r="AE923" s="4" t="str">
        <x:f>LOWER(A923&amp;"; "&amp;B923&amp;"; "&amp;D923&amp;"; "&amp;E923&amp;"; "&amp;X923&amp;"; "&amp;Y923&amp;"; "&amp;Z923&amp;"; "&amp;AA923&amp;"; "&amp;AB923&amp;"; "&amp;AC923&amp;"; "&amp;AD923&amp;"; "&amp;V923&amp;"; "&amp;C923&amp;"; "&amp;AH923&amp;"; "&amp;AI923)</x:f>
        <x:v>proposal.culture.apprentice_practice_plaque; apprentice practice plaque; cultural objects; cultural life proposal; cultural object; finished item; manufactured / unresolved; culture support; ceramic; panel; proposal; craft practice tablet; apprentice exercise plaque; learning keepsake; t2; t1; finished item</x:v>
      </x:c>
      <x:c r="AF923" s="4" t="inlineStr">
        <x:is>
          <x:t xml:space="preserve">Author-requested cultural-object expansion. Distinct finished objects for proposed leisure, storytelling and craft expression; no existing cultural practice is asserted as canon.</x:t>
        </x:is>
      </x:c>
      <x:c r="AG923" s="4" t="inlineStr">
        <x:is>
          <x:t xml:space="preserve">Proposed T2 finished object using qualified T1 stock. Material preparation, design, construction and useful performance remain unresolved.</x:t>
        </x:is>
      </x:c>
      <x:c r="AH923" s="4" t="inlineStr">
        <x:is>
          <x:t xml:space="preserve">T1</x:t>
        </x:is>
      </x:c>
      <x:c r="AI923" s="4" t="inlineStr">
        <x:is>
          <x:t xml:space="preserve">Finished item</x:t>
        </x:is>
      </x:c>
      <x:c r="AJ923" s="4">
        <x:f>COUNTIFS('Material routes'!$D$6:$D$2205,A923,'Material routes'!$C$6:$C$2205,"Output")</x:f>
        <x:v>0</x:v>
      </x:c>
      <x:c r="AK923" s="4">
        <x:f>SUM(COUNTIFS('Material routes'!$D$6:$D$2205,A923,'Material routes'!$C$6:$C$2205,"Ingredient candidate"),COUNTIFS('Material routes'!$D$6:$D$2205,A923,'Material routes'!$C$6:$C$2205,"Consumed input"),COUNTIFS('Material routes'!$D$6:$D$2205,A923,'Material routes'!$C$6:$C$2205,"Contained input"),COUNTIFS('Material routes'!$D$6:$D$2205,A923,'Material routes'!$C$6:$C$2205,"Transform input"))</x:f>
        <x:v>0</x:v>
      </x:c>
      <x:c r="AL923" s="4">
        <x:f>COUNTIFS('Material routes'!$D$6:$D$2205,A923,'Material routes'!$C$6:$C$2205,"Tool candidate")</x:f>
        <x:v>0</x:v>
      </x:c>
      <x:c r="AM923" s="4" t="str">
        <x:f>IF(AJ923&gt;0,"Route listed; review status/completeness",IF(C923="T0","Raw entry feed; no production route","No production route listed"))</x:f>
        <x:v>No production route listed</x:v>
      </x:c>
      <x:c r="AN923" s="4">
        <x:f>IF(C923="T0",0,IF(C923="T1",1,IF(C923="T2",2,IF(C923="T3",3,IF(C923="T4",4,IF(C923="Unassigned",98,99))))))</x:f>
        <x:v>2</x:v>
      </x:c>
    </x:row>
    <x:row r="924">
      <x:c r="A924" s="4" t="inlineStr">
        <x:is>
          <x:t xml:space="preserve">proposal.culture.household_pattern_roller</x:t>
        </x:is>
      </x:c>
      <x:c r="B924" s="4" t="inlineStr">
        <x:is>
          <x:t xml:space="preserve">Household pattern roller</x:t>
        </x:is>
      </x:c>
      <x:c r="C924" s="4" t="inlineStr">
        <x:is>
          <x:t xml:space="preserve">T2</x:t>
        </x:is>
      </x:c>
      <x:c r="D924" s="4" t="inlineStr">
        <x:is>
          <x:t xml:space="preserve">Cultural objects</x:t>
        </x:is>
      </x:c>
      <x:c r="E924" s="4" t="inlineStr">
        <x:is>
          <x:t xml:space="preserve">Cultural life proposal</x:t>
        </x:is>
      </x:c>
      <x:c r="F924" s="4" t="inlineStr">
        <x:is>
          <x:t xml:space="preserve">New proposal</x:t>
        </x:is>
      </x:c>
      <x:c r="G924" s="4" t="inlineStr">
        <x:is>
          <x:t xml:space="preserve">A small engraved ceramic cylinder on a metal axle, proposed for repeating a decorative motif on compatible unfired clay or prepared marking stock. The motif is a personal or household design rather than an official seal, pilgrimage mark or proof of ownership.</x:t>
        </x:is>
      </x:c>
      <x:c r="H924" s="4" t="inlineStr">
        <x:is>
          <x:t xml:space="preserve">None</x:t>
        </x:is>
      </x:c>
      <x:c r="I924" s="4" t="inlineStr">
        <x:is>
          <x:t xml:space="preserve">Physical keepsake, performance prop or leisure object; packing, mass and carrying limits unresolved.</x:t>
        </x:is>
      </x:c>
      <x:c r="J924" s="4"/>
      <x:c r="K924" s="4"/>
      <x:c r="L924" s="4" t="inlineStr">
        <x:is>
          <x:t xml:space="preserve">Proposed artisan work, personal exchange or settlement trade; availability and ownership customs remain undefined.</x:t>
        </x:is>
      </x:c>
      <x:c r="M924" s="4" t="inlineStr">
        <x:is>
          <x:t xml:space="preserve">Candidate finished object using selected prepared stock. No quantities, production time, yield or executable recipe authored.</x:t>
        </x:is>
      </x:c>
      <x:c r="N924" s="4" t="inlineStr">
        <x:is>
          <x:t xml:space="preserve">Not implemented</x:t>
        </x:is>
      </x:c>
      <x:c r="O924" s="4" t="inlineStr">
        <x:is>
          <x:t xml:space="preserve">Compatible marking media and impression quality require design; no water-based ink, wooden handle or freely available cloth assumed. Motif meanings, inheritance and household customs are unassigned.</x:t>
        </x:is>
      </x:c>
      <x:c r="P924" s="4"/>
      <x:c r="Q924" s="4"/>
      <x:c r="R924" s="4"/>
      <x:c r="S924" s="4"/>
      <x:c r="T924" s="4"/>
      <x:c r="U924" s="4" t="inlineStr">
        <x:is>
          <x:t xml:space="preserve">Artwork direction: A palm-sized ceramic roller engraved with a repeating stepped pattern, mounted on a simple bent-metal handle. Fit, safe use and manufacturing details remain proposals.</x:t>
        </x:is>
      </x:c>
      <x:c r="V924" s="4" t="inlineStr">
        <x:is>
          <x:t xml:space="preserve">decorative pattern roller; household motif cylinder; repeating ceramic stamp</x:t>
        </x:is>
      </x:c>
      <x:c r="W924"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4" s="4" t="inlineStr">
        <x:is>
          <x:t xml:space="preserve">Tool</x:t>
        </x:is>
      </x:c>
      <x:c r="Y924" s="4" t="inlineStr">
        <x:is>
          <x:t xml:space="preserve">Finished item</x:t>
        </x:is>
      </x:c>
      <x:c r="Z924" s="4" t="inlineStr">
        <x:is>
          <x:t xml:space="preserve">Manufactured / unresolved</x:t>
        </x:is>
      </x:c>
      <x:c r="AA924" s="4" t="inlineStr">
        <x:is>
          <x:t xml:space="preserve">Decoration</x:t>
        </x:is>
      </x:c>
      <x:c r="AB924" s="4" t="inlineStr">
        <x:is>
          <x:t xml:space="preserve">Ceramic and metal</x:t>
        </x:is>
      </x:c>
      <x:c r="AC924" s="4" t="inlineStr">
        <x:is>
          <x:t xml:space="preserve">Assembly</x:t>
        </x:is>
      </x:c>
      <x:c r="AD924" s="4" t="inlineStr">
        <x:is>
          <x:t xml:space="preserve">Proposal</x:t>
        </x:is>
      </x:c>
      <x:c r="AE924" s="4" t="str">
        <x:f>LOWER(A924&amp;"; "&amp;B924&amp;"; "&amp;D924&amp;"; "&amp;E924&amp;"; "&amp;X924&amp;"; "&amp;Y924&amp;"; "&amp;Z924&amp;"; "&amp;AA924&amp;"; "&amp;AB924&amp;"; "&amp;AC924&amp;"; "&amp;AD924&amp;"; "&amp;V924&amp;"; "&amp;C924&amp;"; "&amp;AH924&amp;"; "&amp;AI924)</x:f>
        <x:v>proposal.culture.household_pattern_roller; household pattern roller; cultural objects; cultural life proposal; tool; finished item; manufactured / unresolved; decoration; ceramic and metal; assembly; proposal; decorative pattern roller; household motif cylinder; repeating ceramic stamp; t2; t1; finished item</x:v>
      </x:c>
      <x:c r="AF924" s="4" t="inlineStr">
        <x:is>
          <x:t xml:space="preserve">Author-requested cultural-object expansion. Distinct finished objects for proposed leisure, storytelling and craft expression; no existing cultural practice is asserted as canon.</x:t>
        </x:is>
      </x:c>
      <x:c r="AG924" s="4" t="inlineStr">
        <x:is>
          <x:t xml:space="preserve">Proposed T2 finished object using qualified T1 stock. Material preparation, design, construction and useful performance remain unresolved.</x:t>
        </x:is>
      </x:c>
      <x:c r="AH924" s="4" t="inlineStr">
        <x:is>
          <x:t xml:space="preserve">T1</x:t>
        </x:is>
      </x:c>
      <x:c r="AI924" s="4" t="inlineStr">
        <x:is>
          <x:t xml:space="preserve">Finished item</x:t>
        </x:is>
      </x:c>
      <x:c r="AJ924" s="4">
        <x:f>COUNTIFS('Material routes'!$D$6:$D$2205,A924,'Material routes'!$C$6:$C$2205,"Output")</x:f>
        <x:v>0</x:v>
      </x:c>
      <x:c r="AK924" s="4">
        <x:f>SUM(COUNTIFS('Material routes'!$D$6:$D$2205,A924,'Material routes'!$C$6:$C$2205,"Ingredient candidate"),COUNTIFS('Material routes'!$D$6:$D$2205,A924,'Material routes'!$C$6:$C$2205,"Consumed input"),COUNTIFS('Material routes'!$D$6:$D$2205,A924,'Material routes'!$C$6:$C$2205,"Contained input"),COUNTIFS('Material routes'!$D$6:$D$2205,A924,'Material routes'!$C$6:$C$2205,"Transform input"))</x:f>
        <x:v>0</x:v>
      </x:c>
      <x:c r="AL924" s="4">
        <x:f>COUNTIFS('Material routes'!$D$6:$D$2205,A924,'Material routes'!$C$6:$C$2205,"Tool candidate")</x:f>
        <x:v>0</x:v>
      </x:c>
      <x:c r="AM924" s="4" t="str">
        <x:f>IF(AJ924&gt;0,"Route listed; review status/completeness",IF(C924="T0","Raw entry feed; no production route","No production route listed"))</x:f>
        <x:v>No production route listed</x:v>
      </x:c>
      <x:c r="AN924" s="4">
        <x:f>IF(C924="T0",0,IF(C924="T1",1,IF(C924="T2",2,IF(C924="T3",3,IF(C924="T4",4,IF(C924="Unassigned",98,99))))))</x:f>
        <x:v>2</x:v>
      </x:c>
    </x:row>
    <x:row r="925">
      <x:c r="C925"/>
      <x:c r="D925"/>
      <x:c r="E925"/>
      <x:c r="F925"/>
      <x:c r="G925"/>
      <x:c r="H925"/>
      <x:c r="I925"/>
      <x:c r="J925"/>
      <x:c r="K925"/>
      <x:c r="L925"/>
      <x:c r="M925"/>
      <x:c r="N925"/>
      <x:c r="O925"/>
      <x:c r="P925"/>
      <x:c r="Q925"/>
      <x:c r="R925"/>
      <x:c r="S925"/>
      <x:c r="T925"/>
      <x:c r="U925"/>
      <x:c r="V925"/>
      <x:c r="W925"/>
      <x:c r="X925"/>
      <x:c r="Y925"/>
      <x:c r="Z925"/>
      <x:c r="AA925"/>
      <x:c r="AB925"/>
      <x:c r="AC925"/>
      <x:c r="AD925"/>
      <x:c r="AE925"/>
      <x:c r="AF925"/>
      <x:c r="AZ925"/>
      <x:c r="BA925"/>
      <x:c r="BB925"/>
      <x:c r="BC925"/>
      <x:c r="BD925"/>
      <x:c r="BE925"/>
      <x:c r="BF925"/>
      <x:c r="BG925"/>
      <x:c r="BH925"/>
      <x:c r="BI925"/>
      <x:c r="BJ925"/>
      <x:c r="BK925"/>
      <x:c r="BL925"/>
      <x:c r="BM925"/>
      <x:c r="BN925"/>
      <x:c r="BO925"/>
      <x:c r="BP925"/>
      <x:c r="BQ925"/>
      <x:c r="BR925"/>
      <x:c r="BS925"/>
      <x:c r="BT925"/>
      <x:c r="BU925"/>
      <x:c r="BV925"/>
      <x:c r="BW925"/>
      <x:c r="BX925"/>
      <x:c r="BY925"/>
      <x:c r="BZ925"/>
      <x:c r="CA925"/>
      <x:c r="CB925"/>
      <x:c r="CC925"/>
    </x:row>
    <x:row r="926">
      <x:c r="C926"/>
      <x:c r="D926"/>
      <x:c r="E926"/>
      <x:c r="F926"/>
      <x:c r="G926"/>
      <x:c r="H926"/>
      <x:c r="I926"/>
      <x:c r="J926"/>
      <x:c r="K926"/>
      <x:c r="L926"/>
      <x:c r="M926"/>
      <x:c r="N926"/>
      <x:c r="O926"/>
      <x:c r="P926"/>
      <x:c r="Q926"/>
      <x:c r="R926"/>
      <x:c r="S926"/>
      <x:c r="T926"/>
      <x:c r="U926"/>
      <x:c r="V926"/>
      <x:c r="W926"/>
      <x:c r="X926"/>
      <x:c r="Y926"/>
      <x:c r="Z926"/>
      <x:c r="AA926"/>
      <x:c r="AB926"/>
      <x:c r="AC926"/>
      <x:c r="AD926"/>
      <x:c r="AE926"/>
      <x:c r="AF926"/>
      <x:c r="AZ926"/>
      <x:c r="BA926"/>
      <x:c r="BB926"/>
      <x:c r="BC926"/>
      <x:c r="BD926"/>
      <x:c r="BE926"/>
      <x:c r="BF926"/>
      <x:c r="BG926"/>
      <x:c r="BH926"/>
      <x:c r="BI926"/>
      <x:c r="BJ926"/>
      <x:c r="BK926"/>
      <x:c r="BL926"/>
      <x:c r="BM926"/>
      <x:c r="BN926"/>
      <x:c r="BO926"/>
      <x:c r="BP926"/>
      <x:c r="BQ926"/>
      <x:c r="BR926"/>
      <x:c r="BS926"/>
      <x:c r="BT926"/>
      <x:c r="BU926"/>
      <x:c r="BV926"/>
      <x:c r="BW926"/>
      <x:c r="BX926"/>
      <x:c r="BY926"/>
      <x:c r="BZ926"/>
      <x:c r="CA926"/>
      <x:c r="CB926"/>
      <x:c r="CC926"/>
    </x:row>
    <x:row r="927">
      <x:c r="C927"/>
      <x:c r="D927"/>
      <x:c r="E927"/>
      <x:c r="F927"/>
      <x:c r="G927"/>
      <x:c r="H927"/>
      <x:c r="I927"/>
      <x:c r="J927"/>
      <x:c r="K927"/>
      <x:c r="L927"/>
      <x:c r="M927"/>
      <x:c r="N927"/>
      <x:c r="O927"/>
      <x:c r="P927"/>
      <x:c r="Q927"/>
      <x:c r="R927"/>
      <x:c r="S927"/>
      <x:c r="T927"/>
      <x:c r="U927"/>
      <x:c r="V927"/>
      <x:c r="W927"/>
      <x:c r="X927"/>
      <x:c r="Y927"/>
      <x:c r="Z927"/>
      <x:c r="AA927"/>
      <x:c r="AB927"/>
      <x:c r="AC927"/>
      <x:c r="AD927"/>
      <x:c r="AE927"/>
      <x:c r="AF927"/>
      <x:c r="AZ927"/>
      <x:c r="BA927"/>
      <x:c r="BB927"/>
      <x:c r="BC927"/>
      <x:c r="BD927"/>
      <x:c r="BE927"/>
      <x:c r="BF927"/>
      <x:c r="BG927"/>
      <x:c r="BH927"/>
      <x:c r="BI927"/>
      <x:c r="BJ927"/>
      <x:c r="BK927"/>
      <x:c r="BL927"/>
      <x:c r="BM927"/>
      <x:c r="BN927"/>
      <x:c r="BO927"/>
      <x:c r="BP927"/>
      <x:c r="BQ927"/>
      <x:c r="BR927"/>
      <x:c r="BS927"/>
      <x:c r="BT927"/>
      <x:c r="BU927"/>
      <x:c r="BV927"/>
      <x:c r="BW927"/>
      <x:c r="BX927"/>
      <x:c r="BY927"/>
      <x:c r="BZ927"/>
      <x:c r="CA927"/>
      <x:c r="CB927"/>
      <x:c r="CC927"/>
    </x:row>
    <x:row r="928">
      <x:c r="C928"/>
      <x:c r="D928"/>
      <x:c r="E928"/>
      <x:c r="F928"/>
      <x:c r="G928"/>
      <x:c r="H928"/>
      <x:c r="I928"/>
      <x:c r="J928"/>
      <x:c r="K928"/>
      <x:c r="L928"/>
      <x:c r="M928"/>
      <x:c r="N928"/>
      <x:c r="O928"/>
      <x:c r="P928"/>
      <x:c r="Q928"/>
      <x:c r="R928"/>
      <x:c r="S928"/>
      <x:c r="T928"/>
      <x:c r="U928"/>
      <x:c r="V928"/>
      <x:c r="W928"/>
      <x:c r="X928"/>
      <x:c r="Y928"/>
      <x:c r="Z928"/>
      <x:c r="AA928"/>
      <x:c r="AB928"/>
      <x:c r="AC928"/>
      <x:c r="AD928"/>
      <x:c r="AE928"/>
      <x:c r="AF928"/>
      <x:c r="AZ928"/>
      <x:c r="BA928"/>
      <x:c r="BB928"/>
      <x:c r="BC928"/>
      <x:c r="BD928"/>
      <x:c r="BE928"/>
      <x:c r="BF928"/>
      <x:c r="BG928"/>
      <x:c r="BH928"/>
      <x:c r="BI928"/>
      <x:c r="BJ928"/>
      <x:c r="BK928"/>
      <x:c r="BL928"/>
      <x:c r="BM928"/>
      <x:c r="BN928"/>
      <x:c r="BO928"/>
      <x:c r="BP928"/>
      <x:c r="BQ928"/>
      <x:c r="BR928"/>
      <x:c r="BS928"/>
      <x:c r="BT928"/>
      <x:c r="BU928"/>
      <x:c r="BV928"/>
      <x:c r="BW928"/>
      <x:c r="BX928"/>
      <x:c r="BY928"/>
      <x:c r="BZ928"/>
      <x:c r="CA928"/>
      <x:c r="CB928"/>
      <x:c r="CC928"/>
    </x:row>
    <x:row r="929">
      <x:c r="C929"/>
      <x:c r="D929"/>
      <x:c r="E929"/>
      <x:c r="F929"/>
      <x:c r="G929"/>
      <x:c r="H929"/>
      <x:c r="I929"/>
      <x:c r="J929"/>
      <x:c r="K929"/>
      <x:c r="L929"/>
      <x:c r="M929"/>
      <x:c r="N929"/>
      <x:c r="O929"/>
      <x:c r="P929"/>
      <x:c r="Q929"/>
      <x:c r="R929"/>
      <x:c r="S929"/>
      <x:c r="T929"/>
      <x:c r="U929"/>
      <x:c r="V929"/>
      <x:c r="W929"/>
      <x:c r="X929"/>
      <x:c r="Y929"/>
      <x:c r="Z929"/>
      <x:c r="AA929"/>
      <x:c r="AB929"/>
      <x:c r="AC929"/>
      <x:c r="AD929"/>
      <x:c r="AE929"/>
      <x:c r="AF929"/>
      <x:c r="AZ929"/>
      <x:c r="BA929"/>
      <x:c r="BB929"/>
      <x:c r="BC929"/>
      <x:c r="BD929"/>
      <x:c r="BE929"/>
      <x:c r="BF929"/>
      <x:c r="BG929"/>
      <x:c r="BH929"/>
      <x:c r="BI929"/>
      <x:c r="BJ929"/>
      <x:c r="BK929"/>
      <x:c r="BL929"/>
      <x:c r="BM929"/>
      <x:c r="BN929"/>
      <x:c r="BO929"/>
      <x:c r="BP929"/>
      <x:c r="BQ929"/>
      <x:c r="BR929"/>
      <x:c r="BS929"/>
      <x:c r="BT929"/>
      <x:c r="BU929"/>
      <x:c r="BV929"/>
      <x:c r="BW929"/>
      <x:c r="BX929"/>
      <x:c r="BY929"/>
      <x:c r="BZ929"/>
      <x:c r="CA929"/>
      <x:c r="CB929"/>
      <x:c r="CC929"/>
    </x:row>
    <x:row r="930">
      <x:c r="C930"/>
      <x:c r="D930"/>
      <x:c r="E930"/>
      <x:c r="F930"/>
      <x:c r="G930"/>
      <x:c r="H930"/>
      <x:c r="I930"/>
      <x:c r="J930"/>
      <x:c r="K930"/>
      <x:c r="L930"/>
      <x:c r="M930"/>
      <x:c r="N930"/>
      <x:c r="O930"/>
      <x:c r="P930"/>
      <x:c r="Q930"/>
      <x:c r="R930"/>
      <x:c r="S930"/>
      <x:c r="T930"/>
      <x:c r="U930"/>
      <x:c r="V930"/>
      <x:c r="W930"/>
      <x:c r="X930"/>
      <x:c r="Y930"/>
      <x:c r="Z930"/>
      <x:c r="AA930"/>
      <x:c r="AB930"/>
      <x:c r="AC930"/>
      <x:c r="AD930"/>
      <x:c r="AE930"/>
      <x:c r="AF930"/>
      <x:c r="AZ930"/>
      <x:c r="BA930"/>
      <x:c r="BB930"/>
      <x:c r="BC930"/>
      <x:c r="BD930"/>
      <x:c r="BE930"/>
      <x:c r="BF930"/>
      <x:c r="BG930"/>
      <x:c r="BH930"/>
      <x:c r="BI930"/>
      <x:c r="BJ930"/>
      <x:c r="BK930"/>
      <x:c r="BL930"/>
      <x:c r="BM930"/>
      <x:c r="BN930"/>
      <x:c r="BO930"/>
      <x:c r="BP930"/>
      <x:c r="BQ930"/>
      <x:c r="BR930"/>
      <x:c r="BS930"/>
      <x:c r="BT930"/>
      <x:c r="BU930"/>
      <x:c r="BV930"/>
      <x:c r="BW930"/>
      <x:c r="BX930"/>
      <x:c r="BY930"/>
      <x:c r="BZ930"/>
      <x:c r="CA930"/>
      <x:c r="CB930"/>
      <x:c r="CC930"/>
    </x:row>
    <x:row r="931">
      <x:c r="C931"/>
      <x:c r="D931"/>
      <x:c r="E931"/>
      <x:c r="F931"/>
      <x:c r="G931"/>
      <x:c r="H931"/>
      <x:c r="I931"/>
      <x:c r="J931"/>
      <x:c r="K931"/>
      <x:c r="L931"/>
      <x:c r="M931"/>
      <x:c r="N931"/>
      <x:c r="O931"/>
      <x:c r="P931"/>
      <x:c r="Q931"/>
      <x:c r="R931"/>
      <x:c r="S931"/>
      <x:c r="T931"/>
      <x:c r="U931"/>
      <x:c r="V931"/>
      <x:c r="W931"/>
      <x:c r="X931"/>
      <x:c r="Y931"/>
      <x:c r="Z931"/>
      <x:c r="AA931"/>
      <x:c r="AB931"/>
      <x:c r="AC931"/>
      <x:c r="AD931"/>
      <x:c r="AE931"/>
      <x:c r="AF931"/>
      <x:c r="AZ931"/>
      <x:c r="BA931"/>
      <x:c r="BB931"/>
      <x:c r="BC931"/>
      <x:c r="BD931"/>
      <x:c r="BE931"/>
      <x:c r="BF931"/>
      <x:c r="BG931"/>
      <x:c r="BH931"/>
      <x:c r="BI931"/>
      <x:c r="BJ931"/>
      <x:c r="BK931"/>
      <x:c r="BL931"/>
      <x:c r="BM931"/>
      <x:c r="BN931"/>
      <x:c r="BO931"/>
      <x:c r="BP931"/>
      <x:c r="BQ931"/>
      <x:c r="BR931"/>
      <x:c r="BS931"/>
      <x:c r="BT931"/>
      <x:c r="BU931"/>
      <x:c r="BV931"/>
      <x:c r="BW931"/>
      <x:c r="BX931"/>
      <x:c r="BY931"/>
      <x:c r="BZ931"/>
      <x:c r="CA931"/>
      <x:c r="CB931"/>
      <x:c r="CC931"/>
    </x:row>
    <x:row r="932">
      <x:c r="C932"/>
      <x:c r="D932"/>
      <x:c r="E932"/>
      <x:c r="F932"/>
      <x:c r="G932"/>
      <x:c r="H932"/>
      <x:c r="I932"/>
      <x:c r="J932"/>
      <x:c r="K932"/>
      <x:c r="L932"/>
      <x:c r="M932"/>
      <x:c r="N932"/>
      <x:c r="O932"/>
      <x:c r="P932"/>
      <x:c r="Q932"/>
      <x:c r="R932"/>
      <x:c r="S932"/>
      <x:c r="T932"/>
      <x:c r="U932"/>
      <x:c r="V932"/>
      <x:c r="W932"/>
      <x:c r="X932"/>
      <x:c r="Y932"/>
      <x:c r="Z932"/>
      <x:c r="AA932"/>
      <x:c r="AB932"/>
      <x:c r="AC932"/>
      <x:c r="AD932"/>
      <x:c r="AE932"/>
      <x:c r="AF932"/>
      <x:c r="AZ932"/>
      <x:c r="BA932"/>
      <x:c r="BB932"/>
      <x:c r="BC932"/>
      <x:c r="BD932"/>
      <x:c r="BE932"/>
      <x:c r="BF932"/>
      <x:c r="BG932"/>
      <x:c r="BH932"/>
      <x:c r="BI932"/>
      <x:c r="BJ932"/>
      <x:c r="BK932"/>
      <x:c r="BL932"/>
      <x:c r="BM932"/>
      <x:c r="BN932"/>
      <x:c r="BO932"/>
      <x:c r="BP932"/>
      <x:c r="BQ932"/>
      <x:c r="BR932"/>
      <x:c r="BS932"/>
      <x:c r="BT932"/>
      <x:c r="BU932"/>
      <x:c r="BV932"/>
      <x:c r="BW932"/>
      <x:c r="BX932"/>
      <x:c r="BY932"/>
      <x:c r="BZ932"/>
      <x:c r="CA932"/>
      <x:c r="CB932"/>
      <x:c r="CC932"/>
    </x:row>
    <x:row r="933">
      <x:c r="C933"/>
      <x:c r="D933"/>
      <x:c r="E933"/>
      <x:c r="F933"/>
      <x:c r="G933"/>
      <x:c r="H933"/>
      <x:c r="I933"/>
      <x:c r="J933"/>
      <x:c r="K933"/>
      <x:c r="L933"/>
      <x:c r="M933"/>
      <x:c r="N933"/>
      <x:c r="O933"/>
      <x:c r="P933"/>
      <x:c r="Q933"/>
      <x:c r="R933"/>
      <x:c r="S933"/>
      <x:c r="T933"/>
      <x:c r="U933"/>
      <x:c r="V933"/>
      <x:c r="W933"/>
      <x:c r="X933"/>
      <x:c r="Y933"/>
      <x:c r="Z933"/>
      <x:c r="AA933"/>
      <x:c r="AB933"/>
      <x:c r="AC933"/>
      <x:c r="AD933"/>
      <x:c r="AE933"/>
      <x:c r="AF933"/>
      <x:c r="AZ933"/>
      <x:c r="BA933"/>
      <x:c r="BB933"/>
      <x:c r="BC933"/>
      <x:c r="BD933"/>
      <x:c r="BE933"/>
      <x:c r="BF933"/>
      <x:c r="BG933"/>
      <x:c r="BH933"/>
      <x:c r="BI933"/>
      <x:c r="BJ933"/>
      <x:c r="BK933"/>
      <x:c r="BL933"/>
      <x:c r="BM933"/>
      <x:c r="BN933"/>
      <x:c r="BO933"/>
      <x:c r="BP933"/>
      <x:c r="BQ933"/>
      <x:c r="BR933"/>
      <x:c r="BS933"/>
      <x:c r="BT933"/>
      <x:c r="BU933"/>
      <x:c r="BV933"/>
      <x:c r="BW933"/>
      <x:c r="BX933"/>
      <x:c r="BY933"/>
      <x:c r="BZ933"/>
      <x:c r="CA933"/>
      <x:c r="CB933"/>
      <x:c r="CC933"/>
    </x:row>
    <x:row r="934">
      <x:c r="C934"/>
      <x:c r="D934"/>
      <x:c r="E934"/>
      <x:c r="F934"/>
      <x:c r="G934"/>
      <x:c r="H934"/>
      <x:c r="I934"/>
      <x:c r="J934"/>
      <x:c r="K934"/>
      <x:c r="L934"/>
      <x:c r="M934"/>
      <x:c r="N934"/>
      <x:c r="O934"/>
      <x:c r="P934"/>
      <x:c r="Q934"/>
      <x:c r="R934"/>
      <x:c r="S934"/>
      <x:c r="T934"/>
      <x:c r="U934"/>
      <x:c r="V934"/>
      <x:c r="W934"/>
      <x:c r="X934"/>
      <x:c r="Y934"/>
      <x:c r="Z934"/>
      <x:c r="AA934"/>
      <x:c r="AB934"/>
      <x:c r="AC934"/>
      <x:c r="AD934"/>
      <x:c r="AE934"/>
      <x:c r="AF934"/>
      <x:c r="AZ934"/>
      <x:c r="BA934"/>
      <x:c r="BB934"/>
      <x:c r="BC934"/>
      <x:c r="BD934"/>
      <x:c r="BE934"/>
      <x:c r="BF934"/>
      <x:c r="BG934"/>
      <x:c r="BH934"/>
      <x:c r="BI934"/>
      <x:c r="BJ934"/>
      <x:c r="BK934"/>
      <x:c r="BL934"/>
      <x:c r="BM934"/>
      <x:c r="BN934"/>
      <x:c r="BO934"/>
      <x:c r="BP934"/>
      <x:c r="BQ934"/>
      <x:c r="BR934"/>
      <x:c r="BS934"/>
      <x:c r="BT934"/>
      <x:c r="BU934"/>
      <x:c r="BV934"/>
      <x:c r="BW934"/>
      <x:c r="BX934"/>
      <x:c r="BY934"/>
      <x:c r="BZ934"/>
      <x:c r="CA934"/>
      <x:c r="CB934"/>
      <x:c r="CC934"/>
    </x:row>
    <x:row r="935">
      <x:c r="C935"/>
      <x:c r="D935"/>
      <x:c r="E935"/>
      <x:c r="F935"/>
      <x:c r="G935"/>
      <x:c r="H935"/>
      <x:c r="I935"/>
      <x:c r="J935"/>
      <x:c r="K935"/>
      <x:c r="L935"/>
      <x:c r="M935"/>
      <x:c r="N935"/>
      <x:c r="O935"/>
      <x:c r="P935"/>
      <x:c r="Q935"/>
      <x:c r="R935"/>
      <x:c r="S935"/>
      <x:c r="T935"/>
      <x:c r="U935"/>
      <x:c r="V935"/>
      <x:c r="W935"/>
      <x:c r="X935"/>
      <x:c r="Y935"/>
      <x:c r="Z935"/>
      <x:c r="AA935"/>
      <x:c r="AB935"/>
      <x:c r="AC935"/>
      <x:c r="AD935"/>
      <x:c r="AE935"/>
      <x:c r="AF935"/>
      <x:c r="AZ935"/>
      <x:c r="BA935"/>
      <x:c r="BB935"/>
      <x:c r="BC935"/>
      <x:c r="BD935"/>
      <x:c r="BE935"/>
      <x:c r="BF935"/>
      <x:c r="BG935"/>
      <x:c r="BH935"/>
      <x:c r="BI935"/>
      <x:c r="BJ935"/>
      <x:c r="BK935"/>
      <x:c r="BL935"/>
      <x:c r="BM935"/>
      <x:c r="BN935"/>
      <x:c r="BO935"/>
      <x:c r="BP935"/>
      <x:c r="BQ935"/>
      <x:c r="BR935"/>
      <x:c r="BS935"/>
      <x:c r="BT935"/>
      <x:c r="BU935"/>
      <x:c r="BV935"/>
      <x:c r="BW935"/>
      <x:c r="BX935"/>
      <x:c r="BY935"/>
      <x:c r="BZ935"/>
      <x:c r="CA935"/>
      <x:c r="CB935"/>
      <x:c r="CC935"/>
    </x:row>
    <x:row r="936">
      <x:c r="C936"/>
      <x:c r="D936"/>
      <x:c r="E936"/>
      <x:c r="F936"/>
      <x:c r="G936"/>
      <x:c r="H936"/>
      <x:c r="I936"/>
      <x:c r="J936"/>
      <x:c r="K936"/>
      <x:c r="L936"/>
      <x:c r="M936"/>
      <x:c r="N936"/>
      <x:c r="O936"/>
      <x:c r="P936"/>
      <x:c r="Q936"/>
      <x:c r="R936"/>
      <x:c r="S936"/>
      <x:c r="T936"/>
      <x:c r="U936"/>
      <x:c r="V936"/>
      <x:c r="W936"/>
      <x:c r="X936"/>
      <x:c r="Y936"/>
      <x:c r="Z936"/>
      <x:c r="AA936"/>
      <x:c r="AB936"/>
      <x:c r="AC936"/>
      <x:c r="AD936"/>
      <x:c r="AE936"/>
      <x:c r="AF936"/>
      <x:c r="AZ936"/>
      <x:c r="BA936"/>
      <x:c r="BB936"/>
      <x:c r="BC936"/>
      <x:c r="BD936"/>
      <x:c r="BE936"/>
      <x:c r="BF936"/>
      <x:c r="BG936"/>
      <x:c r="BH936"/>
      <x:c r="BI936"/>
      <x:c r="BJ936"/>
      <x:c r="BK936"/>
      <x:c r="BL936"/>
      <x:c r="BM936"/>
      <x:c r="BN936"/>
      <x:c r="BO936"/>
      <x:c r="BP936"/>
      <x:c r="BQ936"/>
      <x:c r="BR936"/>
      <x:c r="BS936"/>
      <x:c r="BT936"/>
      <x:c r="BU936"/>
      <x:c r="BV936"/>
      <x:c r="BW936"/>
      <x:c r="BX936"/>
      <x:c r="BY936"/>
      <x:c r="BZ936"/>
      <x:c r="CA936"/>
      <x:c r="CB936"/>
      <x:c r="CC936"/>
    </x:row>
    <x:row r="937">
      <x:c r="C937"/>
      <x:c r="D937"/>
      <x:c r="E937"/>
      <x:c r="F937"/>
      <x:c r="G937"/>
      <x:c r="H937"/>
      <x:c r="I937"/>
      <x:c r="J937"/>
      <x:c r="K937"/>
      <x:c r="L937"/>
      <x:c r="M937"/>
      <x:c r="N937"/>
      <x:c r="O937"/>
      <x:c r="P937"/>
      <x:c r="Q937"/>
      <x:c r="R937"/>
      <x:c r="S937"/>
      <x:c r="T937"/>
      <x:c r="U937"/>
      <x:c r="V937"/>
      <x:c r="W937"/>
      <x:c r="X937"/>
      <x:c r="Y937"/>
      <x:c r="Z937"/>
      <x:c r="AA937"/>
      <x:c r="AB937"/>
      <x:c r="AC937"/>
      <x:c r="AD937"/>
      <x:c r="AE937"/>
      <x:c r="AF937"/>
      <x:c r="AZ937"/>
      <x:c r="BA937"/>
      <x:c r="BB937"/>
      <x:c r="BC937"/>
      <x:c r="BD937"/>
      <x:c r="BE937"/>
      <x:c r="BF937"/>
      <x:c r="BG937"/>
      <x:c r="BH937"/>
      <x:c r="BI937"/>
      <x:c r="BJ937"/>
      <x:c r="BK937"/>
      <x:c r="BL937"/>
      <x:c r="BM937"/>
      <x:c r="BN937"/>
      <x:c r="BO937"/>
      <x:c r="BP937"/>
      <x:c r="BQ937"/>
      <x:c r="BR937"/>
      <x:c r="BS937"/>
      <x:c r="BT937"/>
      <x:c r="BU937"/>
      <x:c r="BV937"/>
      <x:c r="BW937"/>
      <x:c r="BX937"/>
      <x:c r="BY937"/>
      <x:c r="BZ937"/>
      <x:c r="CA937"/>
      <x:c r="CB937"/>
      <x:c r="CC937"/>
    </x:row>
    <x:row r="938">
      <x:c r="C938"/>
      <x:c r="D938"/>
      <x:c r="E938"/>
      <x:c r="F938"/>
      <x:c r="G938"/>
      <x:c r="H938"/>
      <x:c r="I938"/>
      <x:c r="J938"/>
      <x:c r="K938"/>
      <x:c r="L938"/>
      <x:c r="M938"/>
      <x:c r="N938"/>
      <x:c r="O938"/>
      <x:c r="P938"/>
      <x:c r="Q938"/>
      <x:c r="R938"/>
      <x:c r="S938"/>
      <x:c r="T938"/>
      <x:c r="U938"/>
      <x:c r="V938"/>
      <x:c r="W938"/>
      <x:c r="X938"/>
      <x:c r="Y938"/>
      <x:c r="Z938"/>
      <x:c r="AA938"/>
      <x:c r="AB938"/>
      <x:c r="AC938"/>
      <x:c r="AD938"/>
      <x:c r="AE938"/>
      <x:c r="AF938"/>
      <x:c r="AZ938"/>
      <x:c r="BA938"/>
      <x:c r="BB938"/>
      <x:c r="BC938"/>
      <x:c r="BD938"/>
      <x:c r="BE938"/>
      <x:c r="BF938"/>
      <x:c r="BG938"/>
      <x:c r="BH938"/>
      <x:c r="BI938"/>
      <x:c r="BJ938"/>
      <x:c r="BK938"/>
      <x:c r="BL938"/>
      <x:c r="BM938"/>
      <x:c r="BN938"/>
      <x:c r="BO938"/>
      <x:c r="BP938"/>
      <x:c r="BQ938"/>
      <x:c r="BR938"/>
      <x:c r="BS938"/>
      <x:c r="BT938"/>
      <x:c r="BU938"/>
      <x:c r="BV938"/>
      <x:c r="BW938"/>
      <x:c r="BX938"/>
      <x:c r="BY938"/>
      <x:c r="BZ938"/>
      <x:c r="CA938"/>
      <x:c r="CB938"/>
      <x:c r="CC938"/>
    </x:row>
    <x:row r="939">
      <x:c r="C939"/>
      <x:c r="D939"/>
      <x:c r="E939"/>
      <x:c r="F939"/>
      <x:c r="G939"/>
      <x:c r="H939"/>
      <x:c r="I939"/>
      <x:c r="J939"/>
      <x:c r="K939"/>
      <x:c r="L939"/>
      <x:c r="M939"/>
      <x:c r="N939"/>
      <x:c r="O939"/>
      <x:c r="P939"/>
      <x:c r="Q939"/>
      <x:c r="R939"/>
      <x:c r="S939"/>
      <x:c r="T939"/>
      <x:c r="U939"/>
      <x:c r="V939"/>
      <x:c r="W939"/>
      <x:c r="X939"/>
      <x:c r="Y939"/>
      <x:c r="Z939"/>
      <x:c r="AA939"/>
      <x:c r="AB939"/>
      <x:c r="AC939"/>
      <x:c r="AD939"/>
      <x:c r="AE939"/>
      <x:c r="AF939"/>
      <x:c r="AZ939"/>
      <x:c r="BA939"/>
      <x:c r="BB939"/>
      <x:c r="BC939"/>
      <x:c r="BD939"/>
      <x:c r="BE939"/>
      <x:c r="BF939"/>
      <x:c r="BG939"/>
      <x:c r="BH939"/>
      <x:c r="BI939"/>
      <x:c r="BJ939"/>
      <x:c r="BK939"/>
      <x:c r="BL939"/>
      <x:c r="BM939"/>
      <x:c r="BN939"/>
      <x:c r="BO939"/>
      <x:c r="BP939"/>
      <x:c r="BQ939"/>
      <x:c r="BR939"/>
      <x:c r="BS939"/>
      <x:c r="BT939"/>
      <x:c r="BU939"/>
      <x:c r="BV939"/>
      <x:c r="BW939"/>
      <x:c r="BX939"/>
      <x:c r="BY939"/>
      <x:c r="BZ939"/>
      <x:c r="CA939"/>
      <x:c r="CB939"/>
      <x:c r="CC939"/>
    </x:row>
    <x:row r="940">
      <x:c r="C940"/>
      <x:c r="D940"/>
      <x:c r="E940"/>
      <x:c r="F940"/>
      <x:c r="G940"/>
      <x:c r="H940"/>
      <x:c r="I940"/>
      <x:c r="J940"/>
      <x:c r="K940"/>
      <x:c r="L940"/>
      <x:c r="M940"/>
      <x:c r="N940"/>
      <x:c r="O940"/>
      <x:c r="P940"/>
      <x:c r="Q940"/>
      <x:c r="R940"/>
      <x:c r="S940"/>
      <x:c r="T940"/>
      <x:c r="U940"/>
      <x:c r="V940"/>
      <x:c r="W940"/>
      <x:c r="X940"/>
      <x:c r="Y940"/>
      <x:c r="Z940"/>
      <x:c r="AA940"/>
      <x:c r="AB940"/>
      <x:c r="AC940"/>
      <x:c r="AD940"/>
      <x:c r="AE940"/>
      <x:c r="AF940"/>
      <x:c r="AZ940"/>
      <x:c r="BA940"/>
      <x:c r="BB940"/>
      <x:c r="BC940"/>
      <x:c r="BD940"/>
      <x:c r="BE940"/>
      <x:c r="BF940"/>
      <x:c r="BG940"/>
      <x:c r="BH940"/>
      <x:c r="BI940"/>
      <x:c r="BJ940"/>
      <x:c r="BK940"/>
      <x:c r="BL940"/>
      <x:c r="BM940"/>
      <x:c r="BN940"/>
      <x:c r="BO940"/>
      <x:c r="BP940"/>
      <x:c r="BQ940"/>
      <x:c r="BR940"/>
      <x:c r="BS940"/>
      <x:c r="BT940"/>
      <x:c r="BU940"/>
      <x:c r="BV940"/>
      <x:c r="BW940"/>
      <x:c r="BX940"/>
      <x:c r="BY940"/>
      <x:c r="BZ940"/>
      <x:c r="CA940"/>
      <x:c r="CB940"/>
      <x:c r="CC940"/>
    </x:row>
    <x:row r="941">
      <x:c r="C941"/>
      <x:c r="D941"/>
      <x:c r="E941"/>
      <x:c r="F941"/>
      <x:c r="G941"/>
      <x:c r="H941"/>
      <x:c r="I941"/>
      <x:c r="J941"/>
      <x:c r="K941"/>
      <x:c r="L941"/>
      <x:c r="M941"/>
      <x:c r="N941"/>
      <x:c r="O941"/>
      <x:c r="P941"/>
      <x:c r="Q941"/>
      <x:c r="R941"/>
      <x:c r="S941"/>
      <x:c r="T941"/>
      <x:c r="U941"/>
      <x:c r="V941"/>
      <x:c r="W941"/>
      <x:c r="X941"/>
      <x:c r="Y941"/>
      <x:c r="Z941"/>
      <x:c r="AA941"/>
      <x:c r="AB941"/>
      <x:c r="AC941"/>
      <x:c r="AD941"/>
      <x:c r="AE941"/>
      <x:c r="AF941"/>
      <x:c r="AZ941"/>
      <x:c r="BA941"/>
      <x:c r="BB941"/>
      <x:c r="BC941"/>
      <x:c r="BD941"/>
      <x:c r="BE941"/>
      <x:c r="BF941"/>
      <x:c r="BG941"/>
      <x:c r="BH941"/>
      <x:c r="BI941"/>
      <x:c r="BJ941"/>
      <x:c r="BK941"/>
      <x:c r="BL941"/>
      <x:c r="BM941"/>
      <x:c r="BN941"/>
      <x:c r="BO941"/>
      <x:c r="BP941"/>
      <x:c r="BQ941"/>
      <x:c r="BR941"/>
      <x:c r="BS941"/>
      <x:c r="BT941"/>
      <x:c r="BU941"/>
      <x:c r="BV941"/>
      <x:c r="BW941"/>
      <x:c r="BX941"/>
      <x:c r="BY941"/>
      <x:c r="BZ941"/>
      <x:c r="CA941"/>
      <x:c r="CB941"/>
      <x:c r="CC941"/>
    </x:row>
    <x:row r="942">
      <x:c r="C942"/>
      <x:c r="D942"/>
      <x:c r="E942"/>
      <x:c r="F942"/>
      <x:c r="G942"/>
      <x:c r="H942"/>
      <x:c r="I942"/>
      <x:c r="J942"/>
      <x:c r="K942"/>
      <x:c r="L942"/>
      <x:c r="M942"/>
      <x:c r="N942"/>
      <x:c r="O942"/>
      <x:c r="P942"/>
      <x:c r="Q942"/>
      <x:c r="R942"/>
      <x:c r="S942"/>
      <x:c r="T942"/>
      <x:c r="U942"/>
      <x:c r="V942"/>
      <x:c r="W942"/>
      <x:c r="X942"/>
      <x:c r="Y942"/>
      <x:c r="Z942"/>
      <x:c r="AA942"/>
      <x:c r="AB942"/>
      <x:c r="AC942"/>
      <x:c r="AD942"/>
      <x:c r="AE942"/>
      <x:c r="AF942"/>
      <x:c r="AZ942"/>
      <x:c r="BA942"/>
      <x:c r="BB942"/>
      <x:c r="BC942"/>
      <x:c r="BD942"/>
      <x:c r="BE942"/>
      <x:c r="BF942"/>
      <x:c r="BG942"/>
      <x:c r="BH942"/>
      <x:c r="BI942"/>
      <x:c r="BJ942"/>
      <x:c r="BK942"/>
      <x:c r="BL942"/>
      <x:c r="BM942"/>
      <x:c r="BN942"/>
      <x:c r="BO942"/>
      <x:c r="BP942"/>
      <x:c r="BQ942"/>
      <x:c r="BR942"/>
      <x:c r="BS942"/>
      <x:c r="BT942"/>
      <x:c r="BU942"/>
      <x:c r="BV942"/>
      <x:c r="BW942"/>
      <x:c r="BX942"/>
      <x:c r="BY942"/>
      <x:c r="BZ942"/>
      <x:c r="CA942"/>
      <x:c r="CB942"/>
      <x:c r="CC942"/>
    </x:row>
    <x:row r="943">
      <x:c r="C943"/>
      <x:c r="D943"/>
      <x:c r="E943"/>
      <x:c r="F943"/>
      <x:c r="G943"/>
      <x:c r="H943"/>
      <x:c r="I943"/>
      <x:c r="J943"/>
      <x:c r="K943"/>
      <x:c r="L943"/>
      <x:c r="M943"/>
      <x:c r="N943"/>
      <x:c r="O943"/>
      <x:c r="P943"/>
      <x:c r="Q943"/>
      <x:c r="R943"/>
      <x:c r="S943"/>
      <x:c r="T943"/>
      <x:c r="U943"/>
      <x:c r="V943"/>
      <x:c r="W943"/>
      <x:c r="X943"/>
      <x:c r="Y943"/>
      <x:c r="Z943"/>
      <x:c r="AA943"/>
      <x:c r="AB943"/>
      <x:c r="AC943"/>
      <x:c r="AD943"/>
      <x:c r="AE943"/>
      <x:c r="AF943"/>
      <x:c r="AZ943"/>
      <x:c r="BA943"/>
      <x:c r="BB943"/>
      <x:c r="BC943"/>
      <x:c r="BD943"/>
      <x:c r="BE943"/>
      <x:c r="BF943"/>
      <x:c r="BG943"/>
      <x:c r="BH943"/>
      <x:c r="BI943"/>
      <x:c r="BJ943"/>
      <x:c r="BK943"/>
      <x:c r="BL943"/>
      <x:c r="BM943"/>
      <x:c r="BN943"/>
      <x:c r="BO943"/>
      <x:c r="BP943"/>
      <x:c r="BQ943"/>
      <x:c r="BR943"/>
      <x:c r="BS943"/>
      <x:c r="BT943"/>
      <x:c r="BU943"/>
      <x:c r="BV943"/>
      <x:c r="BW943"/>
      <x:c r="BX943"/>
      <x:c r="BY943"/>
      <x:c r="BZ943"/>
      <x:c r="CA943"/>
      <x:c r="CB943"/>
      <x:c r="CC943"/>
    </x:row>
    <x:row r="944">
      <x:c r="C944"/>
      <x:c r="D944"/>
      <x:c r="E944"/>
      <x:c r="F944"/>
      <x:c r="G944"/>
      <x:c r="H944"/>
      <x:c r="I944"/>
      <x:c r="J944"/>
      <x:c r="K944"/>
      <x:c r="L944"/>
      <x:c r="M944"/>
      <x:c r="N944"/>
      <x:c r="O944"/>
      <x:c r="P944"/>
      <x:c r="Q944"/>
      <x:c r="R944"/>
      <x:c r="S944"/>
      <x:c r="T944"/>
      <x:c r="U944"/>
      <x:c r="V944"/>
      <x:c r="W944"/>
      <x:c r="X944"/>
      <x:c r="Y944"/>
      <x:c r="Z944"/>
      <x:c r="AA944"/>
      <x:c r="AB944"/>
      <x:c r="AC944"/>
      <x:c r="AD944"/>
      <x:c r="AE944"/>
      <x:c r="AF944"/>
      <x:c r="AZ944"/>
      <x:c r="BA944"/>
      <x:c r="BB944"/>
      <x:c r="BC944"/>
      <x:c r="BD944"/>
      <x:c r="BE944"/>
      <x:c r="BF944"/>
      <x:c r="BG944"/>
      <x:c r="BH944"/>
      <x:c r="BI944"/>
      <x:c r="BJ944"/>
      <x:c r="BK944"/>
      <x:c r="BL944"/>
      <x:c r="BM944"/>
      <x:c r="BN944"/>
      <x:c r="BO944"/>
      <x:c r="BP944"/>
      <x:c r="BQ944"/>
      <x:c r="BR944"/>
      <x:c r="BS944"/>
      <x:c r="BT944"/>
      <x:c r="BU944"/>
      <x:c r="BV944"/>
      <x:c r="BW944"/>
      <x:c r="BX944"/>
      <x:c r="BY944"/>
      <x:c r="BZ944"/>
      <x:c r="CA944"/>
      <x:c r="CB944"/>
      <x:c r="CC944"/>
    </x:row>
    <x:row r="945">
      <x:c r="C945"/>
      <x:c r="D945"/>
      <x:c r="E945"/>
      <x:c r="F945"/>
      <x:c r="G945"/>
      <x:c r="H945"/>
      <x:c r="I945"/>
      <x:c r="J945"/>
      <x:c r="K945"/>
      <x:c r="L945"/>
      <x:c r="M945"/>
      <x:c r="N945"/>
      <x:c r="O945"/>
      <x:c r="P945"/>
      <x:c r="Q945"/>
      <x:c r="R945"/>
      <x:c r="S945"/>
      <x:c r="T945"/>
      <x:c r="U945"/>
      <x:c r="V945"/>
      <x:c r="W945"/>
      <x:c r="X945"/>
      <x:c r="Y945"/>
      <x:c r="Z945"/>
      <x:c r="AA945"/>
      <x:c r="AB945"/>
      <x:c r="AC945"/>
      <x:c r="AD945"/>
      <x:c r="AE945"/>
      <x:c r="AF945"/>
      <x:c r="AZ945"/>
      <x:c r="BA945"/>
      <x:c r="BB945"/>
      <x:c r="BC945"/>
      <x:c r="BD945"/>
      <x:c r="BE945"/>
      <x:c r="BF945"/>
      <x:c r="BG945"/>
      <x:c r="BH945"/>
      <x:c r="BI945"/>
      <x:c r="BJ945"/>
      <x:c r="BK945"/>
      <x:c r="BL945"/>
      <x:c r="BM945"/>
      <x:c r="BN945"/>
      <x:c r="BO945"/>
      <x:c r="BP945"/>
      <x:c r="BQ945"/>
      <x:c r="BR945"/>
      <x:c r="BS945"/>
      <x:c r="BT945"/>
      <x:c r="BU945"/>
      <x:c r="BV945"/>
      <x:c r="BW945"/>
      <x:c r="BX945"/>
      <x:c r="BY945"/>
      <x:c r="BZ945"/>
      <x:c r="CA945"/>
      <x:c r="CB945"/>
      <x:c r="CC945"/>
    </x:row>
    <x:row r="946">
      <x:c r="C946"/>
      <x:c r="D946"/>
      <x:c r="E946"/>
      <x:c r="F946"/>
      <x:c r="G946"/>
      <x:c r="H946"/>
      <x:c r="I946"/>
      <x:c r="J946"/>
      <x:c r="K946"/>
      <x:c r="L946"/>
      <x:c r="M946"/>
      <x:c r="N946"/>
      <x:c r="O946"/>
      <x:c r="P946"/>
      <x:c r="Q946"/>
      <x:c r="R946"/>
      <x:c r="S946"/>
      <x:c r="T946"/>
      <x:c r="U946"/>
      <x:c r="V946"/>
      <x:c r="W946"/>
      <x:c r="X946"/>
      <x:c r="Y946"/>
      <x:c r="Z946"/>
      <x:c r="AA946"/>
      <x:c r="AB946"/>
      <x:c r="AC946"/>
      <x:c r="AD946"/>
      <x:c r="AE946"/>
      <x:c r="AF946"/>
      <x:c r="AZ946"/>
      <x:c r="BA946"/>
      <x:c r="BB946"/>
      <x:c r="BC946"/>
      <x:c r="BD946"/>
      <x:c r="BE946"/>
      <x:c r="BF946"/>
      <x:c r="BG946"/>
      <x:c r="BH946"/>
      <x:c r="BI946"/>
      <x:c r="BJ946"/>
      <x:c r="BK946"/>
      <x:c r="BL946"/>
      <x:c r="BM946"/>
      <x:c r="BN946"/>
      <x:c r="BO946"/>
      <x:c r="BP946"/>
      <x:c r="BQ946"/>
      <x:c r="BR946"/>
      <x:c r="BS946"/>
      <x:c r="BT946"/>
      <x:c r="BU946"/>
      <x:c r="BV946"/>
      <x:c r="BW946"/>
      <x:c r="BX946"/>
      <x:c r="BY946"/>
      <x:c r="BZ946"/>
      <x:c r="CA946"/>
      <x:c r="CB946"/>
      <x:c r="CC946"/>
    </x:row>
    <x:row r="947">
      <x:c r="C947"/>
      <x:c r="D947"/>
      <x:c r="E947"/>
      <x:c r="F947"/>
      <x:c r="G947"/>
      <x:c r="H947"/>
      <x:c r="I947"/>
      <x:c r="J947"/>
      <x:c r="K947"/>
      <x:c r="L947"/>
      <x:c r="M947"/>
      <x:c r="N947"/>
      <x:c r="O947"/>
      <x:c r="P947"/>
      <x:c r="Q947"/>
      <x:c r="R947"/>
      <x:c r="S947"/>
      <x:c r="T947"/>
      <x:c r="U947"/>
      <x:c r="V947"/>
      <x:c r="W947"/>
      <x:c r="X947"/>
      <x:c r="Y947"/>
      <x:c r="Z947"/>
      <x:c r="AA947"/>
      <x:c r="AB947"/>
      <x:c r="AC947"/>
      <x:c r="AD947"/>
      <x:c r="AE947"/>
      <x:c r="AF947"/>
      <x:c r="AZ947"/>
      <x:c r="BA947"/>
      <x:c r="BB947"/>
      <x:c r="BC947"/>
      <x:c r="BD947"/>
      <x:c r="BE947"/>
      <x:c r="BF947"/>
      <x:c r="BG947"/>
      <x:c r="BH947"/>
      <x:c r="BI947"/>
      <x:c r="BJ947"/>
      <x:c r="BK947"/>
      <x:c r="BL947"/>
      <x:c r="BM947"/>
      <x:c r="BN947"/>
      <x:c r="BO947"/>
      <x:c r="BP947"/>
      <x:c r="BQ947"/>
      <x:c r="BR947"/>
      <x:c r="BS947"/>
      <x:c r="BT947"/>
      <x:c r="BU947"/>
      <x:c r="BV947"/>
      <x:c r="BW947"/>
      <x:c r="BX947"/>
      <x:c r="BY947"/>
      <x:c r="BZ947"/>
      <x:c r="CA947"/>
      <x:c r="CB947"/>
      <x:c r="CC947"/>
    </x:row>
    <x:row r="948">
      <x:c r="C948"/>
      <x:c r="D948"/>
      <x:c r="E948"/>
      <x:c r="F948"/>
      <x:c r="G948"/>
      <x:c r="H948"/>
      <x:c r="I948"/>
      <x:c r="J948"/>
      <x:c r="K948"/>
      <x:c r="L948"/>
      <x:c r="M948"/>
      <x:c r="N948"/>
      <x:c r="O948"/>
      <x:c r="P948"/>
      <x:c r="Q948"/>
      <x:c r="R948"/>
      <x:c r="S948"/>
      <x:c r="T948"/>
      <x:c r="U948"/>
      <x:c r="V948"/>
      <x:c r="W948"/>
      <x:c r="X948"/>
      <x:c r="Y948"/>
      <x:c r="Z948"/>
      <x:c r="AA948"/>
      <x:c r="AB948"/>
      <x:c r="AC948"/>
      <x:c r="AD948"/>
      <x:c r="AE948"/>
      <x:c r="AF948"/>
      <x:c r="AZ948"/>
      <x:c r="BA948"/>
      <x:c r="BB948"/>
      <x:c r="BC948"/>
      <x:c r="BD948"/>
      <x:c r="BE948"/>
      <x:c r="BF948"/>
      <x:c r="BG948"/>
      <x:c r="BH948"/>
      <x:c r="BI948"/>
      <x:c r="BJ948"/>
      <x:c r="BK948"/>
      <x:c r="BL948"/>
      <x:c r="BM948"/>
      <x:c r="BN948"/>
      <x:c r="BO948"/>
      <x:c r="BP948"/>
      <x:c r="BQ948"/>
      <x:c r="BR948"/>
      <x:c r="BS948"/>
      <x:c r="BT948"/>
      <x:c r="BU948"/>
      <x:c r="BV948"/>
      <x:c r="BW948"/>
      <x:c r="BX948"/>
      <x:c r="BY948"/>
      <x:c r="BZ948"/>
      <x:c r="CA948"/>
      <x:c r="CB948"/>
      <x:c r="CC948"/>
    </x:row>
    <x:row r="949">
      <x:c r="C949"/>
      <x:c r="D949"/>
      <x:c r="E949"/>
      <x:c r="F949"/>
      <x:c r="G949"/>
      <x:c r="H949"/>
      <x:c r="I949"/>
      <x:c r="J949"/>
      <x:c r="K949"/>
      <x:c r="L949"/>
      <x:c r="M949"/>
      <x:c r="N949"/>
      <x:c r="O949"/>
      <x:c r="P949"/>
      <x:c r="Q949"/>
      <x:c r="R949"/>
      <x:c r="S949"/>
      <x:c r="T949"/>
      <x:c r="U949"/>
      <x:c r="V949"/>
      <x:c r="W949"/>
      <x:c r="X949"/>
      <x:c r="Y949"/>
      <x:c r="Z949"/>
      <x:c r="AA949"/>
      <x:c r="AB949"/>
      <x:c r="AC949"/>
      <x:c r="AD949"/>
      <x:c r="AE949"/>
      <x:c r="AF949"/>
      <x:c r="AZ949"/>
      <x:c r="BA949"/>
      <x:c r="BB949"/>
      <x:c r="BC949"/>
      <x:c r="BD949"/>
      <x:c r="BE949"/>
      <x:c r="BF949"/>
      <x:c r="BG949"/>
      <x:c r="BH949"/>
      <x:c r="BI949"/>
      <x:c r="BJ949"/>
      <x:c r="BK949"/>
      <x:c r="BL949"/>
      <x:c r="BM949"/>
      <x:c r="BN949"/>
      <x:c r="BO949"/>
      <x:c r="BP949"/>
      <x:c r="BQ949"/>
      <x:c r="BR949"/>
      <x:c r="BS949"/>
      <x:c r="BT949"/>
      <x:c r="BU949"/>
      <x:c r="BV949"/>
      <x:c r="BW949"/>
      <x:c r="BX949"/>
      <x:c r="BY949"/>
      <x:c r="BZ949"/>
      <x:c r="CA949"/>
      <x:c r="CB949"/>
      <x:c r="CC949"/>
    </x:row>
    <x:row r="950">
      <x:c r="C950"/>
      <x:c r="D950"/>
      <x:c r="E950"/>
      <x:c r="F950"/>
      <x:c r="G950"/>
      <x:c r="H950"/>
      <x:c r="I950"/>
      <x:c r="J950"/>
      <x:c r="K950"/>
      <x:c r="L950"/>
      <x:c r="M950"/>
      <x:c r="N950"/>
      <x:c r="O950"/>
      <x:c r="P950"/>
      <x:c r="Q950"/>
      <x:c r="R950"/>
      <x:c r="S950"/>
      <x:c r="T950"/>
      <x:c r="U950"/>
      <x:c r="V950"/>
      <x:c r="W950"/>
      <x:c r="X950"/>
      <x:c r="Y950"/>
      <x:c r="Z950"/>
      <x:c r="AA950"/>
      <x:c r="AB950"/>
      <x:c r="AC950"/>
      <x:c r="AD950"/>
      <x:c r="AE950"/>
      <x:c r="AF950"/>
      <x:c r="AZ950"/>
      <x:c r="BA950"/>
      <x:c r="BB950"/>
      <x:c r="BC950"/>
      <x:c r="BD950"/>
      <x:c r="BE950"/>
      <x:c r="BF950"/>
      <x:c r="BG950"/>
      <x:c r="BH950"/>
      <x:c r="BI950"/>
      <x:c r="BJ950"/>
      <x:c r="BK950"/>
      <x:c r="BL950"/>
      <x:c r="BM950"/>
      <x:c r="BN950"/>
      <x:c r="BO950"/>
      <x:c r="BP950"/>
      <x:c r="BQ950"/>
      <x:c r="BR950"/>
      <x:c r="BS950"/>
      <x:c r="BT950"/>
      <x:c r="BU950"/>
      <x:c r="BV950"/>
      <x:c r="BW950"/>
      <x:c r="BX950"/>
      <x:c r="BY950"/>
      <x:c r="BZ950"/>
      <x:c r="CA950"/>
      <x:c r="CB950"/>
      <x:c r="CC950"/>
    </x:row>
    <x:row r="951">
      <x:c r="C951"/>
      <x:c r="D951"/>
      <x:c r="E951"/>
      <x:c r="F951"/>
      <x:c r="G951"/>
      <x:c r="H951"/>
      <x:c r="I951"/>
      <x:c r="J951"/>
      <x:c r="K951"/>
      <x:c r="L951"/>
      <x:c r="M951"/>
      <x:c r="N951"/>
      <x:c r="O951"/>
      <x:c r="P951"/>
      <x:c r="Q951"/>
      <x:c r="R951"/>
      <x:c r="S951"/>
      <x:c r="T951"/>
      <x:c r="U951"/>
      <x:c r="V951"/>
      <x:c r="W951"/>
      <x:c r="X951"/>
      <x:c r="Y951"/>
      <x:c r="Z951"/>
      <x:c r="AA951"/>
      <x:c r="AB951"/>
      <x:c r="AC951"/>
      <x:c r="AD951"/>
      <x:c r="AE951"/>
      <x:c r="AF951"/>
      <x:c r="AZ951"/>
      <x:c r="BA951"/>
      <x:c r="BB951"/>
      <x:c r="BC951"/>
      <x:c r="BD951"/>
      <x:c r="BE951"/>
      <x:c r="BF951"/>
      <x:c r="BG951"/>
      <x:c r="BH951"/>
      <x:c r="BI951"/>
      <x:c r="BJ951"/>
      <x:c r="BK951"/>
      <x:c r="BL951"/>
      <x:c r="BM951"/>
      <x:c r="BN951"/>
      <x:c r="BO951"/>
      <x:c r="BP951"/>
      <x:c r="BQ951"/>
      <x:c r="BR951"/>
      <x:c r="BS951"/>
      <x:c r="BT951"/>
      <x:c r="BU951"/>
      <x:c r="BV951"/>
      <x:c r="BW951"/>
      <x:c r="BX951"/>
      <x:c r="BY951"/>
      <x:c r="BZ951"/>
      <x:c r="CA951"/>
      <x:c r="CB951"/>
      <x:c r="CC951"/>
    </x:row>
    <x:row r="952">
      <x:c r="C952"/>
      <x:c r="D952"/>
      <x:c r="E952"/>
      <x:c r="F952"/>
      <x:c r="G952"/>
      <x:c r="H952"/>
      <x:c r="I952"/>
      <x:c r="J952"/>
      <x:c r="K952"/>
      <x:c r="L952"/>
      <x:c r="M952"/>
      <x:c r="N952"/>
      <x:c r="O952"/>
      <x:c r="P952"/>
      <x:c r="Q952"/>
      <x:c r="R952"/>
      <x:c r="S952"/>
      <x:c r="T952"/>
      <x:c r="U952"/>
      <x:c r="V952"/>
      <x:c r="W952"/>
      <x:c r="X952"/>
      <x:c r="Y952"/>
      <x:c r="Z952"/>
      <x:c r="AA952"/>
      <x:c r="AB952"/>
      <x:c r="AC952"/>
      <x:c r="AD952"/>
      <x:c r="AE952"/>
      <x:c r="AF952"/>
      <x:c r="AZ952"/>
      <x:c r="BA952"/>
      <x:c r="BB952"/>
      <x:c r="BC952"/>
      <x:c r="BD952"/>
      <x:c r="BE952"/>
      <x:c r="BF952"/>
      <x:c r="BG952"/>
      <x:c r="BH952"/>
      <x:c r="BI952"/>
      <x:c r="BJ952"/>
      <x:c r="BK952"/>
      <x:c r="BL952"/>
      <x:c r="BM952"/>
      <x:c r="BN952"/>
      <x:c r="BO952"/>
      <x:c r="BP952"/>
      <x:c r="BQ952"/>
      <x:c r="BR952"/>
      <x:c r="BS952"/>
      <x:c r="BT952"/>
      <x:c r="BU952"/>
      <x:c r="BV952"/>
      <x:c r="BW952"/>
      <x:c r="BX952"/>
      <x:c r="BY952"/>
      <x:c r="BZ952"/>
      <x:c r="CA952"/>
      <x:c r="CB952"/>
      <x:c r="CC952"/>
    </x:row>
    <x:row r="953">
      <x:c r="C953"/>
      <x:c r="D953"/>
      <x:c r="E953"/>
      <x:c r="F953"/>
      <x:c r="G953"/>
      <x:c r="H953"/>
      <x:c r="I953"/>
      <x:c r="J953"/>
      <x:c r="K953"/>
      <x:c r="L953"/>
      <x:c r="M953"/>
      <x:c r="N953"/>
      <x:c r="O953"/>
      <x:c r="P953"/>
      <x:c r="Q953"/>
      <x:c r="R953"/>
      <x:c r="S953"/>
      <x:c r="T953"/>
      <x:c r="U953"/>
      <x:c r="V953"/>
      <x:c r="W953"/>
      <x:c r="X953"/>
      <x:c r="Y953"/>
      <x:c r="Z953"/>
      <x:c r="AA953"/>
      <x:c r="AB953"/>
      <x:c r="AC953"/>
      <x:c r="AD953"/>
      <x:c r="AE953"/>
      <x:c r="AF953"/>
      <x:c r="AZ953"/>
      <x:c r="BA953"/>
      <x:c r="BB953"/>
      <x:c r="BC953"/>
      <x:c r="BD953"/>
      <x:c r="BE953"/>
      <x:c r="BF953"/>
      <x:c r="BG953"/>
      <x:c r="BH953"/>
      <x:c r="BI953"/>
      <x:c r="BJ953"/>
      <x:c r="BK953"/>
      <x:c r="BL953"/>
      <x:c r="BM953"/>
      <x:c r="BN953"/>
      <x:c r="BO953"/>
      <x:c r="BP953"/>
      <x:c r="BQ953"/>
      <x:c r="BR953"/>
      <x:c r="BS953"/>
      <x:c r="BT953"/>
      <x:c r="BU953"/>
      <x:c r="BV953"/>
      <x:c r="BW953"/>
      <x:c r="BX953"/>
      <x:c r="BY953"/>
      <x:c r="BZ953"/>
      <x:c r="CA953"/>
      <x:c r="CB953"/>
      <x:c r="CC953"/>
    </x:row>
    <x:row r="954">
      <x:c r="C954"/>
      <x:c r="D954"/>
      <x:c r="E954"/>
      <x:c r="F954"/>
      <x:c r="G954"/>
      <x:c r="H954"/>
      <x:c r="I954"/>
      <x:c r="J954"/>
      <x:c r="K954"/>
      <x:c r="L954"/>
      <x:c r="M954"/>
      <x:c r="N954"/>
      <x:c r="O954"/>
      <x:c r="P954"/>
      <x:c r="Q954"/>
      <x:c r="R954"/>
      <x:c r="S954"/>
      <x:c r="T954"/>
      <x:c r="U954"/>
      <x:c r="V954"/>
      <x:c r="W954"/>
      <x:c r="X954"/>
      <x:c r="Y954"/>
      <x:c r="Z954"/>
      <x:c r="AA954"/>
      <x:c r="AB954"/>
      <x:c r="AC954"/>
      <x:c r="AD954"/>
      <x:c r="AE954"/>
      <x:c r="AF954"/>
      <x:c r="AZ954"/>
      <x:c r="BA954"/>
      <x:c r="BB954"/>
      <x:c r="BC954"/>
      <x:c r="BD954"/>
      <x:c r="BE954"/>
      <x:c r="BF954"/>
      <x:c r="BG954"/>
      <x:c r="BH954"/>
      <x:c r="BI954"/>
      <x:c r="BJ954"/>
      <x:c r="BK954"/>
      <x:c r="BL954"/>
      <x:c r="BM954"/>
      <x:c r="BN954"/>
      <x:c r="BO954"/>
      <x:c r="BP954"/>
      <x:c r="BQ954"/>
      <x:c r="BR954"/>
      <x:c r="BS954"/>
      <x:c r="BT954"/>
      <x:c r="BU954"/>
      <x:c r="BV954"/>
      <x:c r="BW954"/>
      <x:c r="BX954"/>
      <x:c r="BY954"/>
      <x:c r="BZ954"/>
      <x:c r="CA954"/>
      <x:c r="CB954"/>
      <x:c r="CC954"/>
    </x:row>
    <x:row r="955">
      <x:c r="C955"/>
      <x:c r="D955"/>
      <x:c r="E955"/>
      <x:c r="F955"/>
      <x:c r="G955"/>
      <x:c r="H955"/>
      <x:c r="I955"/>
      <x:c r="J955"/>
      <x:c r="K955"/>
      <x:c r="L955"/>
      <x:c r="M955"/>
      <x:c r="N955"/>
      <x:c r="O955"/>
      <x:c r="P955"/>
      <x:c r="Q955"/>
      <x:c r="R955"/>
      <x:c r="S955"/>
      <x:c r="T955"/>
      <x:c r="U955"/>
      <x:c r="V955"/>
      <x:c r="W955"/>
      <x:c r="X955"/>
      <x:c r="Y955"/>
      <x:c r="Z955"/>
      <x:c r="AA955"/>
      <x:c r="AB955"/>
      <x:c r="AC955"/>
      <x:c r="AD955"/>
      <x:c r="AE955"/>
      <x:c r="AF955"/>
      <x:c r="AZ955"/>
      <x:c r="BA955"/>
      <x:c r="BB955"/>
      <x:c r="BC955"/>
      <x:c r="BD955"/>
      <x:c r="BE955"/>
      <x:c r="BF955"/>
      <x:c r="BG955"/>
      <x:c r="BH955"/>
      <x:c r="BI955"/>
      <x:c r="BJ955"/>
      <x:c r="BK955"/>
      <x:c r="BL955"/>
      <x:c r="BM955"/>
      <x:c r="BN955"/>
      <x:c r="BO955"/>
      <x:c r="BP955"/>
      <x:c r="BQ955"/>
      <x:c r="BR955"/>
      <x:c r="BS955"/>
      <x:c r="BT955"/>
      <x:c r="BU955"/>
      <x:c r="BV955"/>
      <x:c r="BW955"/>
      <x:c r="BX955"/>
      <x:c r="BY955"/>
      <x:c r="BZ955"/>
      <x:c r="CA955"/>
      <x:c r="CB955"/>
      <x:c r="CC955"/>
    </x:row>
    <x:row r="956">
      <x:c r="C956"/>
      <x:c r="D956"/>
      <x:c r="E956"/>
      <x:c r="F956"/>
      <x:c r="G956"/>
      <x:c r="H956"/>
      <x:c r="I956"/>
      <x:c r="J956"/>
      <x:c r="K956"/>
      <x:c r="L956"/>
      <x:c r="M956"/>
      <x:c r="N956"/>
      <x:c r="O956"/>
      <x:c r="P956"/>
      <x:c r="Q956"/>
      <x:c r="R956"/>
      <x:c r="S956"/>
      <x:c r="T956"/>
      <x:c r="U956"/>
      <x:c r="V956"/>
      <x:c r="W956"/>
      <x:c r="X956"/>
      <x:c r="Y956"/>
      <x:c r="Z956"/>
      <x:c r="AA956"/>
      <x:c r="AB956"/>
      <x:c r="AC956"/>
      <x:c r="AD956"/>
      <x:c r="AE956"/>
      <x:c r="AF956"/>
      <x:c r="AZ956"/>
      <x:c r="BA956"/>
      <x:c r="BB956"/>
      <x:c r="BC956"/>
      <x:c r="BD956"/>
      <x:c r="BE956"/>
      <x:c r="BF956"/>
      <x:c r="BG956"/>
      <x:c r="BH956"/>
      <x:c r="BI956"/>
      <x:c r="BJ956"/>
      <x:c r="BK956"/>
      <x:c r="BL956"/>
      <x:c r="BM956"/>
      <x:c r="BN956"/>
      <x:c r="BO956"/>
      <x:c r="BP956"/>
      <x:c r="BQ956"/>
      <x:c r="BR956"/>
      <x:c r="BS956"/>
      <x:c r="BT956"/>
      <x:c r="BU956"/>
      <x:c r="BV956"/>
      <x:c r="BW956"/>
      <x:c r="BX956"/>
      <x:c r="BY956"/>
      <x:c r="BZ956"/>
      <x:c r="CA956"/>
      <x:c r="CB956"/>
      <x:c r="CC956"/>
    </x:row>
    <x:row r="957">
      <x:c r="C957"/>
      <x:c r="D957"/>
      <x:c r="E957"/>
      <x:c r="F957"/>
      <x:c r="G957"/>
      <x:c r="H957"/>
      <x:c r="I957"/>
      <x:c r="J957"/>
      <x:c r="K957"/>
      <x:c r="L957"/>
      <x:c r="M957"/>
      <x:c r="N957"/>
      <x:c r="O957"/>
      <x:c r="P957"/>
      <x:c r="Q957"/>
      <x:c r="R957"/>
      <x:c r="S957"/>
      <x:c r="T957"/>
      <x:c r="U957"/>
      <x:c r="V957"/>
      <x:c r="W957"/>
      <x:c r="X957"/>
      <x:c r="Y957"/>
      <x:c r="Z957"/>
      <x:c r="AA957"/>
      <x:c r="AB957"/>
      <x:c r="AC957"/>
      <x:c r="AD957"/>
      <x:c r="AE957"/>
      <x:c r="AF957"/>
      <x:c r="AZ957"/>
      <x:c r="BA957"/>
      <x:c r="BB957"/>
      <x:c r="BC957"/>
      <x:c r="BD957"/>
      <x:c r="BE957"/>
      <x:c r="BF957"/>
      <x:c r="BG957"/>
      <x:c r="BH957"/>
      <x:c r="BI957"/>
      <x:c r="BJ957"/>
      <x:c r="BK957"/>
      <x:c r="BL957"/>
      <x:c r="BM957"/>
      <x:c r="BN957"/>
      <x:c r="BO957"/>
      <x:c r="BP957"/>
      <x:c r="BQ957"/>
      <x:c r="BR957"/>
      <x:c r="BS957"/>
      <x:c r="BT957"/>
      <x:c r="BU957"/>
      <x:c r="BV957"/>
      <x:c r="BW957"/>
      <x:c r="BX957"/>
      <x:c r="BY957"/>
      <x:c r="BZ957"/>
      <x:c r="CA957"/>
      <x:c r="CB957"/>
      <x:c r="CC957"/>
    </x:row>
    <x:row r="958">
      <x:c r="C958"/>
      <x:c r="D958"/>
      <x:c r="E958"/>
      <x:c r="F958"/>
      <x:c r="G958"/>
      <x:c r="H958"/>
      <x:c r="I958"/>
      <x:c r="J958"/>
      <x:c r="K958"/>
      <x:c r="L958"/>
      <x:c r="M958"/>
      <x:c r="N958"/>
      <x:c r="O958"/>
      <x:c r="P958"/>
      <x:c r="Q958"/>
      <x:c r="R958"/>
      <x:c r="S958"/>
      <x:c r="T958"/>
      <x:c r="U958"/>
      <x:c r="V958"/>
      <x:c r="W958"/>
      <x:c r="X958"/>
      <x:c r="Y958"/>
      <x:c r="Z958"/>
      <x:c r="AA958"/>
      <x:c r="AB958"/>
      <x:c r="AC958"/>
      <x:c r="AD958"/>
      <x:c r="AE958"/>
      <x:c r="AF958"/>
      <x:c r="AZ958"/>
      <x:c r="BA958"/>
      <x:c r="BB958"/>
      <x:c r="BC958"/>
      <x:c r="BD958"/>
      <x:c r="BE958"/>
      <x:c r="BF958"/>
      <x:c r="BG958"/>
      <x:c r="BH958"/>
      <x:c r="BI958"/>
      <x:c r="BJ958"/>
      <x:c r="BK958"/>
      <x:c r="BL958"/>
      <x:c r="BM958"/>
      <x:c r="BN958"/>
      <x:c r="BO958"/>
      <x:c r="BP958"/>
      <x:c r="BQ958"/>
      <x:c r="BR958"/>
      <x:c r="BS958"/>
      <x:c r="BT958"/>
      <x:c r="BU958"/>
      <x:c r="BV958"/>
      <x:c r="BW958"/>
      <x:c r="BX958"/>
      <x:c r="BY958"/>
      <x:c r="BZ958"/>
      <x:c r="CA958"/>
      <x:c r="CB958"/>
      <x:c r="CC958"/>
    </x:row>
    <x:row r="959">
      <x:c r="C959"/>
      <x:c r="D959"/>
      <x:c r="E959"/>
      <x:c r="F959"/>
      <x:c r="G959"/>
      <x:c r="H959"/>
      <x:c r="I959"/>
      <x:c r="J959"/>
      <x:c r="K959"/>
      <x:c r="L959"/>
      <x:c r="M959"/>
      <x:c r="N959"/>
      <x:c r="O959"/>
      <x:c r="P959"/>
      <x:c r="Q959"/>
      <x:c r="R959"/>
      <x:c r="S959"/>
      <x:c r="T959"/>
      <x:c r="U959"/>
      <x:c r="V959"/>
      <x:c r="W959"/>
      <x:c r="X959"/>
      <x:c r="Y959"/>
      <x:c r="Z959"/>
      <x:c r="AA959"/>
      <x:c r="AB959"/>
      <x:c r="AC959"/>
      <x:c r="AD959"/>
      <x:c r="AE959"/>
      <x:c r="AF959"/>
      <x:c r="AZ959"/>
      <x:c r="BA959"/>
      <x:c r="BB959"/>
      <x:c r="BC959"/>
      <x:c r="BD959"/>
      <x:c r="BE959"/>
      <x:c r="BF959"/>
      <x:c r="BG959"/>
      <x:c r="BH959"/>
      <x:c r="BI959"/>
      <x:c r="BJ959"/>
      <x:c r="BK959"/>
      <x:c r="BL959"/>
      <x:c r="BM959"/>
      <x:c r="BN959"/>
      <x:c r="BO959"/>
      <x:c r="BP959"/>
      <x:c r="BQ959"/>
      <x:c r="BR959"/>
      <x:c r="BS959"/>
      <x:c r="BT959"/>
      <x:c r="BU959"/>
      <x:c r="BV959"/>
      <x:c r="BW959"/>
      <x:c r="BX959"/>
      <x:c r="BY959"/>
      <x:c r="BZ959"/>
      <x:c r="CA959"/>
      <x:c r="CB959"/>
      <x:c r="CC959"/>
    </x:row>
    <x:row r="960">
      <x:c r="C960"/>
      <x:c r="D960"/>
      <x:c r="E960"/>
      <x:c r="F960"/>
      <x:c r="G960"/>
      <x:c r="H960"/>
      <x:c r="I960"/>
      <x:c r="J960"/>
      <x:c r="K960"/>
      <x:c r="L960"/>
      <x:c r="M960"/>
      <x:c r="N960"/>
      <x:c r="O960"/>
      <x:c r="P960"/>
      <x:c r="Q960"/>
      <x:c r="R960"/>
      <x:c r="S960"/>
      <x:c r="T960"/>
      <x:c r="U960"/>
      <x:c r="V960"/>
      <x:c r="W960"/>
      <x:c r="X960"/>
      <x:c r="Y960"/>
      <x:c r="Z960"/>
      <x:c r="AA960"/>
      <x:c r="AB960"/>
      <x:c r="AC960"/>
      <x:c r="AD960"/>
      <x:c r="AE960"/>
      <x:c r="AF960"/>
      <x:c r="AZ960"/>
      <x:c r="BA960"/>
      <x:c r="BB960"/>
      <x:c r="BC960"/>
      <x:c r="BD960"/>
      <x:c r="BE960"/>
      <x:c r="BF960"/>
      <x:c r="BG960"/>
      <x:c r="BH960"/>
      <x:c r="BI960"/>
      <x:c r="BJ960"/>
      <x:c r="BK960"/>
      <x:c r="BL960"/>
      <x:c r="BM960"/>
      <x:c r="BN960"/>
      <x:c r="BO960"/>
      <x:c r="BP960"/>
      <x:c r="BQ960"/>
      <x:c r="BR960"/>
      <x:c r="BS960"/>
      <x:c r="BT960"/>
      <x:c r="BU960"/>
      <x:c r="BV960"/>
      <x:c r="BW960"/>
      <x:c r="BX960"/>
      <x:c r="BY960"/>
      <x:c r="BZ960"/>
      <x:c r="CA960"/>
      <x:c r="CB960"/>
      <x:c r="CC960"/>
    </x:row>
    <x:row r="961">
      <x:c r="C961"/>
      <x:c r="D961"/>
      <x:c r="E961"/>
      <x:c r="F961"/>
      <x:c r="G961"/>
      <x:c r="H961"/>
      <x:c r="I961"/>
      <x:c r="J961"/>
      <x:c r="K961"/>
      <x:c r="L961"/>
      <x:c r="M961"/>
      <x:c r="N961"/>
      <x:c r="O961"/>
      <x:c r="P961"/>
      <x:c r="Q961"/>
      <x:c r="R961"/>
      <x:c r="S961"/>
      <x:c r="T961"/>
      <x:c r="U961"/>
      <x:c r="V961"/>
      <x:c r="W961"/>
      <x:c r="X961"/>
      <x:c r="Y961"/>
      <x:c r="Z961"/>
      <x:c r="AA961"/>
      <x:c r="AB961"/>
      <x:c r="AC961"/>
      <x:c r="AD961"/>
      <x:c r="AE961"/>
      <x:c r="AF961"/>
      <x:c r="AZ961"/>
      <x:c r="BA961"/>
      <x:c r="BB961"/>
      <x:c r="BC961"/>
      <x:c r="BD961"/>
      <x:c r="BE961"/>
      <x:c r="BF961"/>
      <x:c r="BG961"/>
      <x:c r="BH961"/>
      <x:c r="BI961"/>
      <x:c r="BJ961"/>
      <x:c r="BK961"/>
      <x:c r="BL961"/>
      <x:c r="BM961"/>
      <x:c r="BN961"/>
      <x:c r="BO961"/>
      <x:c r="BP961"/>
      <x:c r="BQ961"/>
      <x:c r="BR961"/>
      <x:c r="BS961"/>
      <x:c r="BT961"/>
      <x:c r="BU961"/>
      <x:c r="BV961"/>
      <x:c r="BW961"/>
      <x:c r="BX961"/>
      <x:c r="BY961"/>
      <x:c r="BZ961"/>
      <x:c r="CA961"/>
      <x:c r="CB961"/>
      <x:c r="CC961"/>
    </x:row>
    <x:row r="962">
      <x:c r="C962"/>
      <x:c r="D962"/>
      <x:c r="E962"/>
      <x:c r="F962"/>
      <x:c r="G962"/>
      <x:c r="H962"/>
      <x:c r="I962"/>
      <x:c r="J962"/>
      <x:c r="K962"/>
      <x:c r="L962"/>
      <x:c r="M962"/>
      <x:c r="N962"/>
      <x:c r="O962"/>
      <x:c r="P962"/>
      <x:c r="Q962"/>
      <x:c r="R962"/>
      <x:c r="S962"/>
      <x:c r="T962"/>
      <x:c r="U962"/>
      <x:c r="V962"/>
      <x:c r="W962"/>
      <x:c r="X962"/>
      <x:c r="Y962"/>
      <x:c r="Z962"/>
      <x:c r="AA962"/>
      <x:c r="AB962"/>
      <x:c r="AC962"/>
      <x:c r="AD962"/>
      <x:c r="AE962"/>
      <x:c r="AF962"/>
      <x:c r="AZ962"/>
      <x:c r="BA962"/>
      <x:c r="BB962"/>
      <x:c r="BC962"/>
      <x:c r="BD962"/>
      <x:c r="BE962"/>
      <x:c r="BF962"/>
      <x:c r="BG962"/>
      <x:c r="BH962"/>
      <x:c r="BI962"/>
      <x:c r="BJ962"/>
      <x:c r="BK962"/>
      <x:c r="BL962"/>
      <x:c r="BM962"/>
      <x:c r="BN962"/>
      <x:c r="BO962"/>
      <x:c r="BP962"/>
      <x:c r="BQ962"/>
      <x:c r="BR962"/>
      <x:c r="BS962"/>
      <x:c r="BT962"/>
      <x:c r="BU962"/>
      <x:c r="BV962"/>
      <x:c r="BW962"/>
      <x:c r="BX962"/>
      <x:c r="BY962"/>
      <x:c r="BZ962"/>
      <x:c r="CA962"/>
      <x:c r="CB962"/>
      <x:c r="CC962"/>
    </x:row>
    <x:row r="963">
      <x:c r="C963"/>
      <x:c r="D963"/>
      <x:c r="E963"/>
      <x:c r="F963"/>
      <x:c r="G963"/>
      <x:c r="H963"/>
      <x:c r="I963"/>
      <x:c r="J963"/>
      <x:c r="K963"/>
      <x:c r="L963"/>
      <x:c r="M963"/>
      <x:c r="N963"/>
      <x:c r="O963"/>
      <x:c r="P963"/>
      <x:c r="Q963"/>
      <x:c r="R963"/>
      <x:c r="S963"/>
      <x:c r="T963"/>
      <x:c r="U963"/>
      <x:c r="V963"/>
      <x:c r="W963"/>
      <x:c r="X963"/>
      <x:c r="Y963"/>
      <x:c r="Z963"/>
      <x:c r="AA963"/>
      <x:c r="AB963"/>
      <x:c r="AC963"/>
      <x:c r="AD963"/>
      <x:c r="AE963"/>
      <x:c r="AF963"/>
      <x:c r="AZ963"/>
      <x:c r="BA963"/>
      <x:c r="BB963"/>
      <x:c r="BC963"/>
      <x:c r="BD963"/>
      <x:c r="BE963"/>
      <x:c r="BF963"/>
      <x:c r="BG963"/>
      <x:c r="BH963"/>
      <x:c r="BI963"/>
      <x:c r="BJ963"/>
      <x:c r="BK963"/>
      <x:c r="BL963"/>
      <x:c r="BM963"/>
      <x:c r="BN963"/>
      <x:c r="BO963"/>
      <x:c r="BP963"/>
      <x:c r="BQ963"/>
      <x:c r="BR963"/>
      <x:c r="BS963"/>
      <x:c r="BT963"/>
      <x:c r="BU963"/>
      <x:c r="BV963"/>
      <x:c r="BW963"/>
      <x:c r="BX963"/>
      <x:c r="BY963"/>
      <x:c r="BZ963"/>
      <x:c r="CA963"/>
      <x:c r="CB963"/>
      <x:c r="CC963"/>
    </x:row>
    <x:row r="964">
      <x:c r="C964"/>
      <x:c r="D964"/>
      <x:c r="E964"/>
      <x:c r="F964"/>
      <x:c r="G964"/>
      <x:c r="H964"/>
      <x:c r="I964"/>
      <x:c r="J964"/>
      <x:c r="K964"/>
      <x:c r="L964"/>
      <x:c r="M964"/>
      <x:c r="N964"/>
      <x:c r="O964"/>
      <x:c r="P964"/>
      <x:c r="Q964"/>
      <x:c r="R964"/>
      <x:c r="S964"/>
      <x:c r="T964"/>
      <x:c r="U964"/>
      <x:c r="V964"/>
      <x:c r="W964"/>
      <x:c r="X964"/>
      <x:c r="Y964"/>
      <x:c r="Z964"/>
      <x:c r="AA964"/>
      <x:c r="AB964"/>
      <x:c r="AC964"/>
      <x:c r="AD964"/>
      <x:c r="AE964"/>
      <x:c r="AF964"/>
      <x:c r="AZ964"/>
      <x:c r="BA964"/>
      <x:c r="BB964"/>
      <x:c r="BC964"/>
      <x:c r="BD964"/>
      <x:c r="BE964"/>
      <x:c r="BF964"/>
      <x:c r="BG964"/>
      <x:c r="BH964"/>
      <x:c r="BI964"/>
      <x:c r="BJ964"/>
      <x:c r="BK964"/>
      <x:c r="BL964"/>
      <x:c r="BM964"/>
      <x:c r="BN964"/>
      <x:c r="BO964"/>
      <x:c r="BP964"/>
      <x:c r="BQ964"/>
      <x:c r="BR964"/>
      <x:c r="BS964"/>
      <x:c r="BT964"/>
      <x:c r="BU964"/>
      <x:c r="BV964"/>
      <x:c r="BW964"/>
      <x:c r="BX964"/>
      <x:c r="BY964"/>
      <x:c r="BZ964"/>
      <x:c r="CA964"/>
      <x:c r="CB964"/>
      <x:c r="CC964"/>
    </x:row>
    <x:row r="965">
      <x:c r="C965"/>
      <x:c r="D965"/>
      <x:c r="E965"/>
      <x:c r="F965"/>
      <x:c r="G965"/>
      <x:c r="H965"/>
      <x:c r="I965"/>
      <x:c r="J965"/>
      <x:c r="K965"/>
      <x:c r="L965"/>
      <x:c r="M965"/>
      <x:c r="N965"/>
      <x:c r="O965"/>
      <x:c r="P965"/>
      <x:c r="Q965"/>
      <x:c r="R965"/>
      <x:c r="S965"/>
      <x:c r="T965"/>
      <x:c r="U965"/>
      <x:c r="V965"/>
      <x:c r="W965"/>
      <x:c r="X965"/>
      <x:c r="Y965"/>
      <x:c r="Z965"/>
      <x:c r="AA965"/>
      <x:c r="AB965"/>
      <x:c r="AC965"/>
      <x:c r="AD965"/>
      <x:c r="AE965"/>
      <x:c r="AF965"/>
      <x:c r="AZ965"/>
      <x:c r="BA965"/>
      <x:c r="BB965"/>
      <x:c r="BC965"/>
      <x:c r="BD965"/>
      <x:c r="BE965"/>
      <x:c r="BF965"/>
      <x:c r="BG965"/>
      <x:c r="BH965"/>
      <x:c r="BI965"/>
      <x:c r="BJ965"/>
      <x:c r="BK965"/>
      <x:c r="BL965"/>
      <x:c r="BM965"/>
      <x:c r="BN965"/>
      <x:c r="BO965"/>
      <x:c r="BP965"/>
      <x:c r="BQ965"/>
      <x:c r="BR965"/>
      <x:c r="BS965"/>
      <x:c r="BT965"/>
      <x:c r="BU965"/>
      <x:c r="BV965"/>
      <x:c r="BW965"/>
      <x:c r="BX965"/>
      <x:c r="BY965"/>
      <x:c r="BZ965"/>
      <x:c r="CA965"/>
      <x:c r="CB965"/>
      <x:c r="CC965"/>
    </x:row>
    <x:row r="966">
      <x:c r="C966"/>
      <x:c r="D966"/>
      <x:c r="E966"/>
      <x:c r="F966"/>
      <x:c r="G966"/>
      <x:c r="H966"/>
      <x:c r="I966"/>
      <x:c r="J966"/>
      <x:c r="K966"/>
      <x:c r="L966"/>
      <x:c r="M966"/>
      <x:c r="N966"/>
      <x:c r="O966"/>
      <x:c r="P966"/>
      <x:c r="Q966"/>
      <x:c r="R966"/>
      <x:c r="S966"/>
      <x:c r="T966"/>
      <x:c r="U966"/>
      <x:c r="V966"/>
      <x:c r="W966"/>
      <x:c r="X966"/>
      <x:c r="Y966"/>
      <x:c r="Z966"/>
      <x:c r="AA966"/>
      <x:c r="AB966"/>
      <x:c r="AC966"/>
      <x:c r="AD966"/>
      <x:c r="AE966"/>
      <x:c r="AF966"/>
      <x:c r="AZ966"/>
      <x:c r="BA966"/>
      <x:c r="BB966"/>
      <x:c r="BC966"/>
      <x:c r="BD966"/>
      <x:c r="BE966"/>
      <x:c r="BF966"/>
      <x:c r="BG966"/>
      <x:c r="BH966"/>
      <x:c r="BI966"/>
      <x:c r="BJ966"/>
      <x:c r="BK966"/>
      <x:c r="BL966"/>
      <x:c r="BM966"/>
      <x:c r="BN966"/>
      <x:c r="BO966"/>
      <x:c r="BP966"/>
      <x:c r="BQ966"/>
      <x:c r="BR966"/>
      <x:c r="BS966"/>
      <x:c r="BT966"/>
      <x:c r="BU966"/>
      <x:c r="BV966"/>
      <x:c r="BW966"/>
      <x:c r="BX966"/>
      <x:c r="BY966"/>
      <x:c r="BZ966"/>
      <x:c r="CA966"/>
      <x:c r="CB966"/>
      <x:c r="CC966"/>
    </x:row>
    <x:row r="967">
      <x:c r="C967"/>
      <x:c r="D967"/>
      <x:c r="E967"/>
      <x:c r="F967"/>
      <x:c r="G967"/>
      <x:c r="H967"/>
      <x:c r="I967"/>
      <x:c r="J967"/>
      <x:c r="K967"/>
      <x:c r="L967"/>
      <x:c r="M967"/>
      <x:c r="N967"/>
      <x:c r="O967"/>
      <x:c r="P967"/>
      <x:c r="Q967"/>
      <x:c r="R967"/>
      <x:c r="S967"/>
      <x:c r="T967"/>
      <x:c r="U967"/>
      <x:c r="V967"/>
      <x:c r="W967"/>
      <x:c r="X967"/>
      <x:c r="Y967"/>
      <x:c r="Z967"/>
      <x:c r="AA967"/>
      <x:c r="AB967"/>
      <x:c r="AC967"/>
      <x:c r="AD967"/>
      <x:c r="AE967"/>
      <x:c r="AF967"/>
      <x:c r="AZ967"/>
      <x:c r="BA967"/>
      <x:c r="BB967"/>
      <x:c r="BC967"/>
      <x:c r="BD967"/>
      <x:c r="BE967"/>
      <x:c r="BF967"/>
      <x:c r="BG967"/>
      <x:c r="BH967"/>
      <x:c r="BI967"/>
      <x:c r="BJ967"/>
      <x:c r="BK967"/>
      <x:c r="BL967"/>
      <x:c r="BM967"/>
      <x:c r="BN967"/>
      <x:c r="BO967"/>
      <x:c r="BP967"/>
      <x:c r="BQ967"/>
      <x:c r="BR967"/>
      <x:c r="BS967"/>
      <x:c r="BT967"/>
      <x:c r="BU967"/>
      <x:c r="BV967"/>
      <x:c r="BW967"/>
      <x:c r="BX967"/>
      <x:c r="BY967"/>
      <x:c r="BZ967"/>
      <x:c r="CA967"/>
      <x:c r="CB967"/>
      <x:c r="CC967"/>
    </x:row>
    <x:row r="968">
      <x:c r="C968"/>
      <x:c r="D968"/>
      <x:c r="E968"/>
      <x:c r="F968"/>
      <x:c r="G968"/>
      <x:c r="H968"/>
      <x:c r="I968"/>
      <x:c r="J968"/>
      <x:c r="K968"/>
      <x:c r="L968"/>
      <x:c r="M968"/>
      <x:c r="N968"/>
      <x:c r="O968"/>
      <x:c r="P968"/>
      <x:c r="Q968"/>
      <x:c r="R968"/>
      <x:c r="S968"/>
      <x:c r="T968"/>
      <x:c r="U968"/>
      <x:c r="V968"/>
      <x:c r="W968"/>
      <x:c r="X968"/>
      <x:c r="Y968"/>
      <x:c r="Z968"/>
      <x:c r="AA968"/>
      <x:c r="AB968"/>
      <x:c r="AC968"/>
      <x:c r="AD968"/>
      <x:c r="AE968"/>
      <x:c r="AF968"/>
      <x:c r="AZ968"/>
      <x:c r="BA968"/>
      <x:c r="BB968"/>
      <x:c r="BC968"/>
      <x:c r="BD968"/>
      <x:c r="BE968"/>
      <x:c r="BF968"/>
      <x:c r="BG968"/>
      <x:c r="BH968"/>
      <x:c r="BI968"/>
      <x:c r="BJ968"/>
      <x:c r="BK968"/>
      <x:c r="BL968"/>
      <x:c r="BM968"/>
      <x:c r="BN968"/>
      <x:c r="BO968"/>
      <x:c r="BP968"/>
      <x:c r="BQ968"/>
      <x:c r="BR968"/>
      <x:c r="BS968"/>
      <x:c r="BT968"/>
      <x:c r="BU968"/>
      <x:c r="BV968"/>
      <x:c r="BW968"/>
      <x:c r="BX968"/>
      <x:c r="BY968"/>
      <x:c r="BZ968"/>
      <x:c r="CA968"/>
      <x:c r="CB968"/>
      <x:c r="CC968"/>
    </x:row>
    <x:row r="969">
      <x:c r="C969"/>
      <x:c r="D969"/>
      <x:c r="E969"/>
      <x:c r="F969"/>
      <x:c r="G969"/>
      <x:c r="H969"/>
      <x:c r="I969"/>
      <x:c r="J969"/>
      <x:c r="K969"/>
      <x:c r="L969"/>
      <x:c r="M969"/>
      <x:c r="N969"/>
      <x:c r="O969"/>
      <x:c r="P969"/>
      <x:c r="Q969"/>
      <x:c r="R969"/>
      <x:c r="S969"/>
      <x:c r="T969"/>
      <x:c r="U969"/>
      <x:c r="V969"/>
      <x:c r="W969"/>
      <x:c r="X969"/>
      <x:c r="Y969"/>
      <x:c r="Z969"/>
      <x:c r="AA969"/>
      <x:c r="AB969"/>
      <x:c r="AC969"/>
      <x:c r="AD969"/>
      <x:c r="AE969"/>
      <x:c r="AF969"/>
      <x:c r="AZ969"/>
      <x:c r="BA969"/>
      <x:c r="BB969"/>
      <x:c r="BC969"/>
      <x:c r="BD969"/>
      <x:c r="BE969"/>
      <x:c r="BF969"/>
      <x:c r="BG969"/>
      <x:c r="BH969"/>
      <x:c r="BI969"/>
      <x:c r="BJ969"/>
      <x:c r="BK969"/>
      <x:c r="BL969"/>
      <x:c r="BM969"/>
      <x:c r="BN969"/>
      <x:c r="BO969"/>
      <x:c r="BP969"/>
      <x:c r="BQ969"/>
      <x:c r="BR969"/>
      <x:c r="BS969"/>
      <x:c r="BT969"/>
      <x:c r="BU969"/>
      <x:c r="BV969"/>
      <x:c r="BW969"/>
      <x:c r="BX969"/>
      <x:c r="BY969"/>
      <x:c r="BZ969"/>
      <x:c r="CA969"/>
      <x:c r="CB969"/>
      <x:c r="CC969"/>
    </x:row>
    <x:row r="970">
      <x:c r="C970"/>
      <x:c r="D970"/>
      <x:c r="E970"/>
      <x:c r="F970"/>
      <x:c r="G970"/>
      <x:c r="H970"/>
      <x:c r="I970"/>
      <x:c r="J970"/>
      <x:c r="K970"/>
      <x:c r="L970"/>
      <x:c r="M970"/>
      <x:c r="N970"/>
      <x:c r="O970"/>
      <x:c r="P970"/>
      <x:c r="Q970"/>
      <x:c r="R970"/>
      <x:c r="S970"/>
      <x:c r="T970"/>
      <x:c r="U970"/>
      <x:c r="V970"/>
      <x:c r="W970"/>
      <x:c r="X970"/>
      <x:c r="Y970"/>
      <x:c r="Z970"/>
      <x:c r="AA970"/>
      <x:c r="AB970"/>
      <x:c r="AC970"/>
      <x:c r="AD970"/>
      <x:c r="AE970"/>
      <x:c r="AF970"/>
      <x:c r="AZ970"/>
      <x:c r="BA970"/>
      <x:c r="BB970"/>
      <x:c r="BC970"/>
      <x:c r="BD970"/>
      <x:c r="BE970"/>
      <x:c r="BF970"/>
      <x:c r="BG970"/>
      <x:c r="BH970"/>
      <x:c r="BI970"/>
      <x:c r="BJ970"/>
      <x:c r="BK970"/>
      <x:c r="BL970"/>
      <x:c r="BM970"/>
      <x:c r="BN970"/>
      <x:c r="BO970"/>
      <x:c r="BP970"/>
      <x:c r="BQ970"/>
      <x:c r="BR970"/>
      <x:c r="BS970"/>
      <x:c r="BT970"/>
      <x:c r="BU970"/>
      <x:c r="BV970"/>
      <x:c r="BW970"/>
      <x:c r="BX970"/>
      <x:c r="BY970"/>
      <x:c r="BZ970"/>
      <x:c r="CA970"/>
      <x:c r="CB970"/>
      <x:c r="CC970"/>
    </x:row>
    <x:row r="971">
      <x:c r="C971"/>
      <x:c r="D971"/>
      <x:c r="E971"/>
      <x:c r="F971"/>
      <x:c r="G971"/>
      <x:c r="H971"/>
      <x:c r="I971"/>
      <x:c r="J971"/>
      <x:c r="K971"/>
      <x:c r="L971"/>
      <x:c r="M971"/>
      <x:c r="N971"/>
      <x:c r="O971"/>
      <x:c r="P971"/>
      <x:c r="Q971"/>
      <x:c r="R971"/>
      <x:c r="S971"/>
      <x:c r="T971"/>
      <x:c r="U971"/>
      <x:c r="V971"/>
      <x:c r="W971"/>
      <x:c r="X971"/>
      <x:c r="Y971"/>
      <x:c r="Z971"/>
      <x:c r="AA971"/>
      <x:c r="AB971"/>
      <x:c r="AC971"/>
      <x:c r="AD971"/>
      <x:c r="AE971"/>
      <x:c r="AF971"/>
      <x:c r="AZ971"/>
      <x:c r="BA971"/>
      <x:c r="BB971"/>
      <x:c r="BC971"/>
      <x:c r="BD971"/>
      <x:c r="BE971"/>
      <x:c r="BF971"/>
      <x:c r="BG971"/>
      <x:c r="BH971"/>
      <x:c r="BI971"/>
      <x:c r="BJ971"/>
      <x:c r="BK971"/>
      <x:c r="BL971"/>
      <x:c r="BM971"/>
      <x:c r="BN971"/>
      <x:c r="BO971"/>
      <x:c r="BP971"/>
      <x:c r="BQ971"/>
      <x:c r="BR971"/>
      <x:c r="BS971"/>
      <x:c r="BT971"/>
      <x:c r="BU971"/>
      <x:c r="BV971"/>
      <x:c r="BW971"/>
      <x:c r="BX971"/>
      <x:c r="BY971"/>
      <x:c r="BZ971"/>
      <x:c r="CA971"/>
      <x:c r="CB971"/>
      <x:c r="CC971"/>
    </x:row>
    <x:row r="972">
      <x:c r="C972"/>
      <x:c r="D972"/>
      <x:c r="E972"/>
      <x:c r="F972"/>
      <x:c r="G972"/>
      <x:c r="H972"/>
      <x:c r="I972"/>
      <x:c r="J972"/>
      <x:c r="K972"/>
      <x:c r="L972"/>
      <x:c r="M972"/>
      <x:c r="N972"/>
      <x:c r="O972"/>
      <x:c r="P972"/>
      <x:c r="Q972"/>
      <x:c r="R972"/>
      <x:c r="S972"/>
      <x:c r="T972"/>
      <x:c r="U972"/>
      <x:c r="V972"/>
      <x:c r="W972"/>
      <x:c r="X972"/>
      <x:c r="Y972"/>
      <x:c r="Z972"/>
      <x:c r="AA972"/>
      <x:c r="AB972"/>
      <x:c r="AC972"/>
      <x:c r="AD972"/>
      <x:c r="AE972"/>
      <x:c r="AF972"/>
      <x:c r="AZ972"/>
      <x:c r="BA972"/>
      <x:c r="BB972"/>
      <x:c r="BC972"/>
      <x:c r="BD972"/>
      <x:c r="BE972"/>
      <x:c r="BF972"/>
      <x:c r="BG972"/>
      <x:c r="BH972"/>
      <x:c r="BI972"/>
      <x:c r="BJ972"/>
      <x:c r="BK972"/>
      <x:c r="BL972"/>
      <x:c r="BM972"/>
      <x:c r="BN972"/>
      <x:c r="BO972"/>
      <x:c r="BP972"/>
      <x:c r="BQ972"/>
      <x:c r="BR972"/>
      <x:c r="BS972"/>
      <x:c r="BT972"/>
      <x:c r="BU972"/>
      <x:c r="BV972"/>
      <x:c r="BW972"/>
      <x:c r="BX972"/>
      <x:c r="BY972"/>
      <x:c r="BZ972"/>
      <x:c r="CA972"/>
      <x:c r="CB972"/>
      <x:c r="CC972"/>
    </x:row>
    <x:row r="973">
      <x:c r="C973"/>
      <x:c r="D973"/>
      <x:c r="E973"/>
      <x:c r="F973"/>
      <x:c r="G973"/>
      <x:c r="H973"/>
      <x:c r="I973"/>
      <x:c r="J973"/>
      <x:c r="K973"/>
      <x:c r="L973"/>
      <x:c r="M973"/>
      <x:c r="N973"/>
      <x:c r="O973"/>
      <x:c r="P973"/>
      <x:c r="Q973"/>
      <x:c r="R973"/>
      <x:c r="S973"/>
      <x:c r="T973"/>
      <x:c r="U973"/>
      <x:c r="V973"/>
      <x:c r="W973"/>
      <x:c r="X973"/>
      <x:c r="Y973"/>
      <x:c r="Z973"/>
      <x:c r="AA973"/>
      <x:c r="AB973"/>
      <x:c r="AC973"/>
      <x:c r="AD973"/>
      <x:c r="AE973"/>
      <x:c r="AF973"/>
      <x:c r="AZ973"/>
      <x:c r="BA973"/>
      <x:c r="BB973"/>
      <x:c r="BC973"/>
      <x:c r="BD973"/>
      <x:c r="BE973"/>
      <x:c r="BF973"/>
      <x:c r="BG973"/>
      <x:c r="BH973"/>
      <x:c r="BI973"/>
      <x:c r="BJ973"/>
      <x:c r="BK973"/>
      <x:c r="BL973"/>
      <x:c r="BM973"/>
      <x:c r="BN973"/>
      <x:c r="BO973"/>
      <x:c r="BP973"/>
      <x:c r="BQ973"/>
      <x:c r="BR973"/>
      <x:c r="BS973"/>
      <x:c r="BT973"/>
      <x:c r="BU973"/>
      <x:c r="BV973"/>
      <x:c r="BW973"/>
      <x:c r="BX973"/>
      <x:c r="BY973"/>
      <x:c r="BZ973"/>
      <x:c r="CA973"/>
      <x:c r="CB973"/>
      <x:c r="CC973"/>
    </x:row>
    <x:row r="974">
      <x:c r="C974"/>
      <x:c r="D974"/>
      <x:c r="E974"/>
      <x:c r="F974"/>
      <x:c r="G974"/>
      <x:c r="H974"/>
      <x:c r="I974"/>
      <x:c r="J974"/>
      <x:c r="K974"/>
      <x:c r="L974"/>
      <x:c r="M974"/>
      <x:c r="N974"/>
      <x:c r="O974"/>
      <x:c r="P974"/>
      <x:c r="Q974"/>
      <x:c r="R974"/>
      <x:c r="S974"/>
      <x:c r="T974"/>
      <x:c r="U974"/>
      <x:c r="V974"/>
      <x:c r="W974"/>
      <x:c r="X974"/>
      <x:c r="Y974"/>
      <x:c r="Z974"/>
      <x:c r="AA974"/>
      <x:c r="AB974"/>
      <x:c r="AC974"/>
      <x:c r="AD974"/>
      <x:c r="AE974"/>
      <x:c r="AF974"/>
      <x:c r="AZ974"/>
      <x:c r="BA974"/>
      <x:c r="BB974"/>
      <x:c r="BC974"/>
      <x:c r="BD974"/>
      <x:c r="BE974"/>
      <x:c r="BF974"/>
      <x:c r="BG974"/>
      <x:c r="BH974"/>
      <x:c r="BI974"/>
      <x:c r="BJ974"/>
      <x:c r="BK974"/>
      <x:c r="BL974"/>
      <x:c r="BM974"/>
      <x:c r="BN974"/>
      <x:c r="BO974"/>
      <x:c r="BP974"/>
      <x:c r="BQ974"/>
      <x:c r="BR974"/>
      <x:c r="BS974"/>
      <x:c r="BT974"/>
      <x:c r="BU974"/>
      <x:c r="BV974"/>
      <x:c r="BW974"/>
      <x:c r="BX974"/>
      <x:c r="BY974"/>
      <x:c r="BZ974"/>
      <x:c r="CA974"/>
      <x:c r="CB974"/>
      <x:c r="CC974"/>
    </x:row>
    <x:row r="975">
      <x:c r="C975"/>
      <x:c r="D975"/>
      <x:c r="E975"/>
      <x:c r="F975"/>
      <x:c r="G975"/>
      <x:c r="H975"/>
      <x:c r="I975"/>
      <x:c r="J975"/>
      <x:c r="K975"/>
      <x:c r="L975"/>
      <x:c r="M975"/>
      <x:c r="N975"/>
      <x:c r="O975"/>
      <x:c r="P975"/>
      <x:c r="Q975"/>
      <x:c r="R975"/>
      <x:c r="S975"/>
      <x:c r="T975"/>
      <x:c r="U975"/>
      <x:c r="V975"/>
      <x:c r="W975"/>
      <x:c r="X975"/>
      <x:c r="Y975"/>
      <x:c r="Z975"/>
      <x:c r="AA975"/>
      <x:c r="AB975"/>
      <x:c r="AC975"/>
      <x:c r="AD975"/>
      <x:c r="AE975"/>
      <x:c r="AF975"/>
      <x:c r="AZ975"/>
      <x:c r="BA975"/>
      <x:c r="BB975"/>
      <x:c r="BC975"/>
      <x:c r="BD975"/>
      <x:c r="BE975"/>
      <x:c r="BF975"/>
      <x:c r="BG975"/>
      <x:c r="BH975"/>
      <x:c r="BI975"/>
      <x:c r="BJ975"/>
      <x:c r="BK975"/>
      <x:c r="BL975"/>
      <x:c r="BM975"/>
      <x:c r="BN975"/>
      <x:c r="BO975"/>
      <x:c r="BP975"/>
      <x:c r="BQ975"/>
      <x:c r="BR975"/>
      <x:c r="BS975"/>
      <x:c r="BT975"/>
      <x:c r="BU975"/>
      <x:c r="BV975"/>
      <x:c r="BW975"/>
      <x:c r="BX975"/>
      <x:c r="BY975"/>
      <x:c r="BZ975"/>
      <x:c r="CA975"/>
      <x:c r="CB975"/>
      <x:c r="CC975"/>
    </x:row>
    <x:row r="976">
      <x:c r="C976"/>
      <x:c r="D976"/>
      <x:c r="E976"/>
      <x:c r="F976"/>
      <x:c r="G976"/>
      <x:c r="H976"/>
      <x:c r="I976"/>
      <x:c r="J976"/>
      <x:c r="K976"/>
      <x:c r="L976"/>
      <x:c r="M976"/>
      <x:c r="N976"/>
      <x:c r="O976"/>
      <x:c r="P976"/>
      <x:c r="Q976"/>
      <x:c r="R976"/>
      <x:c r="S976"/>
      <x:c r="T976"/>
      <x:c r="U976"/>
      <x:c r="V976"/>
      <x:c r="W976"/>
      <x:c r="X976"/>
      <x:c r="Y976"/>
      <x:c r="Z976"/>
      <x:c r="AA976"/>
      <x:c r="AB976"/>
      <x:c r="AC976"/>
      <x:c r="AD976"/>
      <x:c r="AE976"/>
      <x:c r="AF976"/>
      <x:c r="AZ976"/>
      <x:c r="BA976"/>
      <x:c r="BB976"/>
      <x:c r="BC976"/>
      <x:c r="BD976"/>
      <x:c r="BE976"/>
      <x:c r="BF976"/>
      <x:c r="BG976"/>
      <x:c r="BH976"/>
      <x:c r="BI976"/>
      <x:c r="BJ976"/>
      <x:c r="BK976"/>
      <x:c r="BL976"/>
      <x:c r="BM976"/>
      <x:c r="BN976"/>
      <x:c r="BO976"/>
      <x:c r="BP976"/>
      <x:c r="BQ976"/>
      <x:c r="BR976"/>
      <x:c r="BS976"/>
      <x:c r="BT976"/>
      <x:c r="BU976"/>
      <x:c r="BV976"/>
      <x:c r="BW976"/>
      <x:c r="BX976"/>
      <x:c r="BY976"/>
      <x:c r="BZ976"/>
      <x:c r="CA976"/>
      <x:c r="CB976"/>
      <x:c r="CC976"/>
    </x:row>
    <x:row r="977">
      <x:c r="C977"/>
      <x:c r="D977"/>
      <x:c r="E977"/>
      <x:c r="F977"/>
      <x:c r="G977"/>
      <x:c r="H977"/>
      <x:c r="I977"/>
      <x:c r="J977"/>
      <x:c r="K977"/>
      <x:c r="L977"/>
      <x:c r="M977"/>
      <x:c r="N977"/>
      <x:c r="O977"/>
      <x:c r="P977"/>
      <x:c r="Q977"/>
      <x:c r="R977"/>
      <x:c r="S977"/>
      <x:c r="T977"/>
      <x:c r="U977"/>
      <x:c r="V977"/>
      <x:c r="W977"/>
      <x:c r="X977"/>
      <x:c r="Y977"/>
      <x:c r="Z977"/>
      <x:c r="AA977"/>
      <x:c r="AB977"/>
      <x:c r="AC977"/>
      <x:c r="AD977"/>
      <x:c r="AE977"/>
      <x:c r="AF977"/>
      <x:c r="AZ977"/>
      <x:c r="BA977"/>
      <x:c r="BB977"/>
      <x:c r="BC977"/>
      <x:c r="BD977"/>
      <x:c r="BE977"/>
      <x:c r="BF977"/>
      <x:c r="BG977"/>
      <x:c r="BH977"/>
      <x:c r="BI977"/>
      <x:c r="BJ977"/>
      <x:c r="BK977"/>
      <x:c r="BL977"/>
      <x:c r="BM977"/>
      <x:c r="BN977"/>
      <x:c r="BO977"/>
      <x:c r="BP977"/>
      <x:c r="BQ977"/>
      <x:c r="BR977"/>
      <x:c r="BS977"/>
      <x:c r="BT977"/>
      <x:c r="BU977"/>
      <x:c r="BV977"/>
      <x:c r="BW977"/>
      <x:c r="BX977"/>
      <x:c r="BY977"/>
      <x:c r="BZ977"/>
      <x:c r="CA977"/>
      <x:c r="CB977"/>
      <x:c r="CC977"/>
    </x:row>
    <x:row r="978">
      <x:c r="C978"/>
      <x:c r="D978"/>
      <x:c r="E978"/>
      <x:c r="F978"/>
      <x:c r="G978"/>
      <x:c r="H978"/>
      <x:c r="I978"/>
      <x:c r="J978"/>
      <x:c r="K978"/>
      <x:c r="L978"/>
      <x:c r="M978"/>
      <x:c r="N978"/>
      <x:c r="O978"/>
      <x:c r="P978"/>
      <x:c r="Q978"/>
      <x:c r="R978"/>
      <x:c r="S978"/>
      <x:c r="T978"/>
      <x:c r="U978"/>
      <x:c r="V978"/>
      <x:c r="W978"/>
      <x:c r="X978"/>
      <x:c r="Y978"/>
      <x:c r="Z978"/>
      <x:c r="AA978"/>
      <x:c r="AB978"/>
      <x:c r="AC978"/>
      <x:c r="AD978"/>
      <x:c r="AE978"/>
      <x:c r="AF978"/>
      <x:c r="AZ978"/>
      <x:c r="BA978"/>
      <x:c r="BB978"/>
      <x:c r="BC978"/>
      <x:c r="BD978"/>
      <x:c r="BE978"/>
      <x:c r="BF978"/>
      <x:c r="BG978"/>
      <x:c r="BH978"/>
      <x:c r="BI978"/>
      <x:c r="BJ978"/>
      <x:c r="BK978"/>
      <x:c r="BL978"/>
      <x:c r="BM978"/>
      <x:c r="BN978"/>
      <x:c r="BO978"/>
      <x:c r="BP978"/>
      <x:c r="BQ978"/>
      <x:c r="BR978"/>
      <x:c r="BS978"/>
      <x:c r="BT978"/>
      <x:c r="BU978"/>
      <x:c r="BV978"/>
      <x:c r="BW978"/>
      <x:c r="BX978"/>
      <x:c r="BY978"/>
      <x:c r="BZ978"/>
      <x:c r="CA978"/>
      <x:c r="CB978"/>
      <x:c r="CC978"/>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'Taxonomy'!$B$159:$B$194</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43</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26</x:v>
      </x:c>
      <x:c r="C7" s="4" t="str">
        <x:v>Two battery states, pop-up camp, canister service kit and Legger service fasteners</x:v>
      </x:c>
      <x:c r="D7" s="4" t="str">
        <x:v>Counts follow Category, independent of implementation status.</x:v>
      </x:c>
      <x:c r="E7" s="4" t="str">
        <x:v>Primary category</x:v>
      </x:c>
      <x:c r="G7" t="inlineStr">
        <x:is>
          <x:t xml:space="preserve">Ancient salvage</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Armor</x:t>
        </x:is>
      </x:c>
    </x:row>
    <x:row r="9" ht="48" customHeight="1">
      <x:c r="A9" s="4" t="str">
        <x:v>Crafting components</x:v>
      </x:c>
      <x:c r="B9" s="4">
        <x:f>COUNTIF(Items!$D$6:$D$1005,A9)</x:f>
        <x:v>155</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Atmospheric resources</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Attachments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Camp items</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Clothing</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Consumables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Containers</x:t>
        </x:is>
      </x:c>
    </x:row>
    <x:row r="16" ht="70" customHeight="1">
      <x:c r="A16" s="41" t="str">
        <x:v>Containers</x:v>
      </x:c>
      <x:c r="B16" s="41">
        <x:f>COUNTIF(Items!$D$6:$D$1005,A16)</x:f>
        <x:v>11</x:v>
      </x:c>
      <x:c r="C16" s="41" t="str">
        <x:v>Items assigned to the broad Containers category, including tools/closures in the original vessel family</x:v>
      </x:c>
      <x:c r="D16" s="41" t="str">
        <x:v>For all vessels/cases across categories, filter Item type = Container or Carrier. Container concepts retains its original sixteen proposals.</x:v>
      </x:c>
      <x:c r="E16" s="4" t="str">
        <x:v>Primary category</x:v>
      </x:c>
      <x:c r="G16" t="inlineStr">
        <x:is>
          <x:t xml:space="preserve">Cooking ingredients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Crafting components</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Crafting stations</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Cultural objects</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Currency</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Field supplies</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Legger armor</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Legger attachments</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Manufactured stock</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Mineral resources</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c r="G26" t="inlineStr">
        <x:is>
          <x:t xml:space="preserve">Processing agents</x:t>
        </x:is>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c r="G27" t="inlineStr">
        <x:is>
          <x:t xml:space="preserve">Recovered mechanisms</x:t>
        </x:is>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c r="G28" t="inlineStr">
        <x:is>
          <x:t xml:space="preserve">Salvage</x:t>
        </x:is>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c r="G29" t="inlineStr">
        <x:is>
          <x:t xml:space="preserve">Tools</x:t>
        </x:is>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c r="G30" t="inlineStr">
        <x:is>
          <x:t xml:space="preserve">Weapons</x:t>
        </x:is>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c r="G31" t="inlineStr">
        <x:is>
          <x:t xml:space="preserve">Workshop upgrades</x:t>
        </x:is>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53</x:v>
      </x:c>
      <x:c r="C37" s="4" t="str">
        <x:v>Weapon-category items; caltrops currently supplies this category</x:v>
      </x:c>
      <x:c r="D37" s="4" t="str">
        <x:v>Detailed offensive, defensive, trap and trip-up design remains open.</x:v>
      </x:c>
      <x:c r="E37" s="4" t="str">
        <x:v>Primary category</x:v>
      </x:c>
    </x:row>
    <x:row r="38" ht="85" customHeight="1">
      <x:c r="A38" s="4" t="str">
        <x:v>Cultural objects</x:v>
      </x:c>
      <x:c r="B38" s="4">
        <x:f>COUNTIF(Items!$D$6:$D$1005,A38)</x:f>
        <x:v>60</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x:f>COUNTIF(Items!$D$6:$D$1005,A39)</x:f>
        <x:v>0</x:v>
      </x:c>
      <x:c r="C39" s="4" t="inlineStr">
        <x:is>
          <x:t xml:space="preserve">Retired primary category: all twenty everyday objects are now organized under Camp items. Retained only as a historical label.</x:t>
        </x:is>
      </x:c>
      <x:c r="D39" s="4" t="str">
        <x:v>Other practical tools may be classified as Equipment; use Item type/Use across categories.</x:v>
      </x:c>
      <x:c r="E39" s="4" t="inlineStr">
        <x:is>
          <x:t xml:space="preserve">Legacy category</x:t>
        </x:is>
      </x:c>
    </x:row>
    <x:row r="40" ht="85" customHeight="1">
      <x:c r="A40" s="4" t="str">
        <x:v>Ancient recovered items</x:v>
      </x:c>
      <x:c r="B40" s="4">
        <x:f>COUNTIF(Items!$Z$6:$Z$1005,"Ancient technology")</x:f>
        <x:v>58</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20</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67</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50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37</x:v>
      </x:c>
      <x:c r="C50" s="4" t="str">
        <x:v>Prepared reactive fractions, binders, lubricants, fluxes and other workshop process charges.</x:v>
      </x:c>
      <x:c r="D50" s="4" t="str">
        <x:v>New organizational category, not a canon or rarity claim.</x:v>
      </x:c>
      <x:c r="E50" s="4" t="str">
        <x:v>Primary category</x:v>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42</x:v>
      </x:c>
      <x:c r="C52" s="4" t="inlineStr">
        <x:is>
          <x:t xml:space="preserve">Recovered scrap, discarded supplies and damaged or potentially reusable expedition gear from settlers, Booters and abandoned camps. Inspection and qualification precede reuse; finding an item grants no contents or repair yield.</x:t>
        </x:is>
      </x:c>
      <x:c r="D52" s="4" t="str">
        <x:v>New organizational category, not a canon or rarity claim.</x:v>
      </x:c>
      <x:c r="E52" s="4" t="str">
        <x:v>Primary category</x:v>
      </x:c>
    </x:row>
    <x:row r="53" ht="115" customHeight="1">
      <x:c r="A53" s="4" t="str">
        <x:v>Recovered mechanisms</x:v>
      </x:c>
      <x:c r="B53" s="4">
        <x:f>COUNTIF(Items!$D$6:$D$1005,A53)</x:f>
        <x:v>7</x:v>
      </x:c>
      <x:c r="C53" s="4" t="str">
        <x:v>Intact recovered machine parts with no established contemporary manufacturing route.</x:v>
      </x:c>
      <x:c r="D53" s="4" t="str">
        <x:v>New organizational category, not a canon or rarity claim.</x:v>
      </x:c>
      <x:c r="E53" s="4" t="str">
        <x:v>Primary category</x:v>
      </x:c>
    </x:row>
    <x:row r="54" ht="115" customHeight="1">
      <x:c r="A54" s="4" t="str">
        <x:v>Ancient salvage</x:v>
      </x:c>
      <x:c r="B54" s="4">
        <x:f>COUNTIF(Items!$D$6:$D$1005,A54)</x:f>
        <x:v>30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36</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20</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4</x:v>
      </x:c>
      <x:c r="C58" s="9" t="inlineStr">
        <x:is>
          <x:t xml:space="preserve">General fitted mounts, harnesses, inserts and wearable add-ons. Companion-specific cargo fittings, cases and armor add-ons are Legger attachments; complete protective covers remain Legger armor.</x:t>
        </x:is>
      </x:c>
      <x:c r="D58" s="9" t="inlineStr">
        <x:is>
          <x:t xml:space="preserve">Organization only; retained design status, tiers, slots and behavior.</x:t>
        </x:is>
      </x:c>
      <x:c r="E58" s="4" t="inlineStr">
        <x:is>
          <x:t xml:space="preserve">Primary category</x:t>
        </x:is>
      </x:c>
    </x:row>
    <x:row r="59">
      <x:c r="A59" s="9" t="inlineStr">
        <x:is>
          <x:t xml:space="preserve">Clothing</x:t>
        </x:is>
      </x:c>
      <x:c r="B59" s="9">
        <x:f>COUNTIF(Items!$D$6:$D$1005,A59)</x:f>
        <x:v>15</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22</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12</x:v>
      </x:c>
      <x:c r="C63" s="9" t="inlineStr">
        <x:is>
          <x:t xml:space="preserve">Complete placed facilities that provide a crafting, firing, forging or cooking work site. Hand tools, vessels and auxiliary forming fixtures stay in Tools; fitted upgrades and unfinished components retain their own categories. Placement and recipes remain design proposals.</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11</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row r="65">
      <x:c r="A65" s="4" t="inlineStr">
        <x:is>
          <x:t xml:space="preserve">Camp items</x:t>
        </x:is>
      </x:c>
      <x:c r="B65" s="4">
        <x:f>COUNTIF(Items!$D$6:$D$1005,A65)</x:f>
        <x:v>43</x:v>
      </x:c>
      <x:c r="C65" s="4" t="inlineStr">
        <x:is>
          <x:t xml:space="preserve">Camp shelter, rest, cooking, food service/storage, cleaning, grooming and everyday records. Dedicated crafting stations, worn clothing, personal accessories, raw feeds and damaged recovered finds retain their own categories. Organization does not assign gameplay capacity, slots or effects.</x:t>
        </x:is>
      </x:c>
      <x:c r="D65" s="4" t="inlineStr">
        <x:is>
          <x:t xml:space="preserve">Author-requested camp organization; existing behavior retained.</x:t>
        </x:is>
      </x:c>
      <x:c r="E65"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str">
        <x:v>Primary vessel</x:v>
      </x:c>
      <x:c r="D7" s="4" t="str">
        <x:v>Opaque mineral glass; shell/metal cap</x:v>
      </x:c>
      <x:c r="E7" s="4" t="str">
        <x:v>Everyday transport of one known material</x:v>
      </x:c>
      <x:c r="F7" s="4" t="str">
        <x:v>Hand-sized</x:v>
      </x:c>
      <x:c r="G7" s="4" t="str">
        <x:v>Compression cap and compatible seat proposed</x:v>
      </x:c>
      <x:c r="H7" s="4" t="str">
        <x:v>One identified ichor or reagent batch</x:v>
      </x:c>
      <x:c r="I7" s="4" t="str">
        <x:v>Cannot inspect contents through the wall; external identity label matters</x:v>
      </x:c>
      <x:c r="J7" s="4" t="str">
        <x:v>Standard opaque glass vessels have a source-draft basis; exact item new</x:v>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str">
        <x:v>Primary vessel</x:v>
      </x:c>
      <x:c r="D8" s="4" t="str">
        <x:v>Glass body; rigid broad lid</x:v>
      </x:c>
      <x:c r="E8" s="4" t="str">
        <x:v>Carry thick gels, clot samples and mineral-rich slurry</x:v>
      </x:c>
      <x:c r="F8" s="4" t="str">
        <x:v>Small to medium</x:v>
      </x:c>
      <x:c r="G8" s="4" t="str">
        <x:v>Broad fitted lid with compatible sealing seat</x:v>
      </x:c>
      <x:c r="H8" s="4" t="str">
        <x:v>Viscous material or solid/liquid sample</x:v>
      </x:c>
      <x:c r="I8" s="4" t="str">
        <x:v>Wide opening aids access but makes transfers less controlled; no scoop rules set</x:v>
      </x:c>
      <x:c r="J8" s="4" t="str">
        <x:v>Glass vessel basis; wide-mouth item and uses proposed</x:v>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str">
        <x:v>Primary vessel</x:v>
      </x:c>
      <x:c r="D9" s="4" t="str">
        <x:v>Sealed clear glass</x:v>
      </x:c>
      <x:c r="E9" s="4" t="str">
        <x:v>Preserve an isolated small specimen for later analysis or trade</x:v>
      </x:c>
      <x:c r="F9" s="4" t="str">
        <x:v>Very small</x:v>
      </x:c>
      <x:c r="G9" s="4" t="str">
        <x:v>Factory/workshop sealed</x:v>
      </x:c>
      <x:c r="H9" s="4" t="str">
        <x:v>One specimen; chemistry compatibility unresolved</x:v>
      </x:c>
      <x:c r="I9" s="4" t="str">
        <x:v>Opening and reuse undecided; no mandatory single-use depletion rule approved</x:v>
      </x:c>
      <x:c r="J9" s="4" t="str">
        <x:v>New sealed-glass form inspired by source glasswork</x:v>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str">
        <x:v>Primary vessel</x:v>
      </x:c>
      <x:c r="D10" s="4" t="str">
        <x:v>Clear glass with etched marks</x:v>
      </x:c>
      <x:c r="E10" s="4" t="str">
        <x:v>Read fill and compare a specimen before transfer</x:v>
      </x:c>
      <x:c r="F10" s="4" t="str">
        <x:v>Small sample / workshop</x:v>
      </x:c>
      <x:c r="G10" s="4" t="str">
        <x:v>Matched stopper proposed</x:v>
      </x:c>
      <x:c r="H10" s="4" t="str">
        <x:v>Compatible samples and liquids</x:v>
      </x:c>
      <x:c r="I10" s="4" t="str">
        <x:v>Marks do not establish numeric volume, chemistry analysis or automatic quality grading</x:v>
      </x:c>
      <x:c r="J10" s="4" t="str">
        <x:v>New measuring/inspection use; no authored volume system</x:v>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str">
        <x:v>Protected vessel assembly</x:v>
      </x:c>
      <x:c r="D11" s="4" t="str">
        <x:v>Glass inner vessel; slotted shell outer cage</x:v>
      </x:c>
      <x:c r="E11" s="4" t="str">
        <x:v>Protect a carried specimen while keeping a viewing opening</x:v>
      </x:c>
      <x:c r="F11" s="4" t="str">
        <x:v>Medium</x:v>
      </x:c>
      <x:c r="G11" s="4" t="str">
        <x:v>Retained cap and inspectable seat proposed</x:v>
      </x:c>
      <x:c r="H11" s="4" t="str">
        <x:v>One compatible liquid payload</x:v>
      </x:c>
      <x:c r="I11" s="4" t="str">
        <x:v>One assembled container, not two copies of storage; protection behavior undecided</x:v>
      </x:c>
      <x:c r="J11" s="4" t="str">
        <x:v>Chitin plate/curved vessel and glass drafts inspire assembly; item new</x:v>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str">
        <x:v>Protected vessel assembly</x:v>
      </x:c>
      <x:c r="D12" s="4" t="str">
        <x:v>Metal/shell outer body; replaceable glass liner</x:v>
      </x:c>
      <x:c r="E12" s="4" t="str">
        <x:v>Transport larger quantities to a processing workshop</x:v>
      </x:c>
      <x:c r="F12" s="4" t="str">
        <x:v>Medium haul</x:v>
      </x:c>
      <x:c r="G12" s="4" t="str">
        <x:v>Compression lid with replaceable compatible seat</x:v>
      </x:c>
      <x:c r="H12" s="4" t="str">
        <x:v>One identified raw ichor or chemical batch</x:v>
      </x:c>
      <x:c r="I12" s="4" t="str">
        <x:v>Liner, seal and contents must all be compatible; filled payload belongs in resource cargo</x:v>
      </x:c>
      <x:c r="J12" s="4" t="str">
        <x:v>Glass draft includes internal canister linings; haul role and item new</x:v>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str">
        <x:v>Primary vessel</x:v>
      </x:c>
      <x:c r="D13" s="4" t="str">
        <x:v>Fired ceramic; proposed glaze; rigid lid</x:v>
      </x:c>
      <x:c r="E13" s="4" t="str">
        <x:v>Alternative storage for selected processing compounds</x:v>
      </x:c>
      <x:c r="F13" s="4" t="str">
        <x:v>Medium</x:v>
      </x:c>
      <x:c r="G13" s="4" t="str">
        <x:v>Fitted rigid lid and compatible seal</x:v>
      </x:c>
      <x:c r="H13" s="4" t="str">
        <x:v>Only compounds qualified for that jar</x:v>
      </x:c>
      <x:c r="I13" s="4" t="str">
        <x:v>Opaque; heavier/bulkier tradeoff proposed; glaze is not universally chemical-resistant</x:v>
      </x:c>
      <x:c r="J13" s="4" t="str">
        <x:v>New ceramic vessel proposal; not a validated recipe/material capability</x:v>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str">
        <x:v>Protective carrier</x:v>
      </x:c>
      <x:c r="D16" s="4" t="str">
        <x:v>Shell panels or metal; rigid dividers</x:v>
      </x:c>
      <x:c r="E16" s="4" t="str">
        <x:v>Carry containers and dry sample packets together</x:v>
      </x:c>
      <x:c r="F16" s="4" t="str">
        <x:v>Cargo package</x:v>
      </x:c>
      <x:c r="G16" s="4" t="str">
        <x:v>Latched lid with dust-excluding seat proposed</x:v>
      </x:c>
      <x:c r="H16" s="4" t="str">
        <x:v>Separately sealed contents</x:v>
      </x:c>
      <x:c r="I16" s="4" t="str">
        <x:v>Outer dust seal is not liquid or vapor certification; all nested contents still count</x:v>
      </x:c>
      <x:c r="J16" s="4" t="str">
        <x:v>New protective box proposal; not automatic liquid containment</x:v>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x:c r="B18" s="4"/>
      <x:c r="C18" s="4"/>
      <x:c r="D18" s="4"/>
      <x:c r="E18" s="4"/>
      <x:c r="F18" s="4"/>
      <x:c r="G18" s="4"/>
      <x:c r="H18" s="4"/>
      <x:c r="I18" s="4"/>
      <x:c r="J18" s="4"/>
      <x:c r="K18" s="4"/>
    </x:row>
    <x:row r="19" ht="90" customHeight="1">
      <x:c r="A19" s="4" t="str">
        <x:v>proposal.container.draw_tube</x:v>
      </x:c>
      <x:c r="B19" s="4" t="str">
        <x:v>Glass draw tube</x:v>
      </x:c>
      <x:c r="C19" s="4" t="str">
        <x:v>Transfer glassware</x:v>
      </x:c>
      <x:c r="D19" s="4" t="str">
        <x:v>Glass tube; proposed mechanical fitting</x:v>
      </x:c>
      <x:c r="E19" s="4" t="str">
        <x:v>Move a small sample through an inspectable transfer path</x:v>
      </x:c>
      <x:c r="F19" s="4" t="str">
        <x:v>Tool-sized</x:v>
      </x:c>
      <x:c r="G19" s="4" t="str">
        <x:v>Closed mechanical interface to design</x:v>
      </x:c>
      <x:c r="H19" s="4" t="str">
        <x:v>Compatible small specimen transfer</x:v>
      </x:c>
      <x:c r="I19" s="4" t="str">
        <x:v>No mouth operation or real extraction procedure; gameplay tool and fittings unapproved</x:v>
      </x:c>
      <x:c r="J19" s="4" t="str">
        <x:v>New mechanical sample-transfer tool proposal</x:v>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str">
        <x:v>Closure component</x:v>
      </x:c>
      <x:c r="D20" s="4" t="str">
        <x:v>Ground glass seat; retaining clip optional</x:v>
      </x:c>
      <x:c r="E20" s="4" t="str">
        <x:v>Close its matching vessel without cork or cloth</x:v>
      </x:c>
      <x:c r="F20" s="4" t="str">
        <x:v>Part-sized</x:v>
      </x:c>
      <x:c r="G20" s="4" t="str">
        <x:v>Matched seat</x:v>
      </x:c>
      <x:c r="H20" s="4" t="str">
        <x:v>Vessel closure, not an independent payload</x:v>
      </x:c>
      <x:c r="I20" s="4" t="str">
        <x:v>Fit and material compatibility matter; no universal stopper or separate durability chore assumed</x:v>
      </x:c>
      <x:c r="J20" s="4" t="str">
        <x:v>New glass closure component proposal</x:v>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x:c r="B7" s="4"/>
      <x:c r="C7" s="4"/>
      <x:c r="D7" s="4"/>
      <x:c r="E7" s="4"/>
      <x:c r="F7" s="4"/>
      <x:c r="G7" s="4"/>
      <x:c r="H7" s="4"/>
      <x:c r="I7" s="4"/>
      <x:c r="J7" s="4"/>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x:c r="B15" s="4"/>
      <x:c r="C15" s="4"/>
      <x:c r="D15" s="4"/>
      <x:c r="E15" s="4"/>
      <x:c r="F15" s="4"/>
      <x:c r="G15" s="4"/>
      <x:c r="H15" s="4"/>
      <x:c r="I15" s="4"/>
      <x:c r="J15" s="4"/>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row>
    <x:row r="7" ht="50" customHeight="1">
      <x:c r="A7" s="4" t="str">
        <x:v>Category</x:v>
      </x:c>
      <x:c r="B7" s="4" t="str">
        <x:v>Containers</x:v>
      </x:c>
      <x:c r="C7" s="4" t="str">
        <x:v>Broad existing inventory/design grouping. One per master item.</x:v>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row>
    <x:row r="12" ht="50" customHeight="1">
      <x:c r="A12" s="4" t="str">
        <x:v>Category</x:v>
      </x:c>
      <x:c r="B12" s="4" t="str">
        <x:v>Everyday objects</x:v>
      </x:c>
      <x:c r="C12" s="4" t="inlineStr">
        <x:is>
          <x:t xml:space="preserve">Retired primary category: all twenty everyday objects are now organized under Camp items. Retained only as a historical label.</x:t>
        </x:is>
      </x:c>
    </x:row>
    <x:row r="13" ht="50" customHeight="1">
      <x:c r="A13" s="4" t="str">
        <x:v>Category</x:v>
      </x:c>
      <x:c r="B13" s="4" t="str">
        <x:v>Field supplies</x:v>
      </x:c>
      <x:c r="C13" s="4" t="str">
        <x:v>Broad existing inventory/design grouping. One per master item.</x:v>
      </x:c>
    </x:row>
    <x:row r="14" ht="50" customHeight="1">
      <x:c r="A14" s="4" t="str">
        <x:v>Category</x:v>
      </x:c>
      <x:c r="B14" s="4" t="str">
        <x:v>Resources</x:v>
      </x:c>
      <x:c r="C14" s="4" t="str">
        <x:v>Legacy broad category retained for historical records; use the current resource/stock/recovery groups for new entries.</x:v>
      </x:c>
    </x:row>
    <x:row r="15" ht="50" customHeight="1">
      <x:c r="A15" s="4" t="str">
        <x:v>Category</x:v>
      </x:c>
      <x:c r="B15" s="4" t="str">
        <x:v>Weapons</x:v>
      </x:c>
      <x:c r="C15" s="4" t="str">
        <x:v>Broad existing inventory/design grouping. One per master item.</x:v>
      </x:c>
    </x:row>
    <x:row r="16" ht="50" customHeight="1">
      <x:c r="A16" s="4" t="str">
        <x:v>Category</x:v>
      </x:c>
      <x:c r="B16" s="4" t="str">
        <x:v>Mineral resources</x:v>
      </x:c>
      <x:c r="C16" s="4" t="str">
        <x:v>Geological feedstocks, selected ores, crystals and unrefined Iron Growth.</x:v>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row>
    <x:row r="18" ht="50" customHeight="1">
      <x:c r="A18" s="4" t="str">
        <x:v>Category</x:v>
      </x:c>
      <x:c r="B18" s="4" t="str">
        <x:v>Processing agents</x:v>
      </x:c>
      <x:c r="C18" s="4" t="str">
        <x:v>Prepared reactive fractions, binders, lubricants, fluxes and other workshop process charges.</x:v>
      </x:c>
    </x:row>
    <x:row r="19" ht="50" customHeight="1">
      <x:c r="A19" s="4" t="str">
        <x:v>Category</x:v>
      </x:c>
      <x:c r="B19" s="4" t="str">
        <x:v>Manufactured stock</x:v>
      </x:c>
      <x:c r="C19" s="4" t="str">
        <x:v>Worked metal, glass, ceramic, husk and composite stock awaiting fitted fabrication.</x:v>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row>
    <x:row r="21" ht="50" customHeight="1">
      <x:c r="A21" s="4" t="str">
        <x:v>Category</x:v>
      </x:c>
      <x:c r="B21" s="4" t="str">
        <x:v>Recovered mechanisms</x:v>
      </x:c>
      <x:c r="C21" s="4" t="str">
        <x:v>Intact recovered machine parts with no established contemporary manufacturing route.</x:v>
      </x:c>
    </x:row>
    <x:row r="22" ht="50" customHeight="1">
      <x:c r="A22" s="4" t="str">
        <x:v>Category</x:v>
      </x:c>
      <x:c r="B22" s="4" t="str">
        <x:v>Ancient salvage</x:v>
      </x:c>
      <x:c r="C22" s="4" t="str">
        <x:v>Extremely rare recovered ancient materials and intermediate parts; origin does not assign a refinement tier.</x:v>
      </x:c>
    </x:row>
    <x:row r="23" ht="50" customHeight="1">
      <x:c r="A23" s="4" t="str">
        <x:v>Category</x:v>
      </x:c>
      <x:c r="B23" s="4" t="str">
        <x:v>Atmospheric resources</x:v>
      </x:c>
      <x:c r="C23" s="4" t="str">
        <x:v>Collected airborne dust and contained atmospheric feed; composition and suitability remain source-specific.</x:v>
      </x:c>
    </x:row>
    <x:row r="24" ht="50" customHeight="1">
      <x:c r="A24" s="4" t="str">
        <x:v>Item type</x:v>
      </x:c>
      <x:c r="B24" s="4" t="str">
        <x:v>Ammunition</x:v>
      </x:c>
      <x:c r="C24" s="4" t="str">
        <x:v>What the object is, independent of material, culture and use.</x:v>
      </x:c>
    </x:row>
    <x:row r="25" ht="50" customHeight="1">
      <x:c r="A25" s="4" t="str">
        <x:v>Item type</x:v>
      </x:c>
      <x:c r="B25" s="4" t="str">
        <x:v>Armor</x:v>
      </x:c>
      <x:c r="C25" s="4" t="str">
        <x:v>What the object is, independent of material, culture and use.</x:v>
      </x:c>
    </x:row>
    <x:row r="26" ht="50" customHeight="1">
      <x:c r="A26" s="4" t="str">
        <x:v>Item type</x:v>
      </x:c>
      <x:c r="B26" s="4" t="str">
        <x:v>Carrier</x:v>
      </x:c>
      <x:c r="C26" s="4" t="str">
        <x:v>What the object is, independent of material, culture and use.</x:v>
      </x:c>
    </x:row>
    <x:row r="27" ht="50" customHeight="1">
      <x:c r="A27" s="4" t="str">
        <x:v>Item type</x:v>
      </x:c>
      <x:c r="B27" s="4" t="str">
        <x:v>Chemical material</x:v>
      </x:c>
      <x:c r="C27" s="4" t="str">
        <x:v>What the object is, independent of material, culture and use.</x:v>
      </x:c>
    </x:row>
    <x:row r="28" ht="50" customHeight="1">
      <x:c r="A28" s="4" t="str">
        <x:v>Item type</x:v>
      </x:c>
      <x:c r="B28" s="4" t="str">
        <x:v>Container</x:v>
      </x:c>
      <x:c r="C28" s="4" t="str">
        <x:v>What the object is, independent of material, culture and use.</x:v>
      </x:c>
    </x:row>
    <x:row r="29" ht="50" customHeight="1">
      <x:c r="A29" s="4" t="str">
        <x:v>Item type</x:v>
      </x:c>
      <x:c r="B29" s="4" t="str">
        <x:v>Container part</x:v>
      </x:c>
      <x:c r="C29" s="4" t="str">
        <x:v>What the object is, independent of material, culture and use.</x:v>
      </x:c>
    </x:row>
    <x:row r="30" ht="50" customHeight="1">
      <x:c r="A30" s="4" t="str">
        <x:v>Item type</x:v>
      </x:c>
      <x:c r="B30" s="4" t="str">
        <x:v>Crafting component</x:v>
      </x:c>
      <x:c r="C30" s="4" t="str">
        <x:v>What the object is, independent of material, culture and use.</x:v>
      </x:c>
    </x:row>
    <x:row r="31" ht="50" customHeight="1">
      <x:c r="A31" s="4" t="str">
        <x:v>Item type</x:v>
      </x:c>
      <x:c r="B31" s="4" t="str">
        <x:v>Cultural object</x:v>
      </x:c>
      <x:c r="C31" s="4" t="str">
        <x:v>What the object is, independent of material, culture and use.</x:v>
      </x:c>
    </x:row>
    <x:row r="32" ht="50" customHeight="1">
      <x:c r="A32" s="4" t="str">
        <x:v>Item type</x:v>
      </x:c>
      <x:c r="B32" s="4" t="str">
        <x:v>Currency</x:v>
      </x:c>
      <x:c r="C32" s="4" t="str">
        <x:v>What the object is, independent of material, culture and use.</x:v>
      </x:c>
    </x:row>
    <x:row r="33" ht="50" customHeight="1">
      <x:c r="A33" s="4" t="str">
        <x:v>Item type</x:v>
      </x:c>
      <x:c r="B33" s="4" t="str">
        <x:v>Document</x:v>
      </x:c>
      <x:c r="C33" s="4" t="str">
        <x:v>What the object is, independent of material, culture and use.</x:v>
      </x:c>
    </x:row>
    <x:row r="34" ht="50" customHeight="1">
      <x:c r="A34" s="4" t="str">
        <x:v>Item type</x:v>
      </x:c>
      <x:c r="B34" s="4" t="str">
        <x:v>Drink consumable</x:v>
      </x:c>
      <x:c r="C34" s="4" t="str">
        <x:v>What the object is, independent of material, culture and use.</x:v>
      </x:c>
    </x:row>
    <x:row r="35" ht="50" customHeight="1">
      <x:c r="A35" s="4" t="str">
        <x:v>Item type</x:v>
      </x:c>
      <x:c r="B35" s="4" t="str">
        <x:v>Energy storage</x:v>
      </x:c>
      <x:c r="C35" s="4" t="str">
        <x:v>What the object is, independent of material, culture and use.</x:v>
      </x:c>
    </x:row>
    <x:row r="36" ht="50" customHeight="1">
      <x:c r="A36" s="4" t="str">
        <x:v>Item type</x:v>
      </x:c>
      <x:c r="B36" s="4" t="str">
        <x:v>Food consumable</x:v>
      </x:c>
      <x:c r="C36" s="4" t="str">
        <x:v>What the object is, independent of material, culture and use.</x:v>
      </x:c>
    </x:row>
    <x:row r="37" ht="50" customHeight="1">
      <x:c r="A37" s="4" t="str">
        <x:v>Item type</x:v>
      </x:c>
      <x:c r="B37" s="4" t="str">
        <x:v>Food material</x:v>
      </x:c>
      <x:c r="C37" s="4" t="str">
        <x:v>What the object is, independent of material, culture and use.</x:v>
      </x:c>
    </x:row>
    <x:row r="38" ht="50" customHeight="1">
      <x:c r="A38" s="4" t="str">
        <x:v>Item type</x:v>
      </x:c>
      <x:c r="B38" s="4" t="str">
        <x:v>Gem material</x:v>
      </x:c>
      <x:c r="C38" s="4" t="str">
        <x:v>What the object is, independent of material, culture and use.</x:v>
      </x:c>
    </x:row>
    <x:row r="39" ht="50" customHeight="1">
      <x:c r="A39" s="4" t="str">
        <x:v>Item type</x:v>
      </x:c>
      <x:c r="B39" s="4" t="str">
        <x:v>Household utensil</x:v>
      </x:c>
      <x:c r="C39" s="4" t="str">
        <x:v>What the object is, independent of material, culture and use.</x:v>
      </x:c>
    </x:row>
    <x:row r="40" ht="50" customHeight="1">
      <x:c r="A40" s="4" t="str">
        <x:v>Item type</x:v>
      </x:c>
      <x:c r="B40" s="4" t="str">
        <x:v>Machine</x:v>
      </x:c>
      <x:c r="C40" s="4" t="str">
        <x:v>What the object is, independent of material, culture and use.</x:v>
      </x:c>
    </x:row>
    <x:row r="41" ht="50" customHeight="1">
      <x:c r="A41" s="4" t="str">
        <x:v>Item type</x:v>
      </x:c>
      <x:c r="B41" s="4" t="str">
        <x:v>Musical instrument</x:v>
      </x:c>
      <x:c r="C41" s="4" t="str">
        <x:v>What the object is, independent of material, culture and use.</x:v>
      </x:c>
    </x:row>
    <x:row r="42" ht="50" customHeight="1">
      <x:c r="A42" s="4" t="str">
        <x:v>Item type</x:v>
      </x:c>
      <x:c r="B42" s="4" t="str">
        <x:v>Processed material</x:v>
      </x:c>
      <x:c r="C42" s="4" t="str">
        <x:v>What the object is, independent of material, culture and use.</x:v>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Material tier</x:v>
      </x:c>
      <x:c r="B222" s="3" t="str">
        <x:v>T0</x:v>
      </x:c>
      <x:c r="C222"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3">
      <x:c r="A223" s="3" t="str">
        <x:v>Material tier</x:v>
      </x:c>
      <x:c r="B223" s="3" t="str">
        <x:v>T1</x:v>
      </x:c>
      <x:c r="C223"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4">
      <x:c r="A224" s="3" t="str">
        <x:v>Material tier</x:v>
      </x:c>
      <x:c r="B224" s="3" t="str">
        <x:v>T2</x:v>
      </x:c>
      <x:c r="C224"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5">
      <x:c r="A225" s="3" t="str">
        <x:v>Material tier</x:v>
      </x:c>
      <x:c r="B225" s="3" t="str">
        <x:v>T3</x:v>
      </x:c>
      <x:c r="C225"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6">
      <x:c r="A226" s="3" t="str">
        <x:v>Material tier</x:v>
      </x:c>
      <x:c r="B226" s="3" t="str">
        <x:v>T4</x:v>
      </x:c>
      <x:c r="C226"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7">
      <x:c r="A227" s="3" t="str">
        <x:v>Material tier</x:v>
      </x:c>
      <x:c r="B227" s="3" t="str">
        <x:v>Unassigned</x:v>
      </x:c>
      <x:c r="C227"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General fitted mounts, harnesses, inserts and wearable add-ons. Companion-specific cargo fittings, cases and armor add-ons are Legger attachments; complete protective covers remain Legger armor.</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Complete placed facilities that provide a crafting, firing, forging or cooking work site. Hand tools, vessels and auxiliary forming fixtures stay in Tools; fitted upgrades and unfinished components retain their own categories. Placement and recipes remain design proposals.</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row r="241">
      <x:c r="A241" s="4" t="inlineStr">
        <x:is>
          <x:t xml:space="preserve">Category</x:t>
        </x:is>
      </x:c>
      <x:c r="B241" s="4" t="inlineStr">
        <x:is>
          <x:t xml:space="preserve">Camp items</x:t>
        </x:is>
      </x:c>
      <x:c r="C241" s="4" t="inlineStr">
        <x:is>
          <x:t xml:space="preserve">Camp shelter, rest, cooking, food service/storage, cleaning, grooming and everyday records. Dedicated crafting stations, worn clothing, personal accessories, raw feeds and damaged recovered finds retain their own categories. Organization does not assign gameplay capacity, slots or effects.</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Recovered mechanisms</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Recovered mechanisms</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Recovered mechanisms</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Accessories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Accessories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Clothing</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Clothing</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IFERROR(INDEX(Items!$D$6:$D$1005,MATCH(A16,Items!$A$6:$A$1005,0)),"MISSING ITEM ID")</x:f>
        <x:v>Clothing</x:v>
      </x:c>
      <x:c r="D16" s="4" t="str">
        <x:v>Primary</x:v>
      </x:c>
      <x:c r="E16" s="4" t="str">
        <x:f>IFERROR(INDEX(Items!$AA$6:$AA$1005,MATCH(A16,Items!$A$6:$A$1005,0)),"MISSING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IFERROR(INDEX(Items!$D$6:$D$1005,MATCH(A17,Items!$A$6:$A$1005,0)),"MISSING ITEM ID")</x:f>
        <x:v>Field supplies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Field supplies</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Camp items</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Camp items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IFERROR(INDEX(Items!$D$6:$D$1005,MATCH(A31,Items!$A$6:$A$1005,0)),"MISSING ITEM ID")</x:f>
        <x:v>Accessories</x:v>
      </x:c>
      <x:c r="D31" s="4" t="str">
        <x:v>Primary</x:v>
      </x:c>
      <x:c r="E31" s="4" t="str">
        <x:f>IFERROR(INDEX(Items!$AA$6:$AA$1005,MATCH(A31,Items!$A$6:$A$1005,0)),"MISSING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IFERROR(INDEX(Items!$D$6:$D$1005,MATCH(A38,Items!$A$6:$A$1005,0)),"MISSING ITEM ID")</x:f>
        <x:v>Mineral resources</x:v>
      </x:c>
      <x:c r="D38" s="4" t="str">
        <x:v>Primary</x:v>
      </x:c>
      <x:c r="E38" s="4" t="str">
        <x:f>IFERROR(INDEX(Items!$AA$6:$AA$1005,MATCH(A38,Items!$A$6:$A$1005,0)),"MISSING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Mineral resources</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Mineral 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IFERROR(INDEX(Items!$D$6:$D$1005,MATCH(A86,Items!$A$6:$A$1005,0)),"MISSING ITEM ID")</x:f>
        <x:v>Mineral resources</x:v>
      </x:c>
      <x:c r="D86" s="4" t="str">
        <x:v>Primary</x:v>
      </x:c>
      <x:c r="E86" s="4" t="str">
        <x:f>IFERROR(INDEX(Items!$AA$6:$AA$1005,MATCH(A86,Items!$A$6:$A$1005,0)),"MISSING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IFERROR(INDEX(Items!$D$6:$D$1005,MATCH(A90,Items!$A$6:$A$1005,0)),"MISSING ITEM ID")</x:f>
        <x:v>Mineral resources</x:v>
      </x:c>
      <x:c r="D90" s="4" t="str">
        <x:v>Primary</x:v>
      </x:c>
      <x:c r="E90" s="4" t="str">
        <x:f>IFERROR(INDEX(Items!$AA$6:$AA$1005,MATCH(A90,Items!$A$6:$A$1005,0)),"MISSING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IFERROR(INDEX(Items!$D$6:$D$1005,MATCH(A91,Items!$A$6:$A$1005,0)),"MISSING ITEM ID")</x:f>
        <x:v>Mineral 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IFERROR(INDEX(Items!$D$6:$D$1005,MATCH(A105,Items!$A$6:$A$1005,0)),"MISSING ITEM ID")</x:f>
        <x:v>Crafting components</x:v>
      </x:c>
      <x:c r="D105" s="4" t="str">
        <x:v>Primary</x:v>
      </x:c>
      <x:c r="E105" s="4" t="str">
        <x:f>IFERROR(INDEX(Items!$AA$6:$AA$1005,MATCH(A105,Items!$A$6:$A$1005,0)),"MISSING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Containers</x:v>
      </x:c>
      <x:c r="D135" s="4" t="str">
        <x:v>Primary</x:v>
      </x:c>
      <x:c r="E135" s="4" t="str">
        <x:f>IFERROR(INDEX(Items!$AA$6:$AA$1005,MATCH(A135,Items!$A$6:$A$1005,0)),"MISSING ITEM ID")</x:f>
        <x:v>Liquid and bulk containment</x:v>
      </x:c>
      <x:c r="F135" s="4" t="str">
        <x:v>Current item description. Catalog intent, not implemented actions.</x:v>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Containers</x:v>
      </x:c>
      <x:c r="D136" s="4" t="str">
        <x:v>Primary</x:v>
      </x:c>
      <x:c r="E136" s="4" t="str">
        <x:f>IFERROR(INDEX(Items!$AA$6:$AA$1005,MATCH(A136,Items!$A$6:$A$1005,0)),"MISSING ITEM ID")</x:f>
        <x:v>Liquid and bulk containment</x:v>
      </x:c>
      <x:c r="F136" s="4" t="str">
        <x:v>Current item description. Catalog intent, not implemented actions.</x:v>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Containers</x:v>
      </x:c>
      <x:c r="D137" s="4" t="str">
        <x:v>Primary</x:v>
      </x:c>
      <x:c r="E137" s="4" t="str">
        <x:f>IFERROR(INDEX(Items!$AA$6:$AA$1005,MATCH(A137,Items!$A$6:$A$1005,0)),"MISSING ITEM ID")</x:f>
        <x:v>Liquid and bulk containment</x:v>
      </x:c>
      <x:c r="F137" s="4" t="str">
        <x:v>Current item description. Catalog intent, not implemented actions.</x:v>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Containers</x:v>
      </x:c>
      <x:c r="D138" s="4" t="str">
        <x:v>Primary</x:v>
      </x:c>
      <x:c r="E138" s="4" t="str">
        <x:f>IFERROR(INDEX(Items!$AA$6:$AA$1005,MATCH(A138,Items!$A$6:$A$1005,0)),"MISSING ITEM ID")</x:f>
        <x:v>Liquid and bulk containment</x:v>
      </x:c>
      <x:c r="F138" s="4" t="str">
        <x:v>Current item description. Catalog intent, not implemented actions.</x:v>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Containers</x:v>
      </x:c>
      <x:c r="D139" s="4" t="str">
        <x:v>Secondary</x:v>
      </x:c>
      <x:c r="E139" s="4" t="str">
        <x:v>Inspection</x:v>
      </x:c>
      <x:c r="F139" s="4" t="str">
        <x:v>Current item description. Catalog intent, not implemented actions.</x:v>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Containers</x:v>
      </x:c>
      <x:c r="D140" s="4" t="str">
        <x:v>Primary</x:v>
      </x:c>
      <x:c r="E140" s="4" t="str">
        <x:f>IFERROR(INDEX(Items!$AA$6:$AA$1005,MATCH(A140,Items!$A$6:$A$1005,0)),"MISSING ITEM ID")</x:f>
        <x:v>Liquid and bulk containment</x:v>
      </x:c>
      <x:c r="F140" s="4" t="str">
        <x:v>Current item description. Catalog intent, not implemented actions.</x:v>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Containers</x:v>
      </x:c>
      <x:c r="D141" s="4" t="str">
        <x:v>Primary</x:v>
      </x:c>
      <x:c r="E141" s="4" t="str">
        <x:f>IFERROR(INDEX(Items!$AA$6:$AA$1005,MATCH(A141,Items!$A$6:$A$1005,0)),"MISSING ITEM ID")</x:f>
        <x:v>Liquid and bulk containment</x:v>
      </x:c>
      <x:c r="F141" s="4" t="str">
        <x:v>Current item description. Catalog intent, not implemented actions.</x:v>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Containers</x:v>
      </x:c>
      <x:c r="D142" s="4" t="str">
        <x:v>Primary</x:v>
      </x:c>
      <x:c r="E142" s="4" t="str">
        <x:f>IFERROR(INDEX(Items!$AA$6:$AA$1005,MATCH(A142,Items!$A$6:$A$1005,0)),"MISSING ITEM ID")</x:f>
        <x:v>Liquid and bulk containment</x:v>
      </x:c>
      <x:c r="F142" s="4" t="str">
        <x:v>Current item description. Catalog intent, not implemented actions.</x:v>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Field supplies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Containers</x:v>
      </x:c>
      <x:c r="D145" s="4" t="str">
        <x:v>Primary</x:v>
      </x:c>
      <x:c r="E145" s="4" t="str">
        <x:f>IFERROR(INDEX(Items!$AA$6:$AA$1005,MATCH(A145,Items!$A$6:$A$1005,0)),"MISSING ITEM ID")</x:f>
        <x:v>Cargo organization</x:v>
      </x:c>
      <x:c r="F145" s="4" t="str">
        <x:v>Current item description. Catalog intent, not implemented actions.</x:v>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Camp items</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x:c r="B147" s="4"/>
      <x:c r="C147" s="4"/>
      <x:c r="D147" s="4"/>
      <x:c r="E147" s="4"/>
      <x:c r="F147" s="4"/>
    </x:row>
    <x:row r="148" ht="45" customHeight="1">
      <x:c r="A148" s="4" t="str">
        <x:v>proposal.container.draw_tube</x:v>
      </x:c>
      <x:c r="B148" s="4" t="str">
        <x:f>IFERROR(INDEX(Items!$B$6:$B$1005,MATCH(A148,Items!$A$6:$A$1005,0)),"MISSING ITEM ID")</x:f>
        <x:v>Glass draw tube</x:v>
      </x:c>
      <x:c r="C148" s="4" t="str">
        <x:f>IFERROR(INDEX(Items!$D$6:$D$1005,MATCH(A148,Items!$A$6:$A$1005,0)),"MISSING ITEM ID")</x:f>
        <x:v>Containers</x:v>
      </x:c>
      <x:c r="D148" s="4" t="str">
        <x:v>Primary</x:v>
      </x:c>
      <x:c r="E148" s="4" t="str">
        <x:f>IFERROR(INDEX(Items!$AA$6:$AA$1005,MATCH(A148,Items!$A$6:$A$1005,0)),"MISSING ITEM ID")</x:f>
        <x:v>Material transfer</x:v>
      </x:c>
      <x:c r="F148" s="4" t="str">
        <x:v>Current item description. Catalog intent, not implemented actions.</x:v>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Containers</x:v>
      </x:c>
      <x:c r="D149" s="4" t="str">
        <x:v>Primary</x:v>
      </x:c>
      <x:c r="E149" s="4" t="str">
        <x:f>IFERROR(INDEX(Items!$AA$6:$AA$1005,MATCH(A149,Items!$A$6:$A$1005,0)),"MISSING ITEM ID")</x:f>
        <x:v>Sealing</x:v>
      </x:c>
      <x:c r="F149" s="4" t="str">
        <x:v>Current item description. Catalog intent, not implemented actions.</x:v>
      </x:c>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x:c r="B153" s="4"/>
      <x:c r="C153" s="4"/>
      <x:c r="D153" s="4"/>
      <x:c r="E153" s="4"/>
      <x:c r="F153" s="4"/>
    </x:row>
    <x:row r="154" ht="45" customHeight="1">
      <x:c r="A154" s="4" t="str">
        <x:v>proposal.gear.chest_armor</x:v>
      </x:c>
      <x:c r="B154" s="4" t="str">
        <x:f>IFERROR(INDEX(Items!$B$6:$B$1005,MATCH(A154,Items!$A$6:$A$1005,0)),"MISSING ITEM ID")</x:f>
        <x:v>Iron chestplate</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Iron 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Iron leg guards</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IFERROR(INDEX(Items!$D$6:$D$1005,MATCH(A157,Items!$A$6:$A$1005,0)),"MISSING ITEM ID")</x:f>
        <x:v>Clothing</x:v>
      </x:c>
      <x:c r="D157" s="4" t="str">
        <x:v>Primary</x:v>
      </x:c>
      <x:c r="E157" s="4" t="str">
        <x:f>IFERROR(INDEX(Items!$AA$6:$AA$1005,MATCH(A157,Items!$A$6:$A$1005,0)),"MISSING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IFERROR(INDEX(Items!$D$6:$D$1005,MATCH(A158,Items!$A$6:$A$1005,0)),"MISSING ITEM ID")</x:f>
        <x:v>Clothing</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IFERROR(INDEX(Items!$D$6:$D$1005,MATCH(A159,Items!$A$6:$A$1005,0)),"MISSING ITEM ID")</x:f>
        <x:v>Clothing</x:v>
      </x:c>
      <x:c r="D159" s="4" t="str">
        <x:v>Primary</x:v>
      </x:c>
      <x:c r="E159" s="4" t="str">
        <x:f>IFERROR(INDEX(Items!$AA$6:$AA$1005,MATCH(A159,Items!$A$6:$A$1005,0)),"MISSING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IFERROR(INDEX(Items!$D$6:$D$1005,MATCH(A160,Items!$A$6:$A$1005,0)),"MISSING ITEM ID")</x:f>
        <x:v>Accessories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Attachments</x:v>
      </x:c>
      <x:c r="D161" s="4" t="str">
        <x:v>Primary</x:v>
      </x:c>
      <x:c r="E161" s="4" t="str">
        <x:f>IFERROR(INDEX(Items!$AA$6:$AA$1005,MATCH(A161,Items!$A$6:$A$1005,0)),"MISSING ITEM ID")</x:f>
        <x:v>Protection</x:v>
      </x:c>
      <x:c r="F161" s="4" t="str">
        <x:v>Current item description. Catalog intent, not implemented actions.</x:v>
      </x:c>
    </x:row>
    <x:row r="162" ht="45" customHeight="1">
      <x:c r="A162" s="4"/>
      <x:c r="B162" s="4"/>
      <x:c r="C162" s="4"/>
      <x:c r="D162" s="4"/>
      <x:c r="E162" s="4"/>
      <x:c r="F162" s="4"/>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Accessories</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Accessories</x:v>
      </x:c>
      <x:c r="D168" s="4" t="str">
        <x:v>Primary</x:v>
      </x:c>
      <x:c r="E168" s="4" t="str">
        <x:f>IFERROR(INDEX(Items!$AA$6:$AA$1005,MATCH(A168,Items!$A$6:$A$1005,0)),"MISSING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IFERROR(INDEX(Items!$D$6:$D$1005,MATCH(A169,Items!$A$6:$A$1005,0)),"MISSING ITEM ID")</x:f>
        <x:v>Clothing</x:v>
      </x:c>
      <x:c r="D169" s="4" t="str">
        <x:v>Primary</x:v>
      </x:c>
      <x:c r="E169" s="4" t="str">
        <x:f>IFERROR(INDEX(Items!$AA$6:$AA$1005,MATCH(A169,Items!$A$6:$A$1005,0)),"MISSING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IFERROR(INDEX(Items!$D$6:$D$1005,MATCH(A170,Items!$A$6:$A$1005,0)),"MISSING ITEM ID")</x:f>
        <x:v>Clothing</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IFERROR(INDEX(Items!$D$6:$D$1005,MATCH(A179,Items!$A$6:$A$1005,0)),"MISSING ITEM ID")</x:f>
        <x:v>Mineral resources</x:v>
      </x:c>
      <x:c r="D179" s="4" t="str">
        <x:v>Primary</x:v>
      </x:c>
      <x:c r="E179" s="4" t="str">
        <x:f>IFERROR(INDEX(Items!$AA$6:$AA$1005,MATCH(A179,Items!$A$6:$A$1005,0)),"MISSING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Camp items</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Attachments</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Tools</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Field supplies</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Cultural objects</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Cultural objects</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Cultural objects</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Cultural objects</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IFERROR(INDEX(Items!$D$6:$D$1005,MATCH(A210,Items!$A$6:$A$1005,0)),"MISSING ITEM ID")</x:f>
        <x:v>Cultural objects</x:v>
      </x:c>
      <x:c r="D210" s="4" t="str">
        <x:v>Primary</x:v>
      </x:c>
      <x:c r="E210" s="4" t="str">
        <x:f>IFERROR(INDEX(Items!$AA$6:$AA$1005,MATCH(A210,Items!$A$6:$A$1005,0)),"MISSING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IFERROR(INDEX(Items!$D$6:$D$1005,MATCH(A211,Items!$A$6:$A$1005,0)),"MISSING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IFERROR(INDEX(Items!$D$6:$D$1005,MATCH(A212,Items!$A$6:$A$1005,0)),"MISSING ITEM ID")</x:f>
        <x:v>Cultural objects</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Cultural objects</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Cultural objects</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IFERROR(INDEX(Items!$D$6:$D$1005,MATCH(A216,Items!$A$6:$A$1005,0)),"MISSING ITEM ID")</x:f>
        <x:v>Cultural objects</x:v>
      </x:c>
      <x:c r="D216" s="4" t="str">
        <x:v>Primary</x:v>
      </x:c>
      <x:c r="E216" s="4" t="str">
        <x:f>IFERROR(INDEX(Items!$AA$6:$AA$1005,MATCH(A216,Items!$A$6:$A$1005,0)),"MISSING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IFERROR(INDEX(Items!$D$6:$D$1005,MATCH(A217,Items!$A$6:$A$1005,0)),"MISSING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IFERROR(INDEX(Items!$D$6:$D$1005,MATCH(A218,Items!$A$6:$A$1005,0)),"MISSING ITEM ID")</x:f>
        <x:v>Cultural objects</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IFERROR(INDEX(Items!$D$6:$D$1005,MATCH(A219,Items!$A$6:$A$1005,0)),"MISSING ITEM ID")</x:f>
        <x:v>Cultural objects</x:v>
      </x:c>
      <x:c r="D219" s="4" t="str">
        <x:v>Primary</x:v>
      </x:c>
      <x:c r="E219" s="4" t="str">
        <x:f>IFERROR(INDEX(Items!$AA$6:$AA$1005,MATCH(A219,Items!$A$6:$A$1005,0)),"MISSING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IFERROR(INDEX(Items!$D$6:$D$1005,MATCH(A220,Items!$A$6:$A$1005,0)),"MISSING ITEM ID")</x:f>
        <x:v>Cultural objects</x:v>
      </x:c>
      <x:c r="D220" s="4" t="str">
        <x:v>Primary</x:v>
      </x:c>
      <x:c r="E220" s="4" t="str">
        <x:f>IFERROR(INDEX(Items!$AA$6:$AA$1005,MATCH(A220,Items!$A$6:$A$1005,0)),"MISSING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Cultural objects</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Cultural objects</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Cultural objects</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Cultural objects</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Cultural objects</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Cultural objects</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Camp items</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Camp items</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Camp items</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Camp items</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Camp items</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Camp items</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Camp items</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Camp items</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Camp items</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Camp items</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Camp items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Salvage</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Salvage</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Salvage</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Salvage</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Salvage</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Salvage</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Salvage</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Salvage</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Salvage</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Cultural objects</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Cultural objects</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Cultural objects</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Attachments</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Camp items</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Camp items</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Camp items</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Camp items</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Camp items</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Camp items</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Crafting stations</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Crafting stations</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Accessories</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Processing agents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Processing agents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Processing agents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Processing agents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Processing agents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Processing agents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Processing agents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Processing agents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Processing agents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Processing agents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Processing agents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Processing agents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Processing agents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Processing agents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Processing agents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Processing agents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Tools</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Tools</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Tools</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Tools</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Tools</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Tools</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Tools</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Tools</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Salvage</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Salvage</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Recovered mechanisms</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Recovered mechanisms</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Recovered mechanisms</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Recovered mechanisms</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Field supplies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Tools</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Tools</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Tools</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Tools</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Salvage</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Salvage</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Tools</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Tools</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Tools</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Legger attachments</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x:c r="B423" s="3"/>
      <x:c r="C423" s="3"/>
      <x:c r="D423" s="3"/>
      <x:c r="E423" s="3"/>
      <x:c r="F423" s="3"/>
    </x:row>
    <x:row r="424" ht="65" customHeight="1">
      <x:c r="A424" s="3"/>
      <x:c r="B424" s="3"/>
      <x:c r="C424" s="3"/>
      <x:c r="D424" s="3"/>
      <x:c r="E424" s="3"/>
      <x:c r="F424" s="3"/>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Camp items</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Camp items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Camp items</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Camp items</x:v>
      </x:c>
      <x:c r="D439" s="3" t="str">
        <x:v>Secondary</x:v>
      </x:c>
      <x:c r="E439" s="3" t="str">
        <x:v>Cargo organization</x:v>
      </x:c>
      <x:c r="F439" s="3" t="str">
        <x:v>Food direction / item proposal. Consumption values, ingredient compatibility and packaging behavior unresolved.</x:v>
      </x:c>
    </x:row>
    <x:row r="440" ht="65" customHeight="1">
      <x:c r="A440" s="3"/>
      <x:c r="B440" s="3"/>
      <x:c r="C440" s="3"/>
      <x:c r="D440" s="3"/>
      <x:c r="E440" s="3"/>
      <x:c r="F440" s="3"/>
    </x:row>
    <x:row r="441" ht="65" customHeight="1">
      <x:c r="A441" s="3"/>
      <x:c r="B441" s="3"/>
      <x:c r="C441" s="3"/>
      <x:c r="D441" s="3"/>
      <x:c r="E441" s="3"/>
      <x:c r="F441" s="3"/>
    </x:row>
    <x:row r="442" ht="65" customHeight="1">
      <x:c r="A442" s="3" t="str">
        <x:v>proposal.raw.basalt</x:v>
      </x:c>
      <x:c r="B442" s="3" t="str">
        <x:f>IFERROR(INDEX(Items!$B$6:$B$1005,MATCH(A442,Items!$A$6:$A$1005,0)),"MISSING ITEM ID")</x:f>
        <x:v>Basalt blocks</x:v>
      </x:c>
      <x:c r="C442" s="3" t="str">
        <x:f>IFERROR(INDEX(Items!$D$6:$D$1005,MATCH(A442,Items!$A$6:$A$1005,0)),"MISSING ITEM ID")</x:f>
        <x:v>Mineral resources</x:v>
      </x:c>
      <x:c r="D442" s="3" t="str">
        <x:v>Primary</x:v>
      </x:c>
      <x:c r="E442" s="3" t="str">
        <x:f>IFERROR(INDEX(Items!$AA$6:$AA$1005,MATCH(A442,Items!$A$6:$A$1005,0)),"MISSING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IFERROR(INDEX(Items!$D$6:$D$1005,MATCH(A443,Items!$A$6:$A$1005,0)),"MISSING ITEM ID")</x:f>
        <x:v>Mineral resources</x:v>
      </x:c>
      <x:c r="D443" s="3" t="str">
        <x:v>Primary</x:v>
      </x:c>
      <x:c r="E443" s="3" t="str">
        <x:f>IFERROR(INDEX(Items!$AA$6:$AA$1005,MATCH(A443,Items!$A$6:$A$1005,0)),"MISSING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IFERROR(INDEX(Items!$D$6:$D$1005,MATCH(A444,Items!$A$6:$A$1005,0)),"MISSING ITEM ID")</x:f>
        <x:v>Mineral 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IFERROR(INDEX(Items!$D$6:$D$1005,MATCH(A445,Items!$A$6:$A$1005,0)),"MISSING ITEM ID")</x:f>
        <x:v>Mineral resources</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IFERROR(INDEX(Items!$D$6:$D$1005,MATCH(A461,Items!$A$6:$A$1005,0)),"MISSING ITEM ID")</x:f>
        <x:v>Salvage</x:v>
      </x:c>
      <x:c r="D461" s="3" t="str">
        <x:v>Primary</x:v>
      </x:c>
      <x:c r="E461" s="3" t="str">
        <x:f>IFERROR(INDEX(Items!$AA$6:$AA$1005,MATCH(A461,Items!$A$6:$A$1005,0)),"MISSING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IFERROR(INDEX(Items!$D$6:$D$1005,MATCH(A464,Items!$A$6:$A$1005,0)),"MISSING ITEM ID")</x:f>
        <x:v>Mineral resources</x:v>
      </x:c>
      <x:c r="D464" s="3" t="str">
        <x:v>Primary</x:v>
      </x:c>
      <x:c r="E464" s="3" t="str">
        <x:f>IFERROR(INDEX(Items!$AA$6:$AA$1005,MATCH(A464,Items!$A$6:$A$1005,0)),"MISSING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Mineral resources</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Mineral 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IFERROR(INDEX(Items!$D$6:$D$1005,MATCH(A470,Items!$A$6:$A$1005,0)),"MISSING ITEM ID")</x:f>
        <x:v>Mineral resources</x:v>
      </x:c>
      <x:c r="D470" s="3" t="str">
        <x:v>Primary</x:v>
      </x:c>
      <x:c r="E470" s="3" t="str">
        <x:f>IFERROR(INDEX(Items!$AA$6:$AA$1005,MATCH(A470,Items!$A$6:$A$1005,0)),"MISSING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IFERROR(INDEX(Items!$D$6:$D$1005,MATCH(A471,Items!$A$6:$A$1005,0)),"MISSING ITEM ID")</x:f>
        <x:v>Mineral 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Processing agents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Processing agents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Processing agents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Processing agents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Processing agents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Processing agents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Accessories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Weapons</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IFERROR(INDEX(Items!$D$6:$D$1005,MATCH(A540,Items!$A$6:$A$1005,0)),"MISSING ITEM ID")</x:f>
        <x:v>Tools</x:v>
      </x:c>
      <x:c r="D540" s="3" t="str">
        <x:v>Primary</x:v>
      </x:c>
      <x:c r="E540" s="3" t="str">
        <x:f>IFERROR(INDEX(Items!$AA$6:$AA$1005,MATCH(A540,Items!$A$6:$A$1005,0)),"MISSING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suit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suit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Tools</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Tools</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Salvage</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Tools</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Tools</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Tools</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Salvage</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Tools</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x:c r="B565" s="3"/>
      <x:c r="C565" s="3"/>
      <x:c r="D565" s="3"/>
      <x:c r="E565" s="3"/>
      <x:c r="F565" s="3"/>
    </x:row>
    <x:row r="566">
      <x:c r="A566" s="3"/>
      <x:c r="B566" s="3"/>
      <x:c r="C566" s="3"/>
      <x:c r="D566" s="3"/>
      <x:c r="E566" s="3"/>
      <x:c r="F566" s="3"/>
    </x:row>
    <x:row r="567">
      <x:c r="A567" s="3" t="str">
        <x:v>author.corrosion.advanced_remover</x:v>
      </x:c>
      <x:c r="B567" s="3" t="str">
        <x:f>IFERROR(INDEX(Items!$B$6:$B$1005,MATCH(A567,Items!$A$6:$A$1005,0)),"MISSING ITEM ID")</x:f>
        <x:v>Advanced rust-removal compound</x:v>
      </x:c>
      <x:c r="C567" s="3" t="str">
        <x:f>IFERROR(INDEX(Items!$D$6:$D$1005,MATCH(A567,Items!$A$6:$A$1005,0)),"MISSING ITEM ID")</x:f>
        <x:v>Processing agents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Processing agents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Processing agents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Processing agents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Processing agents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Processing agents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Processing agents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Processing agents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Processing agents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Processing agents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Processing agents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Processing agents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stock</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grounding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stock</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stock</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Processing agents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reinforcement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 joint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Bonded abrasive-faced stock</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stock</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Tools</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Tools</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insulating board</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ceremonial inlay stock</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Processing agents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Mineral resources</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Assayed Iron Growth feedstock</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Canister-grade Growth alloy stock</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Processing agents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Processing agents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Processing agents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Processing agents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Processing agents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Processing agents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Processing agents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Processing agents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Processing agents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Dried electroactive-fiber reinforcement stock</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x:c r="B670" s="4"/>
      <x:c r="C670" s="4"/>
      <x:c r="D670" s="4"/>
      <x:c r="E670" s="4"/>
      <x:c r="F670" s="4"/>
    </x:row>
    <x:row r="671" ht="115" customHeight="1">
      <x:c r="A671" s="4" t="str">
        <x:v>proposal.lore.beetle_liner</x:v>
      </x:c>
      <x:c r="B671" s="4" t="str">
        <x:f>IFERROR(INDEX('Items'!$B$6:$B$1005,MATCH(A671,'Items'!$A$6:$A$1005,0)),"MISSING ID")</x:f>
        <x:v>Insulating beetle-harness liner</x:v>
      </x:c>
      <x:c r="C671" s="4" t="str">
        <x:f>IFERROR(INDEX('Items'!$D$6:$D$1005,MATCH(A671,'Items'!$A$6:$A$1005,0)),"MISSING ID")</x:f>
        <x:v>Crafting components</x:v>
      </x:c>
      <x:c r="D671" s="4" t="str">
        <x:v>Primary</x:v>
      </x:c>
      <x:c r="E671" s="4" t="str">
        <x:f>IFERROR(INDEX('Items'!$AA$6:$AA$1005,MATCH(A671,'Items'!$A$6:$A$1005,0)),"MISSING ID")</x:f>
        <x:v>Animal husbandry</x:v>
      </x:c>
      <x:c r="F671" s="4" t="str">
        <x:v>Source-informed intended use; item and route remain proposals.</x:v>
      </x:c>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Salvage</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conductor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Rough iron rivet stock</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Field supplies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t="str">
        <x:v>proposal.collection.kaolin_pocket_clay</x:v>
      </x:c>
      <x:c r="B686" s="4" t="str">
        <x:f>IFERROR(INDEX('Items'!$B$6:$B$1005,MATCH(A686,'Items'!$A$6:$A$1005,0)),"MISSING ID")</x:f>
        <x:v>Kaolin pocket clay</x:v>
      </x:c>
      <x:c r="C686" s="4" t="str">
        <x:f>IFERROR(INDEX('Items'!$D$6:$D$1005,MATCH(A686,'Items'!$A$6:$A$1005,0)),"MISSING ID")</x:f>
        <x:v>Mineral resources</x:v>
      </x:c>
      <x:c r="D686" s="4" t="str">
        <x:v>Primary</x:v>
      </x:c>
      <x:c r="E686" s="4" t="str">
        <x:f>IFERROR(INDEX('Items'!$AA$6:$AA$1005,MATCH(A686,'Items'!$A$6:$A$1005,0)),"MISSING ID")</x:f>
        <x:v>Fabrication</x:v>
      </x:c>
      <x:c r="F686" s="4" t="str">
        <x:v>Collection proposal: Fine ceramic body feed from isolated dry deposits</x:v>
      </x:c>
    </x:row>
    <x:row r="687" ht="64" customHeight="1">
      <x:c r="A687" s="4" t="str">
        <x:v>proposal.collection.bentonitic_clay_lumps</x:v>
      </x:c>
      <x:c r="B687" s="4" t="str">
        <x:f>IFERROR(INDEX('Items'!$B$6:$B$1005,MATCH(A687,'Items'!$A$6:$A$1005,0)),"MISSING ID")</x:f>
        <x:v>Bentonitic clay lumps</x:v>
      </x:c>
      <x:c r="C687" s="4" t="str">
        <x:f>IFERROR(INDEX('Items'!$D$6:$D$1005,MATCH(A687,'Items'!$A$6:$A$1005,0)),"MISSING ID")</x:f>
        <x:v>Mineral resources</x:v>
      </x:c>
      <x:c r="D687" s="4" t="str">
        <x:v>Primary</x:v>
      </x:c>
      <x:c r="E687" s="4" t="str">
        <x:f>IFERROR(INDEX('Items'!$AA$6:$AA$1005,MATCH(A687,'Items'!$A$6:$A$1005,0)),"MISSING ID")</x:f>
        <x:v>Fabrication</x:v>
      </x:c>
      <x:c r="F687" s="4" t="str">
        <x:v>Collection proposal: Candidate mineral binder and sealing feed</x:v>
      </x:c>
    </x:row>
    <x:row r="688" ht="64" customHeight="1">
      <x:c r="A688" s="4" t="str">
        <x:v>proposal.collection.magnesite_nodules</x:v>
      </x:c>
      <x:c r="B688" s="4" t="str">
        <x:f>IFERROR(INDEX('Items'!$B$6:$B$1005,MATCH(A688,'Items'!$A$6:$A$1005,0)),"MISSING ID")</x:f>
        <x:v>Magnesite nodules</x:v>
      </x:c>
      <x:c r="C688" s="4" t="str">
        <x:f>IFERROR(INDEX('Items'!$D$6:$D$1005,MATCH(A688,'Items'!$A$6:$A$1005,0)),"MISSING ID")</x:f>
        <x:v>Mineral resources</x:v>
      </x:c>
      <x:c r="D688" s="4" t="str">
        <x:v>Primary</x:v>
      </x:c>
      <x:c r="E688" s="4" t="str">
        <x:f>IFERROR(INDEX('Items'!$AA$6:$AA$1005,MATCH(A688,'Items'!$A$6:$A$1005,0)),"MISSING ID")</x:f>
        <x:v>Fabrication</x:v>
      </x:c>
      <x:c r="F688" s="4" t="str">
        <x:v>Collection proposal: Candidate refractory and magnesium process feed</x:v>
      </x:c>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t="str">
        <x:v>proposal.collection.potash_mineral_crust</x:v>
      </x:c>
      <x:c r="B691" s="4" t="str">
        <x:f>IFERROR(INDEX('Items'!$B$6:$B$1005,MATCH(A691,'Items'!$A$6:$A$1005,0)),"MISSING ID")</x:f>
        <x:v>Potash mineral crust</x:v>
      </x:c>
      <x:c r="C691" s="4" t="str">
        <x:f>IFERROR(INDEX('Items'!$D$6:$D$1005,MATCH(A691,'Items'!$A$6:$A$1005,0)),"MISSING ID")</x:f>
        <x:v>Mineral resources</x:v>
      </x:c>
      <x:c r="D691" s="4" t="str">
        <x:v>Primary</x:v>
      </x:c>
      <x:c r="E691" s="4" t="str">
        <x:f>IFERROR(INDEX('Items'!$AA$6:$AA$1005,MATCH(A691,'Items'!$A$6:$A$1005,0)),"MISSING ID")</x:f>
        <x:v>Fabrication</x:v>
      </x:c>
      <x:c r="F691" s="4" t="str">
        <x:v>Collection proposal: Candidate industrial alkali feed</x:v>
      </x:c>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Mineral resources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t="str">
        <x:v>proposal.collection.contained_culinary_phagia_culture</x:v>
      </x:c>
      <x:c r="B693" s="4" t="str">
        <x:f>IFERROR(INDEX('Items'!$B$6:$B$1005,MATCH(A693,'Items'!$A$6:$A$1005,0)),"MISSING ID")</x:f>
        <x:v>Contained culinary Phagia culture</x:v>
      </x:c>
      <x:c r="C693" s="4" t="str">
        <x:f>IFERROR(INDEX('Items'!$D$6:$D$1005,MATCH(A693,'Items'!$A$6:$A$1005,0)),"MISSING ID")</x:f>
        <x:v>Cooking ingredients</x:v>
      </x:c>
      <x:c r="D693" s="4" t="str">
        <x:v>Primary</x:v>
      </x:c>
      <x:c r="E693" s="4" t="str">
        <x:f>IFERROR(INDEX('Items'!$AA$6:$AA$1005,MATCH(A693,'Items'!$A$6:$A$1005,0)),"MISSING ID")</x:f>
        <x:v>Food preparation</x:v>
      </x:c>
      <x:c r="F693" s="4" t="str">
        <x:v>Collection proposal: Food-production source stock kept separate from industrial byproducts</x:v>
      </x:c>
    </x:row>
    <x:row r="694" ht="64" customHeight="1">
      <x:c r="A694" s="4" t="str">
        <x:v>proposal.collection.selected_edible_fauna_gland_tissue</x:v>
      </x:c>
      <x:c r="B694" s="4" t="str">
        <x:f>IFERROR(INDEX('Items'!$B$6:$B$1005,MATCH(A694,'Items'!$A$6:$A$1005,0)),"MISSING ID")</x:f>
        <x:v>Selected edible-fauna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Sorted nickel alloying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Sorted tin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Prepared kaolin body stock</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meal</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Drawn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chitin friction stock</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Calibrated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Processing agents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t="str">
        <x:v>proposal.collection.husk_paper_surface_sizing</x:v>
      </x:c>
      <x:c r="B704" s="4" t="str">
        <x:f>IFERROR(INDEX('Items'!$B$6:$B$1005,MATCH(A704,'Items'!$A$6:$A$1005,0)),"MISSING ID")</x:f>
        <x:v>Husk-paper surface sizing</x:v>
      </x:c>
      <x:c r="C704" s="4" t="str">
        <x:f>IFERROR(INDEX('Items'!$D$6:$D$1005,MATCH(A704,'Items'!$A$6:$A$1005,0)),"MISSING ID")</x:f>
        <x:v>Processing agents</x:v>
      </x:c>
      <x:c r="D704" s="4" t="str">
        <x:v>Primary</x:v>
      </x:c>
      <x:c r="E704" s="4" t="str">
        <x:f>IFERROR(INDEX('Items'!$AA$6:$AA$1005,MATCH(A704,'Items'!$A$6:$A$1005,0)),"MISSING ID")</x:f>
        <x:v>Surface finishing</x:v>
      </x:c>
      <x:c r="F704" s="4" t="str">
        <x:v>Collection proposal: Reduces surface shedding on document leaves</x:v>
      </x:c>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Processing agents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Processing agents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Tools</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Tools</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Containers</x:v>
      </x:c>
      <x:c r="D710" s="4" t="str">
        <x:v>Primary</x:v>
      </x:c>
      <x:c r="E710" s="4" t="str">
        <x:f>IFERROR(INDEX('Items'!$AA$6:$AA$1005,MATCH(A710,'Items'!$A$6:$A$1005,0)),"MISSING ID")</x:f>
        <x:v>Liquid and bulk containment</x:v>
      </x:c>
      <x:c r="F710" s="4" t="str">
        <x:v>Collection proposal: Carries separated workshop reagents in individual sealed wells</x:v>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t="str">
        <x:v>proposal.collection.shell_rib_gaiters</x:v>
      </x:c>
      <x:c r="B717" s="4" t="str">
        <x:f>IFERROR(INDEX('Items'!$B$6:$B$1005,MATCH(A717,'Items'!$A$6:$A$1005,0)),"MISSING ID")</x:f>
        <x:v>Shell-rib gaiters</x:v>
      </x:c>
      <x:c r="C717" s="4" t="str">
        <x:f>IFERROR(INDEX('Items'!$D$6:$D$1005,MATCH(A717,'Items'!$A$6:$A$1005,0)),"MISSING ID")</x:f>
        <x:v>Clothing</x:v>
      </x:c>
      <x:c r="D717" s="4" t="str">
        <x:v>Primary</x:v>
      </x:c>
      <x:c r="E717" s="4" t="str">
        <x:f>IFERROR(INDEX('Items'!$AA$6:$AA$1005,MATCH(A717,'Items'!$A$6:$A$1005,0)),"MISSING ID")</x:f>
        <x:v>Protection</x:v>
      </x:c>
      <x:c r="F717" s="4" t="str">
        <x:v>Collection proposal: Lower-leg covering against grit and brush contact</x:v>
      </x:c>
    </x:row>
    <x:row r="718" ht="64" customHeight="1">
      <x:c r="A718" s="4" t="str">
        <x:v>proposal.collection.minimal_hide_tool_belt</x:v>
      </x:c>
      <x:c r="B718" s="4" t="str">
        <x:f>IFERROR(INDEX('Items'!$B$6:$B$1005,MATCH(A718,'Items'!$A$6:$A$1005,0)),"MISSING ID")</x:f>
        <x:v>Minimal-hide tool belt</x:v>
      </x:c>
      <x:c r="C718" s="4" t="str">
        <x:f>IFERROR(INDEX('Items'!$D$6:$D$1005,MATCH(A718,'Items'!$A$6:$A$1005,0)),"MISSING ID")</x:f>
        <x:v>Attachments</x:v>
      </x:c>
      <x:c r="D718" s="4" t="str">
        <x:v>Primary</x:v>
      </x:c>
      <x:c r="E718" s="4" t="str">
        <x:f>IFERROR(INDEX('Items'!$AA$6:$AA$1005,MATCH(A718,'Items'!$A$6:$A$1005,0)),"MISSING ID")</x:f>
        <x:v>Equipment mounting</x:v>
      </x:c>
      <x:c r="F718" s="4" t="str">
        <x:v>Collection proposal: Carries hand tools on narrow scarce hide strips</x:v>
      </x:c>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Cultural objects</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Cultural objects</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Cultural objects</x:v>
      </x:c>
      <x:c r="D723" s="4" t="str">
        <x:v>Primary</x:v>
      </x:c>
      <x:c r="E723" s="4" t="str">
        <x:f>IFERROR(INDEX('Items'!$AA$6:$AA$1005,MATCH(A723,'Items'!$A$6:$A$1005,0)),"MISSING ID")</x:f>
        <x:v>Ceremony</x:v>
      </x:c>
      <x:c r="F723" s="4" t="str">
        <x:v>Collection proposal: Linked metal token exchanged at a witnessed agreement</x:v>
      </x:c>
    </x:row>
    <x:row r="724" ht="64" customHeight="1">
      <x:c r="A724" s="4" t="str">
        <x:v>proposal.collection.canister_coming_of_age_pendant</x:v>
      </x:c>
      <x:c r="B724" s="4" t="str">
        <x:f>IFERROR(INDEX('Items'!$B$6:$B$1005,MATCH(A724,'Items'!$A$6:$A$1005,0)),"MISSING ID")</x:f>
        <x:v>Canister coming-of-age pendant</x:v>
      </x:c>
      <x:c r="C724" s="4" t="str">
        <x:f>IFERROR(INDEX('Items'!$D$6:$D$1005,MATCH(A724,'Items'!$A$6:$A$1005,0)),"MISSING ID")</x:f>
        <x:v>Cultural objects</x:v>
      </x:c>
      <x:c r="D724" s="4" t="str">
        <x:v>Primary</x:v>
      </x:c>
      <x:c r="E724" s="4" t="str">
        <x:f>IFERROR(INDEX('Items'!$AA$6:$AA$1005,MATCH(A724,'Items'!$A$6:$A$1005,0)),"MISSING ID")</x:f>
        <x:v>Ceremony</x:v>
      </x:c>
      <x:c r="F724" s="4" t="str">
        <x:v>Collection proposal: Canister-shaped personal milestone ornament</x:v>
      </x:c>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Cultural objects</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Cultural objects</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Cultural objects</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Cultural objects</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Cultural objects</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Camp items</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Camp items</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Camp items</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Camp items</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Cultural objects</x:v>
      </x:c>
      <x:c r="D736" s="4" t="str">
        <x:v>Primary</x:v>
      </x:c>
      <x:c r="E736" s="4" t="str">
        <x:f>IFERROR(INDEX('Items'!$AA$6:$AA$1005,MATCH(A736,'Items'!$A$6:$A$1005,0)),"MISSING ID")</x:f>
        <x:v>Writing and records</x:v>
      </x:c>
      <x:c r="F736" s="4" t="str">
        <x:v>Collection proposal: Records a proposed site claim and witnesses</x:v>
      </x:c>
    </x:row>
    <x:row r="737" ht="64" customHeight="1">
      <x:c r="A737" s="4" t="str">
        <x:v>proposal.collection.workshop_repair_folio</x:v>
      </x:c>
      <x:c r="B737" s="4" t="str">
        <x:f>IFERROR(INDEX('Items'!$B$6:$B$1005,MATCH(A737,'Items'!$A$6:$A$1005,0)),"MISSING ID")</x:f>
        <x:v>Workshop repair folio</x:v>
      </x:c>
      <x:c r="C737" s="4" t="str">
        <x:f>IFERROR(INDEX('Items'!$D$6:$D$1005,MATCH(A737,'Items'!$A$6:$A$1005,0)),"MISSING ID")</x:f>
        <x:v>Cultural objects</x:v>
      </x:c>
      <x:c r="D737" s="4" t="str">
        <x:v>Primary</x:v>
      </x:c>
      <x:c r="E737" s="4" t="str">
        <x:f>IFERROR(INDEX('Items'!$AA$6:$AA$1005,MATCH(A737,'Items'!$A$6:$A$1005,0)),"MISSING ID")</x:f>
        <x:v>Writing and records</x:v>
      </x:c>
      <x:c r="F737" s="4" t="str">
        <x:v>Collection proposal: Tracks machine faults and replaced parts</x:v>
      </x:c>
    </x:row>
    <x:row r="738" ht="64" customHeight="1">
      <x:c r="A738" s="4" t="str">
        <x:v>proposal.collection.caravan_cargo_manifest</x:v>
      </x:c>
      <x:c r="B738" s="4" t="str">
        <x:f>IFERROR(INDEX('Items'!$B$6:$B$1005,MATCH(A738,'Items'!$A$6:$A$1005,0)),"MISSING ID")</x:f>
        <x:v>Caravan cargo manifest</x:v>
      </x:c>
      <x:c r="C738" s="4" t="str">
        <x:f>IFERROR(INDEX('Items'!$D$6:$D$1005,MATCH(A738,'Items'!$A$6:$A$1005,0)),"MISSING ID")</x:f>
        <x:v>Cultural objects</x:v>
      </x:c>
      <x:c r="D738" s="4" t="str">
        <x:v>Primary</x:v>
      </x:c>
      <x:c r="E738" s="4" t="str">
        <x:f>IFERROR(INDEX('Items'!$AA$6:$AA$1005,MATCH(A738,'Items'!$A$6:$A$1005,0)),"MISSING ID")</x:f>
        <x:v>Writing and records</x:v>
      </x:c>
      <x:c r="F738" s="4" t="str">
        <x:v>Collection proposal: Lists carried goods and their owners</x:v>
      </x:c>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Cultural objects</x:v>
      </x:c>
      <x:c r="D739" s="4" t="str">
        <x:v>Primary</x:v>
      </x:c>
      <x:c r="E739" s="4" t="str">
        <x:f>IFERROR(INDEX('Items'!$AA$6:$AA$1005,MATCH(A739,'Items'!$A$6:$A$1005,0)),"MISSING ID")</x:f>
        <x:v>Writing and records</x:v>
      </x:c>
      <x:c r="F739" s="4" t="str">
        <x:v>Collection proposal: Records rations and food preparation notes</x:v>
      </x:c>
    </x:row>
    <x:row r="740" ht="64" customHeight="1">
      <x:c r="A740" s="4" t="str">
        <x:v>proposal.collection.instrument_tuning_chart</x:v>
      </x:c>
      <x:c r="B740" s="4" t="str">
        <x:f>IFERROR(INDEX('Items'!$B$6:$B$1005,MATCH(A740,'Items'!$A$6:$A$1005,0)),"MISSING ID")</x:f>
        <x:v>Instrument tuning chart</x:v>
      </x:c>
      <x:c r="C740" s="4" t="str">
        <x:f>IFERROR(INDEX('Items'!$D$6:$D$1005,MATCH(A740,'Items'!$A$6:$A$1005,0)),"MISSING ID")</x:f>
        <x:v>Cultural objects</x:v>
      </x:c>
      <x:c r="D740" s="4" t="str">
        <x:v>Primary</x:v>
      </x:c>
      <x:c r="E740" s="4" t="str">
        <x:f>IFERROR(INDEX('Items'!$AA$6:$AA$1005,MATCH(A740,'Items'!$A$6:$A$1005,0)),"MISSING ID")</x:f>
        <x:v>Writing and records</x:v>
      </x:c>
      <x:c r="F740" s="4" t="str">
        <x:v>Collection proposal: Preserves pitch marks for an instrument set</x:v>
      </x:c>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t="str">
        <x:v>proposal.collection.toothed_linear_rack</x:v>
      </x:c>
      <x:c r="B745" s="4" t="str">
        <x:f>IFERROR(INDEX('Items'!$B$6:$B$1005,MATCH(A745,'Items'!$A$6:$A$1005,0)),"MISSING ID")</x:f>
        <x:v>Toothed linear rack</x:v>
      </x:c>
      <x:c r="C745" s="4" t="str">
        <x:f>IFERROR(INDEX('Items'!$D$6:$D$1005,MATCH(A745,'Items'!$A$6:$A$1005,0)),"MISSING ID")</x:f>
        <x:v>Crafting components</x:v>
      </x:c>
      <x:c r="D745" s="4" t="str">
        <x:v>Primary</x:v>
      </x:c>
      <x:c r="E745" s="4" t="str">
        <x:f>IFERROR(INDEX('Items'!$AA$6:$AA$1005,MATCH(A745,'Items'!$A$6:$A$1005,0)),"MISSING ID")</x:f>
        <x:v>Machinery repair</x:v>
      </x:c>
      <x:c r="F745" s="4" t="str">
        <x:v>Collection proposal: Converts pinion rotation to linear travel</x:v>
      </x:c>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t="str">
        <x:v>proposal.collection.iron_spike_mace</x:v>
      </x:c>
      <x:c r="B793" s="4" t="str">
        <x:f>IFERROR(INDEX('Items'!$B$6:$B$1005,MATCH(A793,'Items'!$A$6:$A$1005,0)),"MISSING ID")</x:f>
        <x:v>Iron spike mace</x:v>
      </x:c>
      <x:c r="C793" s="4" t="str">
        <x:f>IFERROR(INDEX('Items'!$D$6:$D$1005,MATCH(A793,'Items'!$A$6:$A$1005,0)),"MISSING ID")</x:f>
        <x:v>Weapons</x:v>
      </x:c>
      <x:c r="D793" s="4" t="str">
        <x:v>Primary</x:v>
      </x:c>
      <x:c r="E793" s="4" t="str">
        <x:f>IFERROR(INDEX('Items'!$AA$6:$AA$1005,MATCH(A793,'Items'!$A$6:$A$1005,0)),"MISSING ID")</x:f>
        <x:v>Offensive combat</x:v>
      </x:c>
      <x:c r="F793" s="4" t="str">
        <x:v>Collection proposal: Short impact weapon with a reinforced striking head</x:v>
      </x:c>
    </x:row>
    <x:row r="794" ht="64" customHeight="1">
      <x:c r="A794" s="4" t="str">
        <x:v>proposal.collection.steel_salvage_cleaver</x:v>
      </x:c>
      <x:c r="B794" s="4" t="str">
        <x:f>IFERROR(INDEX('Items'!$B$6:$B$1005,MATCH(A794,'Items'!$A$6:$A$1005,0)),"MISSING ID")</x:f>
        <x:v>Steel salvage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t="str">
        <x:v>proposal.collection.spring_dart_projector</x:v>
      </x:c>
      <x:c r="B799" s="4" t="str">
        <x:f>IFERROR(INDEX('Items'!$B$6:$B$1005,MATCH(A799,'Items'!$A$6:$A$1005,0)),"MISSING ID")</x:f>
        <x:v>Spring dart projector</x:v>
      </x:c>
      <x:c r="C799" s="4" t="str">
        <x:f>IFERROR(INDEX('Items'!$D$6:$D$1005,MATCH(A799,'Items'!$A$6:$A$1005,0)),"MISSING ID")</x:f>
        <x:v>Weapons</x:v>
      </x:c>
      <x:c r="D799" s="4" t="str">
        <x:v>Primary</x:v>
      </x:c>
      <x:c r="E799" s="4" t="str">
        <x:f>IFERROR(INDEX('Items'!$AA$6:$AA$1005,MATCH(A799,'Items'!$A$6:$A$1005,0)),"MISSING ID")</x:f>
        <x:v>Offensive combat</x:v>
      </x:c>
      <x:c r="F799" s="4" t="str">
        <x:v>Collection proposal: Compact mechanical launcher with a replaceable dart channel</x:v>
      </x:c>
    </x:row>
    <x:row r="800" ht="64" customHeight="1">
      <x:c r="A800" s="4" t="str">
        <x:v>proposal.collection.pressure_rivet_launcher</x:v>
      </x:c>
      <x:c r="B800" s="4" t="str">
        <x:f>IFERROR(INDEX('Items'!$B$6:$B$1005,MATCH(A800,'Items'!$A$6:$A$1005,0)),"MISSING ID")</x:f>
        <x:v>Pressure rivet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x:c r="B811" s="4"/>
      <x:c r="C811" s="4"/>
      <x:c r="D811" s="4"/>
      <x:c r="E811" s="4"/>
      <x:c r="F811" s="4"/>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t="str">
        <x:v>proposal.collection.controlled_sour_phagia_base</x:v>
      </x:c>
      <x:c r="B813" s="4" t="str">
        <x:f>IFERROR(INDEX('Items'!$B$6:$B$1005,MATCH(A813,'Items'!$A$6:$A$1005,0)),"MISSING ID")</x:f>
        <x:v>Controlled-sour Phagia base</x:v>
      </x:c>
      <x:c r="C813" s="4" t="str">
        <x:f>IFERROR(INDEX('Items'!$D$6:$D$1005,MATCH(A813,'Items'!$A$6:$A$1005,0)),"MISSING ID")</x:f>
        <x:v>Cooking ingredients</x:v>
      </x:c>
      <x:c r="D813" s="4" t="str">
        <x:v>Primary</x:v>
      </x:c>
      <x:c r="E813" s="4" t="str">
        <x:f>IFERROR(INDEX('Items'!$AA$6:$AA$1005,MATCH(A813,'Items'!$A$6:$A$1005,0)),"MISSING ID")</x:f>
        <x:v>Food preparation</x:v>
      </x:c>
      <x:c r="F813" s="4" t="str">
        <x:v>Collection proposal: Candidate cultured flavor base requiring process design</x:v>
      </x:c>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Food-grade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t="str">
        <x:v>proposal.collection.selected_edible_fauna_roe</x:v>
      </x:c>
      <x:c r="B820" s="4" t="str">
        <x:f>IFERROR(INDEX('Items'!$B$6:$B$1005,MATCH(A820,'Items'!$A$6:$A$1005,0)),"MISSING ID")</x:f>
        <x:v>Selected edible-fauna roe</x:v>
      </x:c>
      <x:c r="C820" s="4" t="str">
        <x:f>IFERROR(INDEX('Items'!$D$6:$D$1005,MATCH(A820,'Items'!$A$6:$A$1005,0)),"MISSING ID")</x:f>
        <x:v>Cooking ingredients</x:v>
      </x:c>
      <x:c r="D820" s="4" t="str">
        <x:v>Primary</x:v>
      </x:c>
      <x:c r="E820" s="4" t="str">
        <x:f>IFERROR(INDEX('Items'!$AA$6:$AA$1005,MATCH(A820,'Items'!$A$6:$A$1005,0)),"MISSING ID")</x:f>
        <x:v>Food preparation</x:v>
      </x:c>
      <x:c r="F820" s="4" t="str">
        <x:v>Collection proposal: Candidate reproductive food fraction of a species yet to be designed</x:v>
      </x:c>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x:c r="B825" s="4"/>
      <x:c r="C825" s="4"/>
      <x:c r="D825" s="4"/>
      <x:c r="E825" s="4"/>
      <x:c r="F825" s="4"/>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x:c r="B827" s="4"/>
      <x:c r="C827" s="4"/>
      <x:c r="D827" s="4"/>
      <x:c r="E827" s="4"/>
      <x:c r="F827" s="4"/>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x:c r="B829" s="4"/>
      <x:c r="C829" s="4"/>
      <x:c r="D829" s="4"/>
      <x:c r="E829" s="4"/>
      <x:c r="F829" s="4"/>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x:c r="B831" s="4"/>
      <x:c r="C831" s="4"/>
      <x:c r="D831" s="4"/>
      <x:c r="E831" s="4"/>
      <x:c r="F831" s="4"/>
    </x:row>
    <x:row r="832" ht="64" customHeight="1">
      <x:c r="A832" s="4"/>
      <x:c r="B832" s="4"/>
      <x:c r="C832" s="4"/>
      <x:c r="D832" s="4"/>
      <x:c r="E832" s="4"/>
      <x:c r="F832" s="4"/>
    </x:row>
    <x:row r="833" ht="64" customHeight="1">
      <x:c r="A833" s="4"/>
      <x:c r="B833" s="4"/>
      <x:c r="C833" s="4"/>
      <x:c r="D833" s="4"/>
      <x:c r="E833" s="4"/>
      <x:c r="F833" s="4"/>
    </x:row>
    <x:row r="834" ht="64" customHeight="1">
      <x:c r="A834" s="4"/>
      <x:c r="B834" s="4"/>
      <x:c r="C834" s="4"/>
      <x:c r="D834" s="4"/>
      <x:c r="E834" s="4"/>
      <x:c r="F834" s="4"/>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x:c r="B838" s="4"/>
      <x:c r="C838" s="4"/>
      <x:c r="D838" s="4"/>
      <x:c r="E838" s="4"/>
      <x:c r="F838" s="4"/>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x:c r="B842" s="4"/>
      <x:c r="C842" s="4"/>
      <x:c r="D842" s="4"/>
      <x:c r="E842" s="4"/>
      <x:c r="F842" s="4"/>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Field supplies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Wound clock-spring pack</x:v>
      </x:c>
      <x:c r="C846" s="4" t="str">
        <x:f>IFERROR(INDEX('Items'!$D$6:$D$1005,MATCH(A846,'Items'!$A$6:$A$1005,0)),"MISSING ID")</x:f>
        <x:v>Field supplies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Field supplies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Lifted counterweight module</x:v>
      </x:c>
      <x:c r="C848" s="4" t="str">
        <x:f>IFERROR(INDEX('Items'!$D$6:$D$1005,MATCH(A848,'Items'!$A$6:$A$1005,0)),"MISSING ID")</x:f>
        <x:v>Field supplies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Salvage</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Field supplies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Field supplies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Crafting components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Field supplies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Field supplies</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Field supplies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Field supplies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Field supplies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Field supplies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Field supplies</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Field supplies</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Field supplies</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Field supplies</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Field supplies</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Field supplies</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t="str">
        <x:v>proposal.collection.sail_seam_repair_kit</x:v>
      </x:c>
      <x:c r="B865" s="4" t="str">
        <x:f>IFERROR(INDEX('Items'!$B$6:$B$1005,MATCH(A865,'Items'!$A$6:$A$1005,0)),"MISSING ID")</x:f>
        <x:v>Sail seam repair kit</x:v>
      </x:c>
      <x:c r="C865" s="4" t="str">
        <x:f>IFERROR(INDEX('Items'!$D$6:$D$1005,MATCH(A865,'Items'!$A$6:$A$1005,0)),"MISSING ID")</x:f>
        <x:v>Field supplies</x:v>
      </x:c>
      <x:c r="D865" s="4" t="str">
        <x:v>Primary</x:v>
      </x:c>
      <x:c r="E865" s="4" t="str">
        <x:f>IFERROR(INDEX('Items'!$AA$6:$AA$1005,MATCH(A865,'Items'!$A$6:$A$1005,0)),"MISSING ID")</x:f>
        <x:v>Equipment repair</x:v>
      </x:c>
      <x:c r="F865" s="4" t="str">
        <x:v>Collection proposal: Prepared wing reinforcement and hardware for a field sail repair</x:v>
      </x:c>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Tools</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x:c r="B867" s="4"/>
      <x:c r="C867" s="4"/>
      <x:c r="D867" s="4"/>
      <x:c r="E867" s="4"/>
      <x:c r="F867" s="4"/>
    </x:row>
    <x:row r="868" ht="64" customHeight="1">
      <x:c r="A868" s="4"/>
      <x:c r="B868" s="4"/>
      <x:c r="C868" s="4"/>
      <x:c r="D868" s="4"/>
      <x:c r="E868" s="4"/>
      <x:c r="F868" s="4"/>
    </x:row>
    <x:row r="869" ht="64" customHeight="1">
      <x:c r="A869" s="4" t="str">
        <x:v>proposal.collection.shell_runner_cargo_sled</x:v>
      </x:c>
      <x:c r="B869" s="4" t="str">
        <x:f>IFERROR(INDEX('Items'!$B$6:$B$1005,MATCH(A869,'Items'!$A$6:$A$1005,0)),"MISSING ID")</x:f>
        <x:v>Shell-runner cargo sled</x:v>
      </x:c>
      <x:c r="C869" s="4" t="str">
        <x:f>IFERROR(INDEX('Items'!$D$6:$D$1005,MATCH(A869,'Items'!$A$6:$A$1005,0)),"MISSING ID")</x:f>
        <x:v>Tools</x:v>
      </x:c>
      <x:c r="D869" s="4" t="str">
        <x:v>Primary</x:v>
      </x:c>
      <x:c r="E869" s="4" t="str">
        <x:f>IFERROR(INDEX('Items'!$AA$6:$AA$1005,MATCH(A869,'Items'!$A$6:$A$1005,0)),"MISSING ID")</x:f>
        <x:v>Traversal</x:v>
      </x:c>
      <x:c r="F869" s="4" t="str">
        <x:v>Collection proposal: Ground-drag transport for compact loads on suitable flats</x:v>
      </x:c>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Cultural objects</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Cultural objects</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Cultural objects</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Cultural objects</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Cultural objects</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Cultural objects</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Cultural objects</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Cultural objects</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Cultural objects</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Cultural objects</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Cultural objects</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Cultural objects</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Cultural objects</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Cultural objects</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Cultural objects</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Cultural objects</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Cultural objects</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Cultural objects</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Cultural objects</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Camp items</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Camp items</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Camp items</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Camp items</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Camp items</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Camp items</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Camp items</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Camp items</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Camp items</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Camp items</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t="str">
        <x:v>proposal.collection.ceramic_faced_shield</x:v>
      </x:c>
      <x:c r="B909" s="4" t="str">
        <x:f>IFERROR(INDEX('Items'!$B$6:$B$1005,MATCH(A909,'Items'!$A$6:$A$1005,0)),"MISSING ID")</x:f>
        <x:v>Ceramic-faced shield</x:v>
      </x:c>
      <x:c r="C909" s="4" t="str">
        <x:f>IFERROR(INDEX('Items'!$D$6:$D$1005,MATCH(A909,'Items'!$A$6:$A$1005,0)),"MISSING ID")</x:f>
        <x:v>Armor</x:v>
      </x:c>
      <x:c r="D909" s="4" t="str">
        <x:v>Primary</x:v>
      </x:c>
      <x:c r="E909" s="4" t="str">
        <x:f>IFERROR(INDEX('Items'!$AA$6:$AA$1005,MATCH(A909,'Items'!$A$6:$A$1005,0)),"MISSING ID")</x:f>
        <x:v>Defensive combat</x:v>
      </x:c>
      <x:c r="F909" s="4" t="str">
        <x:v>Collection proposal: Replaceable ceramic facing on a metal frame</x:v>
      </x:c>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t="str">
        <x:v>proposal.collection.mica_slit_observation_shield</x:v>
      </x:c>
      <x:c r="B916" s="4" t="str">
        <x:f>IFERROR(INDEX('Items'!$B$6:$B$1005,MATCH(A916,'Items'!$A$6:$A$1005,0)),"MISSING ID")</x:f>
        <x:v>Mica-slit observation shield</x:v>
      </x:c>
      <x:c r="C916" s="4" t="str">
        <x:f>IFERROR(INDEX('Items'!$D$6:$D$1005,MATCH(A916,'Items'!$A$6:$A$1005,0)),"MISSING ID")</x:f>
        <x:v>Armor</x:v>
      </x:c>
      <x:c r="D916" s="4" t="str">
        <x:v>Primary</x:v>
      </x:c>
      <x:c r="E916" s="4" t="str">
        <x:f>IFERROR(INDEX('Items'!$AA$6:$AA$1005,MATCH(A916,'Items'!$A$6:$A$1005,0)),"MISSING ID")</x:f>
        <x:v>Defensive combat</x:v>
      </x:c>
      <x:c r="F916" s="4" t="str">
        <x:v>Collection proposal: Small mineral viewing slit in a metal face</x:v>
      </x:c>
    </x:row>
    <x:row r="917" ht="64" customHeight="1">
      <x:c r="A917" s="4" t="str">
        <x:v>proposal.collection.grit_shedding_curved_shield</x:v>
      </x:c>
      <x:c r="B917" s="4" t="str">
        <x:f>IFERROR(INDEX('Items'!$B$6:$B$1005,MATCH(A917,'Items'!$A$6:$A$1005,0)),"MISSING ID")</x:f>
        <x:v>Grit-shedding curved shield</x:v>
      </x:c>
      <x:c r="C917" s="4" t="str">
        <x:f>IFERROR(INDEX('Items'!$D$6:$D$1005,MATCH(A917,'Items'!$A$6:$A$1005,0)),"MISSING ID")</x:f>
        <x:v>Armor</x:v>
      </x:c>
      <x:c r="D917" s="4" t="str">
        <x:v>Primary</x:v>
      </x:c>
      <x:c r="E917" s="4" t="str">
        <x:f>IFERROR(INDEX('Items'!$AA$6:$AA$1005,MATCH(A917,'Items'!$A$6:$A$1005,0)),"MISSING ID")</x:f>
        <x:v>Defensive combat</x:v>
      </x:c>
      <x:c r="F917" s="4" t="str">
        <x:v>Collection proposal: Curved shell face intended to shed loose grit</x:v>
      </x:c>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t="str">
        <x:v>proposal.collection.loose_plate_skid_patch</x:v>
      </x:c>
      <x:c r="B927" s="4" t="str">
        <x:f>IFERROR(INDEX('Items'!$B$6:$B$1005,MATCH(A927,'Items'!$A$6:$A$1005,0)),"MISSING ID")</x:f>
        <x:v>Loose-plate skid patch</x:v>
      </x:c>
      <x:c r="C927" s="4" t="str">
        <x:f>IFERROR(INDEX('Items'!$D$6:$D$1005,MATCH(A927,'Items'!$A$6:$A$1005,0)),"MISSING ID")</x:f>
        <x:v>Weapons</x:v>
      </x:c>
      <x:c r="D927" s="4" t="str">
        <x:v>Primary</x:v>
      </x:c>
      <x:c r="E927" s="4" t="str">
        <x:f>IFERROR(INDEX('Items'!$AA$6:$AA$1005,MATCH(A927,'Items'!$A$6:$A$1005,0)),"MISSING ID")</x:f>
        <x:v>Area denial</x:v>
      </x:c>
      <x:c r="F927" s="4" t="str">
        <x:v>Collection proposal: Unstable overlapping metal plates for a prepared obstacle</x:v>
      </x:c>
    </x:row>
    <x:row r="928" ht="64" customHeight="1">
      <x:c r="A928" s="4" t="str">
        <x:v>proposal.collection.rolling_stone_scatter_pouch</x:v>
      </x:c>
      <x:c r="B928" s="4" t="str">
        <x:f>IFERROR(INDEX('Items'!$B$6:$B$1005,MATCH(A928,'Items'!$A$6:$A$1005,0)),"MISSING ID")</x:f>
        <x:v>Rolling-stone scatter pouch</x:v>
      </x:c>
      <x:c r="C928" s="4" t="str">
        <x:f>IFERROR(INDEX('Items'!$D$6:$D$1005,MATCH(A928,'Items'!$A$6:$A$1005,0)),"MISSING ID")</x:f>
        <x:v>Weapons</x:v>
      </x:c>
      <x:c r="D928" s="4" t="str">
        <x:v>Primary</x:v>
      </x:c>
      <x:c r="E928" s="4" t="str">
        <x:f>IFERROR(INDEX('Items'!$AA$6:$AA$1005,MATCH(A928,'Items'!$A$6:$A$1005,0)),"MISSING ID")</x:f>
        <x:v>Area denial</x:v>
      </x:c>
      <x:c r="F928" s="4" t="str">
        <x:v>Collection proposal: Rounded stones deployed as a footing hazard</x:v>
      </x:c>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t="str">
        <x:v>proposal.collection.weighted_tendon_snare</x:v>
      </x:c>
      <x:c r="B932" s="4" t="str">
        <x:f>IFERROR(INDEX('Items'!$B$6:$B$1005,MATCH(A932,'Items'!$A$6:$A$1005,0)),"MISSING ID")</x:f>
        <x:v>Weighted tendon snare</x:v>
      </x:c>
      <x:c r="C932" s="4" t="str">
        <x:f>IFERROR(INDEX('Items'!$D$6:$D$1005,MATCH(A932,'Items'!$A$6:$A$1005,0)),"MISSING ID")</x:f>
        <x:v>Weapons</x:v>
      </x:c>
      <x:c r="D932" s="4" t="str">
        <x:v>Primary</x:v>
      </x:c>
      <x:c r="E932" s="4" t="str">
        <x:f>IFERROR(INDEX('Items'!$AA$6:$AA$1005,MATCH(A932,'Items'!$A$6:$A$1005,0)),"MISSING ID")</x:f>
        <x:v>Fauna interaction</x:v>
      </x:c>
      <x:c r="F932" s="4" t="str">
        <x:v>Collection proposal: Proposed capture line using a weight and tendon, species unresolved</x:v>
      </x:c>
    </x:row>
    <x:row r="933" ht="64" customHeight="1">
      <x:c r="A933" s="4" t="str">
        <x:v>proposal.collection.hinged_shell_drop_cage</x:v>
      </x:c>
      <x:c r="B933" s="4" t="str">
        <x:f>IFERROR(INDEX('Items'!$B$6:$B$1005,MATCH(A933,'Items'!$A$6:$A$1005,0)),"MISSING ID")</x:f>
        <x:v>Hinged shell-drop cage</x:v>
      </x:c>
      <x:c r="C933" s="4" t="str">
        <x:f>IFERROR(INDEX('Items'!$D$6:$D$1005,MATCH(A933,'Items'!$A$6:$A$1005,0)),"MISSING ID")</x:f>
        <x:v>Weapons</x:v>
      </x:c>
      <x:c r="D933" s="4" t="str">
        <x:v>Primary</x:v>
      </x:c>
      <x:c r="E933" s="4" t="str">
        <x:f>IFERROR(INDEX('Items'!$AA$6:$AA$1005,MATCH(A933,'Items'!$A$6:$A$1005,0)),"MISSING ID")</x:f>
        <x:v>Fauna interaction</x:v>
      </x:c>
      <x:c r="F933" s="4" t="str">
        <x:v>Collection proposal: Small reusable capture enclosure for a species yet to be designed</x:v>
      </x:c>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t="str">
        <x:v>proposal.collection.spring_latched_jaw_restraint</x:v>
      </x:c>
      <x:c r="B936" s="4" t="str">
        <x:f>IFERROR(INDEX('Items'!$B$6:$B$1005,MATCH(A936,'Items'!$A$6:$A$1005,0)),"MISSING ID")</x:f>
        <x:v>Spring-latched jaw restraint</x:v>
      </x:c>
      <x:c r="C936" s="4" t="str">
        <x:f>IFERROR(INDEX('Items'!$D$6:$D$1005,MATCH(A936,'Items'!$A$6:$A$1005,0)),"MISSING ID")</x:f>
        <x:v>Weapons</x:v>
      </x:c>
      <x:c r="D936" s="4" t="str">
        <x:v>Primary</x:v>
      </x:c>
      <x:c r="E936" s="4" t="str">
        <x:f>IFERROR(INDEX('Items'!$AA$6:$AA$1005,MATCH(A936,'Items'!$A$6:$A$1005,0)),"MISSING ID")</x:f>
        <x:v>Fauna interaction</x:v>
      </x:c>
      <x:c r="F936" s="4" t="str">
        <x:v>Collection proposal: Mechanical restraint concept with intended targets, fit and release unresolved</x:v>
      </x:c>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Field supplies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Tools</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t="str">
        <x:v>proposal.collection.false_footing_shell_panel</x:v>
      </x:c>
      <x:c r="B940" s="4" t="str">
        <x:f>IFERROR(INDEX('Items'!$B$6:$B$1005,MATCH(A940,'Items'!$A$6:$A$1005,0)),"MISSING ID")</x:f>
        <x:v>False-footing shell panel</x:v>
      </x:c>
      <x:c r="C940" s="4" t="str">
        <x:f>IFERROR(INDEX('Items'!$D$6:$D$1005,MATCH(A940,'Items'!$A$6:$A$1005,0)),"MISSING ID")</x:f>
        <x:v>Weapons</x:v>
      </x:c>
      <x:c r="D940" s="4" t="str">
        <x:v>Primary</x:v>
      </x:c>
      <x:c r="E940" s="4" t="str">
        <x:f>IFERROR(INDEX('Items'!$AA$6:$AA$1005,MATCH(A940,'Items'!$A$6:$A$1005,0)),"MISSING ID")</x:f>
        <x:v>Area denial</x:v>
      </x:c>
      <x:c r="F940" s="4" t="str">
        <x:v>Collection proposal: Breakaway shell surface for a controlled obstacle setup</x:v>
      </x:c>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Weapons</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Weapons</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Weapons</x:v>
      </x:c>
      <x:c r="D944" s="4" t="str">
        <x:v>Primary</x:v>
      </x:c>
      <x:c r="E944" s="4" t="str">
        <x:f>IFERROR(INDEX('Items'!$AA$6:$AA$1005,MATCH(A944,'Items'!$A$6:$A$1005,0)),"MISSING ID")</x:f>
        <x:v>Offensive combat</x:v>
      </x:c>
      <x:c r="F944" s="4" t="str">
        <x:v>Collection proposal: Large projectile for a crank-wound launcher</x:v>
      </x:c>
    </x:row>
    <x:row r="945" ht="64" customHeight="1">
      <x:c r="A945" s="4" t="str">
        <x:v>proposal.collection.spring_projector_dart</x:v>
      </x:c>
      <x:c r="B945" s="4" t="str">
        <x:f>IFERROR(INDEX('Items'!$B$6:$B$1005,MATCH(A945,'Items'!$A$6:$A$1005,0)),"MISSING ID")</x:f>
        <x:v>Spring-projector dart</x:v>
      </x:c>
      <x:c r="C945" s="4" t="str">
        <x:f>IFERROR(INDEX('Items'!$D$6:$D$1005,MATCH(A945,'Items'!$A$6:$A$1005,0)),"MISSING ID")</x:f>
        <x:v>Weapons</x:v>
      </x:c>
      <x:c r="D945" s="4" t="str">
        <x:v>Primary</x:v>
      </x:c>
      <x:c r="E945" s="4" t="str">
        <x:f>IFERROR(INDEX('Items'!$AA$6:$AA$1005,MATCH(A945,'Items'!$A$6:$A$1005,0)),"MISSING ID")</x:f>
        <x:v>Offensive combat</x:v>
      </x:c>
      <x:c r="F945" s="4" t="str">
        <x:v>Collection proposal: Fitted small dart for a mechanical launcher</x:v>
      </x:c>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Weapons</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Weapons</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Weapons</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Weapons</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Weapons</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Weapons</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Weapons</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Weapons</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Weapons</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Weapons</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Selected culinary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t="str">
        <x:v>proposal.audit.selected_edible_fauna_reproductive_mass</x:v>
      </x:c>
      <x:c r="B957" s="4" t="str">
        <x:f>IFERROR(INDEX('Items'!$B$6:$B$1005,MATCH(A957,'Items'!$A$6:$A$1005,0)),"MISSING ID")</x:f>
        <x:v>Selected edible-fauna reproductive mass</x:v>
      </x:c>
      <x:c r="C957" s="4" t="str">
        <x:f>IFERROR(INDEX('Items'!$D$6:$D$1005,MATCH(A957,'Items'!$A$6:$A$1005,0)),"MISSING ID")</x:f>
        <x:v>Cooking ingredients</x:v>
      </x:c>
      <x:c r="D957" s="4" t="str">
        <x:v>Primary</x:v>
      </x:c>
      <x:c r="E957" s="4" t="str">
        <x:f>IFERROR(INDEX('Items'!$AA$6:$AA$1005,MATCH(A957,'Items'!$A$6:$A$1005,0)),"MISSING ID")</x:f>
        <x:v>Food preparation</x:v>
      </x:c>
      <x:c r="F957" s="4" t="str">
        <x:v>Primary use from October 15 chain audit.</x:v>
      </x:c>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Drawn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Processing agents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Graphite electrode plate stock</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t="str">
        <x:v>proposal.audit.husk_paper_writing_pigment</x:v>
      </x:c>
      <x:c r="B964" s="4" t="str">
        <x:f>IFERROR(INDEX('Items'!$B$6:$B$1005,MATCH(A964,'Items'!$A$6:$A$1005,0)),"MISSING ID")</x:f>
        <x:v>Husk-paper writing pigment</x:v>
      </x:c>
      <x:c r="C964" s="4" t="str">
        <x:f>IFERROR(INDEX('Items'!$D$6:$D$1005,MATCH(A964,'Items'!$A$6:$A$1005,0)),"MISSING ID")</x:f>
        <x:v>Processing agents</x:v>
      </x:c>
      <x:c r="D964" s="4" t="str">
        <x:v>Primary</x:v>
      </x:c>
      <x:c r="E964" s="4" t="str">
        <x:f>IFERROR(INDEX('Items'!$AA$6:$AA$1005,MATCH(A964,'Items'!$A$6:$A$1005,0)),"MISSING ID")</x:f>
        <x:v>Writing and records</x:v>
      </x:c>
      <x:c r="F964" s="4" t="str">
        <x:v>Primary use from October 15 chain audit.</x:v>
      </x:c>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t="str">
        <x:v>proposal.audit.instrument_bridge_blank</x:v>
      </x:c>
      <x:c r="B972" s="4" t="str">
        <x:f>IFERROR(INDEX('Items'!$B$6:$B$1005,MATCH(A972,'Items'!$A$6:$A$1005,0)),"MISSING ID")</x:f>
        <x:v>Instrument bridge blank</x:v>
      </x:c>
      <x:c r="C972" s="4" t="str">
        <x:f>IFERROR(INDEX('Items'!$D$6:$D$1005,MATCH(A972,'Items'!$A$6:$A$1005,0)),"MISSING ID")</x:f>
        <x:v>Crafting components</x:v>
      </x:c>
      <x:c r="D972" s="4" t="str">
        <x:v>Primary</x:v>
      </x:c>
      <x:c r="E972" s="4" t="str">
        <x:f>IFERROR(INDEX('Items'!$AA$6:$AA$1005,MATCH(A972,'Items'!$A$6:$A$1005,0)),"MISSING ID")</x:f>
        <x:v>Music</x:v>
      </x:c>
      <x:c r="F972" s="4" t="str">
        <x:v>Primary use from October 15 chain audit.</x:v>
      </x:c>
    </x:row>
    <x:row r="973" ht="64" customHeight="1">
      <x:c r="A973" s="4" t="str">
        <x:v>proposal.audit.instrument_tuning_peg_set</x:v>
      </x:c>
      <x:c r="B973" s="4" t="str">
        <x:f>IFERROR(INDEX('Items'!$B$6:$B$1005,MATCH(A973,'Items'!$A$6:$A$1005,0)),"MISSING ID")</x:f>
        <x:v>Instrument tuning peg set</x:v>
      </x:c>
      <x:c r="C973" s="4" t="str">
        <x:f>IFERROR(INDEX('Items'!$D$6:$D$1005,MATCH(A973,'Items'!$A$6:$A$1005,0)),"MISSING ID")</x:f>
        <x:v>Crafting components</x:v>
      </x:c>
      <x:c r="D973" s="4" t="str">
        <x:v>Primary</x:v>
      </x:c>
      <x:c r="E973" s="4" t="str">
        <x:f>IFERROR(INDEX('Items'!$AA$6:$AA$1005,MATCH(A973,'Items'!$A$6:$A$1005,0)),"MISSING ID")</x:f>
        <x:v>Music</x:v>
      </x:c>
      <x:c r="F973" s="4" t="str">
        <x:v>Primary use from October 15 chain audit.</x:v>
      </x:c>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Recovered mechanisms</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Recovered mechanisms</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Tools</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Salvage</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Camp items</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Tools</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Camp items</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Camp items</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Camp items</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Camp items</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Camp items</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Camp items</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Camp items</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Salvage</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t="inlineStr">
        <x:is>
          <x:t xml:space="preserve">proposal.salvage.recovered_survey_clinometer</x:t>
        </x:is>
      </x:c>
      <x:c r="B1014" s="4" t="str">
        <x:f>Items!B859</x:f>
        <x:v>Recovered survey clinometer</x:v>
      </x:c>
      <x:c r="C1014" s="4" t="str">
        <x:f>Items!D859</x:f>
        <x:v>Salvage</x:v>
      </x:c>
      <x:c r="D1014" s="4" t="inlineStr">
        <x:is>
          <x:t xml:space="preserve">Primary</x:t>
        </x:is>
      </x:c>
      <x:c r="E1014" s="4" t="str">
        <x:f>Items!AA859</x:f>
        <x:v>Inspection</x:v>
      </x:c>
      <x:c r="F1014" s="4" t="inlineStr">
        <x:is>
          <x:t xml:space="preserve">Author-requested catalog proposal; intended use, not an implemented action.</x:t>
        </x:is>
      </x:c>
    </x:row>
    <x:row r="1015">
      <x:c r="A1015" s="4" t="inlineStr">
        <x:is>
          <x:t xml:space="preserve">proposal.stock.perforated_iron_sheet</x:t>
        </x:is>
      </x:c>
      <x:c r="B1015" s="4" t="str">
        <x:f>Items!B860</x:f>
        <x:v>Perforated iron sheet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stock</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Hollow ceramic tube blanks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stock</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Copper capillary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row r="1038">
      <x:c r="A1038" s="4" t="inlineStr">
        <x:is>
          <x:t xml:space="preserve">proposal.salvage.sand_choked_cable_winch</x:t>
        </x:is>
      </x:c>
      <x:c r="B1038" s="4" t="str">
        <x:f>Items!B883</x:f>
        <x:v>Sand-choked cable winch</x:v>
      </x:c>
      <x:c r="C1038" s="4" t="str">
        <x:f>Items!D883</x:f>
        <x:v>Salvage</x:v>
      </x:c>
      <x:c r="D1038" s="4" t="inlineStr">
        <x:is>
          <x:t xml:space="preserve">Primary</x:t>
        </x:is>
      </x:c>
      <x:c r="E1038" s="4" t="str">
        <x:f>Items!AA883</x:f>
        <x:v>Machinery repair</x:v>
      </x:c>
      <x:c r="F1038" s="4" t="inlineStr">
        <x:is>
          <x:t xml:space="preserve">Author-requested catalog proposal; intended use, not an implemented action.</x:t>
        </x:is>
      </x:c>
    </x:row>
    <x:row r="1039">
      <x:c r="A1039" s="4" t="inlineStr">
        <x:is>
          <x:t xml:space="preserve">proposal.accessory.folding_grounding_rod</x:t>
        </x:is>
      </x:c>
      <x:c r="B1039" s="4" t="str">
        <x:f>Items!B884</x:f>
        <x:v>Folding static-grounding rod</x:v>
      </x:c>
      <x:c r="C1039" s="4" t="str">
        <x:f>Items!D884</x:f>
        <x:v>Accessories</x:v>
      </x:c>
      <x:c r="D1039" s="4" t="inlineStr">
        <x:is>
          <x:t xml:space="preserve">Primary</x:t>
        </x:is>
      </x:c>
      <x:c r="E1039" s="4" t="str">
        <x:f>Items!AA884</x:f>
        <x:v>Static management</x:v>
      </x:c>
      <x:c r="F1039" s="4" t="inlineStr">
        <x:is>
          <x:t xml:space="preserve">Author-requested catalog proposal; intended use, not an implemented action.</x:t>
        </x:is>
      </x:c>
    </x:row>
    <x:row r="1040">
      <x:c r="A1040" s="4" t="inlineStr">
        <x:is>
          <x:t xml:space="preserve">proposal.accessory.static_discharge_wand</x:t>
        </x:is>
      </x:c>
      <x:c r="B1040" s="4" t="str">
        <x:f>Items!B885</x:f>
        <x:v>Static-discharge contact wand</x:v>
      </x:c>
      <x:c r="C1040" s="4" t="str">
        <x:f>Items!D885</x:f>
        <x:v>Accessories</x:v>
      </x:c>
      <x:c r="D1040" s="4" t="inlineStr">
        <x:is>
          <x:t xml:space="preserve">Primary</x:t>
        </x:is>
      </x:c>
      <x:c r="E1040" s="4" t="str">
        <x:f>Items!AA885</x:f>
        <x:v>Static management</x:v>
      </x:c>
      <x:c r="F1040" s="4" t="inlineStr">
        <x:is>
          <x:t xml:space="preserve">Author-requested catalog proposal; intended use, not an implemented action.</x:t>
        </x:is>
      </x:c>
    </x:row>
    <x:row r="1041">
      <x:c r="A1041" s="4" t="inlineStr">
        <x:is>
          <x:t xml:space="preserve">proposal.accessory.grounding_drag_chain</x:t>
        </x:is>
      </x:c>
      <x:c r="B1041" s="4" t="str">
        <x:f>Items!B886</x:f>
        <x:v>Grounding drag chain</x:v>
      </x:c>
      <x:c r="C1041" s="4" t="str">
        <x:f>Items!D886</x:f>
        <x:v>Accessories</x:v>
      </x:c>
      <x:c r="D1041" s="4" t="inlineStr">
        <x:is>
          <x:t xml:space="preserve">Primary</x:t>
        </x:is>
      </x:c>
      <x:c r="E1041" s="4" t="str">
        <x:f>Items!AA886</x:f>
        <x:v>Static management</x:v>
      </x:c>
      <x:c r="F1041" s="4" t="inlineStr">
        <x:is>
          <x:t xml:space="preserve">Author-requested catalog proposal; intended use, not an implemented action.</x:t>
        </x:is>
      </x:c>
    </x:row>
    <x:row r="1042">
      <x:c r="A1042" s="4" t="inlineStr">
        <x:is>
          <x:t xml:space="preserve">proposal.accessory.spectacle_keeper_chain</x:t>
        </x:is>
      </x:c>
      <x:c r="B1042" s="4" t="str">
        <x:f>Items!B887</x:f>
        <x:v>Spectacle keeper chain</x:v>
      </x:c>
      <x:c r="C1042" s="4" t="str">
        <x:f>Items!D887</x:f>
        <x:v>Accessories</x:v>
      </x:c>
      <x:c r="D1042" s="4" t="inlineStr">
        <x:is>
          <x:t xml:space="preserve">Primary</x:t>
        </x:is>
      </x:c>
      <x:c r="E1042" s="4" t="str">
        <x:f>Items!AA887</x:f>
        <x:v>Survival provision</x:v>
      </x:c>
      <x:c r="F1042" s="4" t="inlineStr">
        <x:is>
          <x:t xml:space="preserve">Author-requested catalog proposal; intended use, not an implemented action.</x:t>
        </x:is>
      </x:c>
    </x:row>
    <x:row r="1043">
      <x:c r="A1043" s="4" t="inlineStr">
        <x:is>
          <x:t xml:space="preserve">proposal.accessory.pocket_sighting_compass</x:t>
        </x:is>
      </x:c>
      <x:c r="B1043" s="4" t="str">
        <x:f>Items!B888</x:f>
        <x:v>Pocket sighting compass</x:v>
      </x:c>
      <x:c r="C1043" s="4" t="str">
        <x:f>Items!D888</x:f>
        <x:v>Accessories</x:v>
      </x:c>
      <x:c r="D1043" s="4" t="inlineStr">
        <x:is>
          <x:t xml:space="preserve">Primary</x:t>
        </x:is>
      </x:c>
      <x:c r="E1043" s="4" t="str">
        <x:f>Items!AA888</x:f>
        <x:v>Traversal</x:v>
      </x:c>
      <x:c r="F1043" s="4" t="inlineStr">
        <x:is>
          <x:t xml:space="preserve">Author-requested catalog proposal; intended use, not an implemented action.</x:t>
        </x:is>
      </x:c>
    </x:row>
    <x:row r="1044">
      <x:c r="A1044" s="4" t="inlineStr">
        <x:is>
          <x:t xml:space="preserve">proposal.accessory.metal_signal_mirror</x:t>
        </x:is>
      </x:c>
      <x:c r="B1044" s="4" t="str">
        <x:f>Items!B889</x:f>
        <x:v>Polished-metal signal mirror</x:v>
      </x:c>
      <x:c r="C1044" s="4" t="str">
        <x:f>Items!D889</x:f>
        <x:v>Accessories</x:v>
      </x:c>
      <x:c r="D1044" s="4" t="inlineStr">
        <x:is>
          <x:t xml:space="preserve">Primary</x:t>
        </x:is>
      </x:c>
      <x:c r="E1044" s="4" t="str">
        <x:f>Items!AA889</x:f>
        <x:v>Public communication</x:v>
      </x:c>
      <x:c r="F1044" s="4" t="inlineStr">
        <x:is>
          <x:t xml:space="preserve">Author-requested catalog proposal; intended use, not an implemented action.</x:t>
        </x:is>
      </x:c>
    </x:row>
    <x:row r="1045">
      <x:c r="A1045" s="4" t="inlineStr">
        <x:is>
          <x:t xml:space="preserve">proposal.accessory.mechanical_travel_counter</x:t>
        </x:is>
      </x:c>
      <x:c r="B1045" s="4" t="str">
        <x:f>Items!B890</x:f>
        <x:v>Mechanical travel counter</x:v>
      </x:c>
      <x:c r="C1045" s="4" t="str">
        <x:f>Items!D890</x:f>
        <x:v>Accessories</x:v>
      </x:c>
      <x:c r="D1045" s="4" t="inlineStr">
        <x:is>
          <x:t xml:space="preserve">Primary</x:t>
        </x:is>
      </x:c>
      <x:c r="E1045" s="4" t="str">
        <x:f>Items!AA890</x:f>
        <x:v>Writing and records</x:v>
      </x:c>
      <x:c r="F1045" s="4" t="inlineStr">
        <x:is>
          <x:t xml:space="preserve">Author-requested catalog proposal; intended use, not an implemented action.</x:t>
        </x:is>
      </x:c>
    </x:row>
    <x:row r="1046">
      <x:c r="A1046" s="4" t="inlineStr">
        <x:is>
          <x:t xml:space="preserve">proposal.accessory.retracting_tool_tether</x:t>
        </x:is>
      </x:c>
      <x:c r="B1046" s="4" t="str">
        <x:f>Items!B891</x:f>
        <x:v>Retracting tool tether</x:v>
      </x:c>
      <x:c r="C1046" s="4" t="str">
        <x:f>Items!D891</x:f>
        <x:v>Accessories</x:v>
      </x:c>
      <x:c r="D1046" s="4" t="inlineStr">
        <x:is>
          <x:t xml:space="preserve">Primary</x:t>
        </x:is>
      </x:c>
      <x:c r="E1046" s="4" t="str">
        <x:f>Items!AA891</x:f>
        <x:v>Survival provision</x:v>
      </x:c>
      <x:c r="F1046" s="4" t="inlineStr">
        <x:is>
          <x:t xml:space="preserve">Author-requested catalog proposal; intended use, not an implemented action.</x:t>
        </x:is>
      </x:c>
    </x:row>
    <x:row r="1047">
      <x:c r="A1047" s="4" t="inlineStr">
        <x:is>
          <x:t xml:space="preserve">proposal.accessory.personal_cord_reel</x:t>
        </x:is>
      </x:c>
      <x:c r="B1047" s="4" t="str">
        <x:f>Items!B892</x:f>
        <x:v>Personal cord reel</x:v>
      </x:c>
      <x:c r="C1047" s="4" t="str">
        <x:f>Items!D892</x:f>
        <x:v>Accessories</x:v>
      </x:c>
      <x:c r="D1047" s="4" t="inlineStr">
        <x:is>
          <x:t xml:space="preserve">Primary</x:t>
        </x:is>
      </x:c>
      <x:c r="E1047" s="4" t="str">
        <x:f>Items!AA892</x:f>
        <x:v>Cargo organization</x:v>
      </x:c>
      <x:c r="F1047" s="4" t="inlineStr">
        <x:is>
          <x:t xml:space="preserve">Author-requested catalog proposal; intended use, not an implemented action.</x:t>
        </x:is>
      </x:c>
    </x:row>
    <x:row r="1048">
      <x:c r="A1048" s="4" t="inlineStr">
        <x:is>
          <x:t xml:space="preserve">proposal.accessory.folding_wing_hand_fan</x:t>
        </x:is>
      </x:c>
      <x:c r="B1048" s="4" t="str">
        <x:f>Items!B893</x:f>
        <x:v>Folding wing-membrane hand fan</x:v>
      </x:c>
      <x:c r="C1048" s="4" t="str">
        <x:f>Items!D893</x:f>
        <x:v>Accessories</x:v>
      </x:c>
      <x:c r="D1048" s="4" t="inlineStr">
        <x:is>
          <x:t xml:space="preserve">Primary</x:t>
        </x:is>
      </x:c>
      <x:c r="E1048" s="4" t="str">
        <x:f>Items!AA893</x:f>
        <x:v>Survival provision</x:v>
      </x:c>
      <x:c r="F1048" s="4" t="inlineStr">
        <x:is>
          <x:t xml:space="preserve">Author-requested catalog proposal; intended use, not an implemented action.</x:t>
        </x:is>
      </x:c>
    </x:row>
    <x:row r="1049">
      <x:c r="A1049" s="4" t="inlineStr">
        <x:is>
          <x:t xml:space="preserve">proposal.accessory.pocket_inspection_loupe</x:t>
        </x:is>
      </x:c>
      <x:c r="B1049" s="4" t="str">
        <x:f>Items!B894</x:f>
        <x:v>Pocket inspection loupe</x:v>
      </x:c>
      <x:c r="C1049" s="4" t="str">
        <x:f>Items!D894</x:f>
        <x:v>Accessories</x:v>
      </x:c>
      <x:c r="D1049" s="4" t="inlineStr">
        <x:is>
          <x:t xml:space="preserve">Primary</x:t>
        </x:is>
      </x:c>
      <x:c r="E1049" s="4" t="str">
        <x:f>Items!AA894</x:f>
        <x:v>Inspection</x:v>
      </x:c>
      <x:c r="F1049" s="4" t="inlineStr">
        <x:is>
          <x:t xml:space="preserve">Author-requested catalog proposal; intended use, not an implemented action.</x:t>
        </x:is>
      </x:c>
    </x:row>
    <x:row r="1050">
      <x:c r="A1050" s="4" t="inlineStr">
        <x:is>
          <x:t xml:space="preserve">proposal.accessory.pocket_grit_bellows</x:t>
        </x:is>
      </x:c>
      <x:c r="B1050" s="4" t="str">
        <x:f>Items!B895</x:f>
        <x:v>Pocket grit bellows</x:v>
      </x:c>
      <x:c r="C1050" s="4" t="str">
        <x:f>Items!D895</x:f>
        <x:v>Accessories</x:v>
      </x:c>
      <x:c r="D1050" s="4" t="inlineStr">
        <x:is>
          <x:t xml:space="preserve">Primary</x:t>
        </x:is>
      </x:c>
      <x:c r="E1050" s="4" t="str">
        <x:f>Items!AA895</x:f>
        <x:v>Cleaning</x:v>
      </x:c>
      <x:c r="F1050" s="4" t="inlineStr">
        <x:is>
          <x:t xml:space="preserve">Author-requested catalog proposal; intended use, not an implemented action.</x:t>
        </x:is>
      </x:c>
    </x:row>
    <x:row r="1051">
      <x:c r="A1051" s="4" t="inlineStr">
        <x:is>
          <x:t xml:space="preserve">proposal.accessory.metal_signal_whistle</x:t>
        </x:is>
      </x:c>
      <x:c r="B1051" s="4" t="str">
        <x:f>Items!B896</x:f>
        <x:v>Pealess metal signal whistle</x:v>
      </x:c>
      <x:c r="C1051" s="4" t="str">
        <x:f>Items!D896</x:f>
        <x:v>Accessories</x:v>
      </x:c>
      <x:c r="D1051" s="4" t="inlineStr">
        <x:is>
          <x:t xml:space="preserve">Primary</x:t>
        </x:is>
      </x:c>
      <x:c r="E1051" s="4" t="str">
        <x:f>Items!AA896</x:f>
        <x:v>Public communication</x:v>
      </x:c>
      <x:c r="F1051" s="4" t="inlineStr">
        <x:is>
          <x:t xml:space="preserve">Author-requested catalog proposal; intended use, not an implemented action.</x:t>
        </x:is>
      </x:c>
    </x:row>
    <x:row r="1052">
      <x:c r="A1052" s="4" t="inlineStr">
        <x:is>
          <x:t xml:space="preserve">proposal.armor.iron.boots</x:t>
        </x:is>
      </x:c>
      <x:c r="B1052" s="4" t="str">
        <x:f>Items!B897</x:f>
        <x:v>Iron armored boots</x:v>
      </x:c>
      <x:c r="C1052" s="4" t="str">
        <x:f>Items!D897</x:f>
        <x:v>Armor</x:v>
      </x:c>
      <x:c r="D1052" s="4" t="inlineStr">
        <x:is>
          <x:t xml:space="preserve">Primary</x:t>
        </x:is>
      </x:c>
      <x:c r="E1052" s="4" t="str">
        <x:f>Items!AA897</x:f>
        <x:v>Protection</x:v>
      </x:c>
      <x:c r="F1052" s="4" t="inlineStr">
        <x:is>
          <x:t xml:space="preserve">Author-requested catalog proposal; intended use, not an implemented action.</x:t>
        </x:is>
      </x:c>
    </x:row>
    <x:row r="1053">
      <x:c r="A1053" s="4" t="inlineStr">
        <x:is>
          <x:t xml:space="preserve">proposal.armor.iron.arms</x:t>
        </x:is>
      </x:c>
      <x:c r="B1053" s="4" t="str">
        <x:f>Items!B898</x:f>
        <x:v>Iron arm guards</x:v>
      </x:c>
      <x:c r="C1053" s="4" t="str">
        <x:f>Items!D898</x:f>
        <x:v>Armor</x:v>
      </x:c>
      <x:c r="D1053" s="4" t="inlineStr">
        <x:is>
          <x:t xml:space="preserve">Primary</x:t>
        </x:is>
      </x:c>
      <x:c r="E1053" s="4" t="str">
        <x:f>Items!AA898</x:f>
        <x:v>Protection</x:v>
      </x:c>
      <x:c r="F1053" s="4" t="inlineStr">
        <x:is>
          <x:t xml:space="preserve">Author-requested catalog proposal; intended use, not an implemented action.</x:t>
        </x:is>
      </x:c>
    </x:row>
    <x:row r="1054">
      <x:c r="A1054" s="4" t="inlineStr">
        <x:is>
          <x:t xml:space="preserve">proposal.armor.steel.chest</x:t>
        </x:is>
      </x:c>
      <x:c r="B1054" s="4" t="str">
        <x:f>Items!B899</x:f>
        <x:v>Steel chestplate</x:v>
      </x:c>
      <x:c r="C1054" s="4" t="str">
        <x:f>Items!D899</x:f>
        <x:v>Armor</x:v>
      </x:c>
      <x:c r="D1054" s="4" t="inlineStr">
        <x:is>
          <x:t xml:space="preserve">Primary</x:t>
        </x:is>
      </x:c>
      <x:c r="E1054" s="4" t="str">
        <x:f>Items!AA899</x:f>
        <x:v>Protection</x:v>
      </x:c>
      <x:c r="F1054" s="4" t="inlineStr">
        <x:is>
          <x:t xml:space="preserve">Author-requested catalog proposal; intended use, not an implemented action.</x:t>
        </x:is>
      </x:c>
    </x:row>
    <x:row r="1055">
      <x:c r="A1055" s="4" t="inlineStr">
        <x:is>
          <x:t xml:space="preserve">proposal.armor.steel.legs</x:t>
        </x:is>
      </x:c>
      <x:c r="B1055" s="4" t="str">
        <x:f>Items!B900</x:f>
        <x:v>Steel leg guards</x:v>
      </x:c>
      <x:c r="C1055" s="4" t="str">
        <x:f>Items!D900</x:f>
        <x:v>Armor</x:v>
      </x:c>
      <x:c r="D1055" s="4" t="inlineStr">
        <x:is>
          <x:t xml:space="preserve">Primary</x:t>
        </x:is>
      </x:c>
      <x:c r="E1055" s="4" t="str">
        <x:f>Items!AA900</x:f>
        <x:v>Protection</x:v>
      </x:c>
      <x:c r="F1055" s="4" t="inlineStr">
        <x:is>
          <x:t xml:space="preserve">Author-requested catalog proposal; intended use, not an implemented action.</x:t>
        </x:is>
      </x:c>
    </x:row>
    <x:row r="1056">
      <x:c r="A1056" s="4" t="inlineStr">
        <x:is>
          <x:t xml:space="preserve">proposal.armor.steel.boots</x:t>
        </x:is>
      </x:c>
      <x:c r="B1056" s="4" t="str">
        <x:f>Items!B901</x:f>
        <x:v>Steel armored boots</x:v>
      </x:c>
      <x:c r="C1056" s="4" t="str">
        <x:f>Items!D901</x:f>
        <x:v>Armor</x:v>
      </x:c>
      <x:c r="D1056" s="4" t="inlineStr">
        <x:is>
          <x:t xml:space="preserve">Primary</x:t>
        </x:is>
      </x:c>
      <x:c r="E1056" s="4" t="str">
        <x:f>Items!AA901</x:f>
        <x:v>Protection</x:v>
      </x:c>
      <x:c r="F1056" s="4" t="inlineStr">
        <x:is>
          <x:t xml:space="preserve">Author-requested catalog proposal; intended use, not an implemented action.</x:t>
        </x:is>
      </x:c>
    </x:row>
    <x:row r="1057">
      <x:c r="A1057" s="4" t="inlineStr">
        <x:is>
          <x:t xml:space="preserve">proposal.armor.steel.arms</x:t>
        </x:is>
      </x:c>
      <x:c r="B1057" s="4" t="str">
        <x:f>Items!B902</x:f>
        <x:v>Steel arm guards</x:v>
      </x:c>
      <x:c r="C1057" s="4" t="str">
        <x:f>Items!D902</x:f>
        <x:v>Armor</x:v>
      </x:c>
      <x:c r="D1057" s="4" t="inlineStr">
        <x:is>
          <x:t xml:space="preserve">Primary</x:t>
        </x:is>
      </x:c>
      <x:c r="E1057" s="4" t="str">
        <x:f>Items!AA902</x:f>
        <x:v>Protection</x:v>
      </x:c>
      <x:c r="F1057" s="4" t="inlineStr">
        <x:is>
          <x:t xml:space="preserve">Author-requested catalog proposal; intended use, not an implemented action.</x:t>
        </x:is>
      </x:c>
    </x:row>
    <x:row r="1058">
      <x:c r="A1058" s="4" t="inlineStr">
        <x:is>
          <x:t xml:space="preserve">proposal.armor.steel.helmet</x:t>
        </x:is>
      </x:c>
      <x:c r="B1058" s="4" t="str">
        <x:f>Items!B903</x:f>
        <x:v>Steel helmet</x:v>
      </x:c>
      <x:c r="C1058" s="4" t="str">
        <x:f>Items!D903</x:f>
        <x:v>Armor</x:v>
      </x:c>
      <x:c r="D1058" s="4" t="inlineStr">
        <x:is>
          <x:t xml:space="preserve">Primary</x:t>
        </x:is>
      </x:c>
      <x:c r="E1058" s="4" t="str">
        <x:f>Items!AA903</x:f>
        <x:v>Protection</x:v>
      </x:c>
      <x:c r="F1058" s="4" t="inlineStr">
        <x:is>
          <x:t xml:space="preserve">Author-requested catalog proposal; intended use, not an implemented action.</x:t>
        </x:is>
      </x:c>
    </x:row>
    <x:row r="1059">
      <x:c r="A1059" s="4" t="inlineStr">
        <x:is>
          <x:t xml:space="preserve">proposal.armor.chitin.chest</x:t>
        </x:is>
      </x:c>
      <x:c r="B1059" s="4" t="str">
        <x:f>Items!B904</x:f>
        <x:v>Chitin chestplate</x:v>
      </x:c>
      <x:c r="C1059" s="4" t="str">
        <x:f>Items!D904</x:f>
        <x:v>Armor</x:v>
      </x:c>
      <x:c r="D1059" s="4" t="inlineStr">
        <x:is>
          <x:t xml:space="preserve">Primary</x:t>
        </x:is>
      </x:c>
      <x:c r="E1059" s="4" t="str">
        <x:f>Items!AA904</x:f>
        <x:v>Protection</x:v>
      </x:c>
      <x:c r="F1059" s="4" t="inlineStr">
        <x:is>
          <x:t xml:space="preserve">Author-requested catalog proposal; intended use, not an implemented action.</x:t>
        </x:is>
      </x:c>
    </x:row>
    <x:row r="1060">
      <x:c r="A1060" s="4" t="inlineStr">
        <x:is>
          <x:t xml:space="preserve">proposal.armor.chitin.legs</x:t>
        </x:is>
      </x:c>
      <x:c r="B1060" s="4" t="str">
        <x:f>Items!B905</x:f>
        <x:v>Chitin leg guards</x:v>
      </x:c>
      <x:c r="C1060" s="4" t="str">
        <x:f>Items!D905</x:f>
        <x:v>Armor</x:v>
      </x:c>
      <x:c r="D1060" s="4" t="inlineStr">
        <x:is>
          <x:t xml:space="preserve">Primary</x:t>
        </x:is>
      </x:c>
      <x:c r="E1060" s="4" t="str">
        <x:f>Items!AA905</x:f>
        <x:v>Protection</x:v>
      </x:c>
      <x:c r="F1060" s="4" t="inlineStr">
        <x:is>
          <x:t xml:space="preserve">Author-requested catalog proposal; intended use, not an implemented action.</x:t>
        </x:is>
      </x:c>
    </x:row>
    <x:row r="1061">
      <x:c r="A1061" s="4" t="inlineStr">
        <x:is>
          <x:t xml:space="preserve">proposal.armor.chitin.boots</x:t>
        </x:is>
      </x:c>
      <x:c r="B1061" s="4" t="str">
        <x:f>Items!B906</x:f>
        <x:v>Chitin armored boots</x:v>
      </x:c>
      <x:c r="C1061" s="4" t="str">
        <x:f>Items!D906</x:f>
        <x:v>Armor</x:v>
      </x:c>
      <x:c r="D1061" s="4" t="inlineStr">
        <x:is>
          <x:t xml:space="preserve">Primary</x:t>
        </x:is>
      </x:c>
      <x:c r="E1061" s="4" t="str">
        <x:f>Items!AA906</x:f>
        <x:v>Protection</x:v>
      </x:c>
      <x:c r="F1061" s="4" t="inlineStr">
        <x:is>
          <x:t xml:space="preserve">Author-requested catalog proposal; intended use, not an implemented action.</x:t>
        </x:is>
      </x:c>
    </x:row>
    <x:row r="1062">
      <x:c r="A1062" s="4" t="inlineStr">
        <x:is>
          <x:t xml:space="preserve">proposal.armor.chitin.arms</x:t>
        </x:is>
      </x:c>
      <x:c r="B1062" s="4" t="str">
        <x:f>Items!B907</x:f>
        <x:v>Chitin arm guards</x:v>
      </x:c>
      <x:c r="C1062" s="4" t="str">
        <x:f>Items!D907</x:f>
        <x:v>Armor</x:v>
      </x:c>
      <x:c r="D1062" s="4" t="inlineStr">
        <x:is>
          <x:t xml:space="preserve">Primary</x:t>
        </x:is>
      </x:c>
      <x:c r="E1062" s="4" t="str">
        <x:f>Items!AA907</x:f>
        <x:v>Protection</x:v>
      </x:c>
      <x:c r="F1062" s="4" t="inlineStr">
        <x:is>
          <x:t xml:space="preserve">Author-requested catalog proposal; intended use, not an implemented action.</x:t>
        </x:is>
      </x:c>
    </x:row>
    <x:row r="1063">
      <x:c r="A1063" s="4" t="inlineStr">
        <x:is>
          <x:t xml:space="preserve">proposal.armor.chitin.helmet</x:t>
        </x:is>
      </x:c>
      <x:c r="B1063" s="4" t="str">
        <x:f>Items!B908</x:f>
        <x:v>Chitin helmet</x:v>
      </x:c>
      <x:c r="C1063" s="4" t="str">
        <x:f>Items!D908</x:f>
        <x:v>Armor</x:v>
      </x:c>
      <x:c r="D1063" s="4" t="inlineStr">
        <x:is>
          <x:t xml:space="preserve">Primary</x:t>
        </x:is>
      </x:c>
      <x:c r="E1063" s="4" t="str">
        <x:f>Items!AA908</x:f>
        <x:v>Protection</x:v>
      </x:c>
      <x:c r="F1063" s="4" t="inlineStr">
        <x:is>
          <x:t xml:space="preserve">Author-requested catalog proposal; intended use, not an implemented action.</x:t>
        </x:is>
      </x:c>
    </x:row>
    <x:row r="1064">
      <x:c r="A1064" s="4" t="inlineStr">
        <x:is>
          <x:t xml:space="preserve">proposal.armor.ceramic.chest</x:t>
        </x:is>
      </x:c>
      <x:c r="B1064" s="4" t="str">
        <x:f>Items!B909</x:f>
        <x:v>Ceramic-faced chestplate</x:v>
      </x:c>
      <x:c r="C1064" s="4" t="str">
        <x:f>Items!D909</x:f>
        <x:v>Armor</x:v>
      </x:c>
      <x:c r="D1064" s="4" t="inlineStr">
        <x:is>
          <x:t xml:space="preserve">Primary</x:t>
        </x:is>
      </x:c>
      <x:c r="E1064" s="4" t="str">
        <x:f>Items!AA909</x:f>
        <x:v>Protection</x:v>
      </x:c>
      <x:c r="F1064" s="4" t="inlineStr">
        <x:is>
          <x:t xml:space="preserve">Author-requested catalog proposal; intended use, not an implemented action.</x:t>
        </x:is>
      </x:c>
    </x:row>
    <x:row r="1065">
      <x:c r="A1065" s="4" t="inlineStr">
        <x:is>
          <x:t xml:space="preserve">proposal.armor.ceramic.legs</x:t>
        </x:is>
      </x:c>
      <x:c r="B1065" s="4" t="str">
        <x:f>Items!B910</x:f>
        <x:v>Ceramic-faced leg guards</x:v>
      </x:c>
      <x:c r="C1065" s="4" t="str">
        <x:f>Items!D910</x:f>
        <x:v>Armor</x:v>
      </x:c>
      <x:c r="D1065" s="4" t="inlineStr">
        <x:is>
          <x:t xml:space="preserve">Primary</x:t>
        </x:is>
      </x:c>
      <x:c r="E1065" s="4" t="str">
        <x:f>Items!AA910</x:f>
        <x:v>Protection</x:v>
      </x:c>
      <x:c r="F1065" s="4" t="inlineStr">
        <x:is>
          <x:t xml:space="preserve">Author-requested catalog proposal; intended use, not an implemented action.</x:t>
        </x:is>
      </x:c>
    </x:row>
    <x:row r="1066">
      <x:c r="A1066" s="4" t="inlineStr">
        <x:is>
          <x:t xml:space="preserve">proposal.armor.ceramic.boots</x:t>
        </x:is>
      </x:c>
      <x:c r="B1066" s="4" t="str">
        <x:f>Items!B911</x:f>
        <x:v>Ceramic-faced armored boots</x:v>
      </x:c>
      <x:c r="C1066" s="4" t="str">
        <x:f>Items!D911</x:f>
        <x:v>Armor</x:v>
      </x:c>
      <x:c r="D1066" s="4" t="inlineStr">
        <x:is>
          <x:t xml:space="preserve">Primary</x:t>
        </x:is>
      </x:c>
      <x:c r="E1066" s="4" t="str">
        <x:f>Items!AA911</x:f>
        <x:v>Protection</x:v>
      </x:c>
      <x:c r="F1066" s="4" t="inlineStr">
        <x:is>
          <x:t xml:space="preserve">Author-requested catalog proposal; intended use, not an implemented action.</x:t>
        </x:is>
      </x:c>
    </x:row>
    <x:row r="1067">
      <x:c r="A1067" s="4" t="inlineStr">
        <x:is>
          <x:t xml:space="preserve">proposal.armor.ceramic.arms</x:t>
        </x:is>
      </x:c>
      <x:c r="B1067" s="4" t="str">
        <x:f>Items!B912</x:f>
        <x:v>Ceramic-faced arm guards</x:v>
      </x:c>
      <x:c r="C1067" s="4" t="str">
        <x:f>Items!D912</x:f>
        <x:v>Armor</x:v>
      </x:c>
      <x:c r="D1067" s="4" t="inlineStr">
        <x:is>
          <x:t xml:space="preserve">Primary</x:t>
        </x:is>
      </x:c>
      <x:c r="E1067" s="4" t="str">
        <x:f>Items!AA912</x:f>
        <x:v>Protection</x:v>
      </x:c>
      <x:c r="F1067" s="4" t="inlineStr">
        <x:is>
          <x:t xml:space="preserve">Author-requested catalog proposal; intended use, not an implemented action.</x:t>
        </x:is>
      </x:c>
    </x:row>
    <x:row r="1068">
      <x:c r="A1068" s="4" t="inlineStr">
        <x:is>
          <x:t xml:space="preserve">proposal.armor.ceramic.helmet</x:t>
        </x:is>
      </x:c>
      <x:c r="B1068" s="4" t="str">
        <x:f>Items!B913</x:f>
        <x:v>Ceramic-faced helmet</x:v>
      </x:c>
      <x:c r="C1068" s="4" t="str">
        <x:f>Items!D913</x:f>
        <x:v>Armor</x:v>
      </x:c>
      <x:c r="D1068" s="4" t="inlineStr">
        <x:is>
          <x:t xml:space="preserve">Primary</x:t>
        </x:is>
      </x:c>
      <x:c r="E1068" s="4" t="str">
        <x:f>Items!AA913</x:f>
        <x:v>Protection</x:v>
      </x:c>
      <x:c r="F1068" s="4" t="inlineStr">
        <x:is>
          <x:t xml:space="preserve">Author-requested catalog proposal; intended use, not an implemented action.</x:t>
        </x:is>
      </x:c>
    </x:row>
    <x:row r="1069">
      <x:c r="A1069" s="4" t="inlineStr">
        <x:is>
          <x:t xml:space="preserve">proposal.armor.plasteel.chest</x:t>
        </x:is>
      </x:c>
      <x:c r="B1069" s="4" t="str">
        <x:f>Items!B914</x:f>
        <x:v>Ancient plasteel chestplate</x:v>
      </x:c>
      <x:c r="C1069" s="4" t="str">
        <x:f>Items!D914</x:f>
        <x:v>Armor</x:v>
      </x:c>
      <x:c r="D1069" s="4" t="inlineStr">
        <x:is>
          <x:t xml:space="preserve">Primary</x:t>
        </x:is>
      </x:c>
      <x:c r="E1069" s="4" t="str">
        <x:f>Items!AA914</x:f>
        <x:v>Protection</x:v>
      </x:c>
      <x:c r="F1069" s="4" t="inlineStr">
        <x:is>
          <x:t xml:space="preserve">Author-requested catalog proposal; intended use, not an implemented action.</x:t>
        </x:is>
      </x:c>
    </x:row>
    <x:row r="1070">
      <x:c r="A1070" s="4" t="inlineStr">
        <x:is>
          <x:t xml:space="preserve">proposal.armor.plasteel.legs</x:t>
        </x:is>
      </x:c>
      <x:c r="B1070" s="4" t="str">
        <x:f>Items!B915</x:f>
        <x:v>Ancient plasteel leg guards</x:v>
      </x:c>
      <x:c r="C1070" s="4" t="str">
        <x:f>Items!D915</x:f>
        <x:v>Armor</x:v>
      </x:c>
      <x:c r="D1070" s="4" t="inlineStr">
        <x:is>
          <x:t xml:space="preserve">Primary</x:t>
        </x:is>
      </x:c>
      <x:c r="E1070" s="4" t="str">
        <x:f>Items!AA915</x:f>
        <x:v>Protection</x:v>
      </x:c>
      <x:c r="F1070" s="4" t="inlineStr">
        <x:is>
          <x:t xml:space="preserve">Author-requested catalog proposal; intended use, not an implemented action.</x:t>
        </x:is>
      </x:c>
    </x:row>
    <x:row r="1071">
      <x:c r="A1071" s="4" t="inlineStr">
        <x:is>
          <x:t xml:space="preserve">proposal.armor.plasteel.boots</x:t>
        </x:is>
      </x:c>
      <x:c r="B1071" s="4" t="str">
        <x:f>Items!B916</x:f>
        <x:v>Ancient plasteel armored boots</x:v>
      </x:c>
      <x:c r="C1071" s="4" t="str">
        <x:f>Items!D916</x:f>
        <x:v>Armor</x:v>
      </x:c>
      <x:c r="D1071" s="4" t="inlineStr">
        <x:is>
          <x:t xml:space="preserve">Primary</x:t>
        </x:is>
      </x:c>
      <x:c r="E1071" s="4" t="str">
        <x:f>Items!AA916</x:f>
        <x:v>Protection</x:v>
      </x:c>
      <x:c r="F1071" s="4" t="inlineStr">
        <x:is>
          <x:t xml:space="preserve">Author-requested catalog proposal; intended use, not an implemented action.</x:t>
        </x:is>
      </x:c>
    </x:row>
    <x:row r="1072">
      <x:c r="A1072" s="4" t="inlineStr">
        <x:is>
          <x:t xml:space="preserve">proposal.armor.plasteel.arms</x:t>
        </x:is>
      </x:c>
      <x:c r="B1072" s="4" t="str">
        <x:f>Items!B917</x:f>
        <x:v>Ancient plasteel arm guards</x:v>
      </x:c>
      <x:c r="C1072" s="4" t="str">
        <x:f>Items!D917</x:f>
        <x:v>Armor</x:v>
      </x:c>
      <x:c r="D1072" s="4" t="inlineStr">
        <x:is>
          <x:t xml:space="preserve">Primary</x:t>
        </x:is>
      </x:c>
      <x:c r="E1072" s="4" t="str">
        <x:f>Items!AA917</x:f>
        <x:v>Protection</x:v>
      </x:c>
      <x:c r="F1072" s="4" t="inlineStr">
        <x:is>
          <x:t xml:space="preserve">Author-requested catalog proposal; intended use, not an implemented action.</x:t>
        </x:is>
      </x:c>
    </x:row>
    <x:row r="1073">
      <x:c r="A1073" s="4" t="inlineStr">
        <x:is>
          <x:t xml:space="preserve">proposal.armor.plasteel.helmet</x:t>
        </x:is>
      </x:c>
      <x:c r="B1073" s="4" t="str">
        <x:f>Items!B918</x:f>
        <x:v>Ancient plasteel helmet</x:v>
      </x:c>
      <x:c r="C1073" s="4" t="str">
        <x:f>Items!D918</x:f>
        <x:v>Armor</x:v>
      </x:c>
      <x:c r="D1073" s="4" t="inlineStr">
        <x:is>
          <x:t xml:space="preserve">Primary</x:t>
        </x:is>
      </x:c>
      <x:c r="E1073" s="4" t="str">
        <x:f>Items!AA918</x:f>
        <x:v>Protection</x:v>
      </x:c>
      <x:c r="F1073" s="4" t="inlineStr">
        <x:is>
          <x:t xml:space="preserve">Author-requested catalog proposal; intended use, not an implemented action.</x:t>
        </x:is>
      </x:c>
    </x:row>
    <x:row r="1074">
      <x:c r="A1074" s="4" t="inlineStr">
        <x:is>
          <x:t xml:space="preserve">proposal.culture.engraved_game_tiles</x:t>
        </x:is>
      </x:c>
      <x:c r="B1074" s="4" t="str">
        <x:f>Items!B919</x:f>
        <x:v>Engraved shell game tiles</x:v>
      </x:c>
      <x:c r="C1074" s="4" t="str">
        <x:f>Items!D919</x:f>
        <x:v>Cultural objects</x:v>
      </x:c>
      <x:c r="D1074" s="4" t="inlineStr">
        <x:is>
          <x:t xml:space="preserve">Primary</x:t>
        </x:is>
      </x:c>
      <x:c r="E1074" s="4" t="str">
        <x:f>Items!AA919</x:f>
        <x:v>Culture support</x:v>
      </x:c>
      <x:c r="F1074" s="4" t="inlineStr">
        <x:is>
          <x:t xml:space="preserve">Author-requested catalog proposal; intended use, not an implemented action.</x:t>
        </x:is>
      </x:c>
    </x:row>
    <x:row r="1075">
      <x:c r="A1075" s="4" t="inlineStr">
        <x:is>
          <x:t xml:space="preserve">proposal.culture.ceramic_storytelling_mask</x:t>
        </x:is>
      </x:c>
      <x:c r="B1075" s="4" t="str">
        <x:f>Items!B920</x:f>
        <x:v>Ceramic storytelling mask</x:v>
      </x:c>
      <x:c r="C1075" s="4" t="str">
        <x:f>Items!D920</x:f>
        <x:v>Cultural objects</x:v>
      </x:c>
      <x:c r="D1075" s="4" t="inlineStr">
        <x:is>
          <x:t xml:space="preserve">Primary</x:t>
        </x:is>
      </x:c>
      <x:c r="E1075" s="4" t="str">
        <x:f>Items!AA920</x:f>
        <x:v>Culture support</x:v>
      </x:c>
      <x:c r="F1075" s="4" t="inlineStr">
        <x:is>
          <x:t xml:space="preserve">Author-requested catalog proposal; intended use, not an implemented action.</x:t>
        </x:is>
      </x:c>
    </x:row>
    <x:row r="1076">
      <x:c r="A1076" s="4" t="inlineStr">
        <x:is>
          <x:t xml:space="preserve">proposal.culture.jointed_shell_shadow_figure</x:t>
        </x:is>
      </x:c>
      <x:c r="B1076" s="4" t="str">
        <x:f>Items!B921</x:f>
        <x:v>Jointed shell shadow figure</x:v>
      </x:c>
      <x:c r="C1076" s="4" t="str">
        <x:f>Items!D921</x:f>
        <x:v>Cultural objects</x:v>
      </x:c>
      <x:c r="D1076" s="4" t="inlineStr">
        <x:is>
          <x:t xml:space="preserve">Primary</x:t>
        </x:is>
      </x:c>
      <x:c r="E1076" s="4" t="str">
        <x:f>Items!AA921</x:f>
        <x:v>Culture support</x:v>
      </x:c>
      <x:c r="F1076" s="4" t="inlineStr">
        <x:is>
          <x:t xml:space="preserve">Author-requested catalog proposal; intended use, not an implemented action.</x:t>
        </x:is>
      </x:c>
    </x:row>
    <x:row r="1077">
      <x:c r="A1077" s="4" t="inlineStr">
        <x:is>
          <x:t xml:space="preserve">proposal.culture.husk_paper_songbook</x:t>
        </x:is>
      </x:c>
      <x:c r="B1077" s="4" t="str">
        <x:f>Items!B922</x:f>
        <x:v>Husk-paper songbook</x:v>
      </x:c>
      <x:c r="C1077" s="4" t="str">
        <x:f>Items!D922</x:f>
        <x:v>Cultural objects</x:v>
      </x:c>
      <x:c r="D1077" s="4" t="inlineStr">
        <x:is>
          <x:t xml:space="preserve">Primary</x:t>
        </x:is>
      </x:c>
      <x:c r="E1077" s="4" t="str">
        <x:f>Items!AA922</x:f>
        <x:v>Writing and records</x:v>
      </x:c>
      <x:c r="F1077" s="4" t="inlineStr">
        <x:is>
          <x:t xml:space="preserve">Author-requested catalog proposal; intended use, not an implemented action.</x:t>
        </x:is>
      </x:c>
    </x:row>
    <x:row r="1078">
      <x:c r="A1078" s="4" t="inlineStr">
        <x:is>
          <x:t xml:space="preserve">proposal.culture.apprentice_practice_plaque</x:t>
        </x:is>
      </x:c>
      <x:c r="B1078" s="4" t="str">
        <x:f>Items!B923</x:f>
        <x:v>Apprentice practice plaque</x:v>
      </x:c>
      <x:c r="C1078" s="4" t="str">
        <x:f>Items!D923</x:f>
        <x:v>Cultural objects</x:v>
      </x:c>
      <x:c r="D1078" s="4" t="inlineStr">
        <x:is>
          <x:t xml:space="preserve">Primary</x:t>
        </x:is>
      </x:c>
      <x:c r="E1078" s="4" t="str">
        <x:f>Items!AA923</x:f>
        <x:v>Culture support</x:v>
      </x:c>
      <x:c r="F1078" s="4" t="inlineStr">
        <x:is>
          <x:t xml:space="preserve">Author-requested catalog proposal; intended use, not an implemented action.</x:t>
        </x:is>
      </x:c>
    </x:row>
    <x:row r="1079">
      <x:c r="A1079" s="4" t="inlineStr">
        <x:is>
          <x:t xml:space="preserve">proposal.culture.household_pattern_roller</x:t>
        </x:is>
      </x:c>
      <x:c r="B1079" s="4" t="str">
        <x:f>Items!B924</x:f>
        <x:v>Household pattern roller</x:v>
      </x:c>
      <x:c r="C1079" s="4" t="str">
        <x:f>Items!D924</x:f>
        <x:v>Cultural objects</x:v>
      </x:c>
      <x:c r="D1079" s="4" t="inlineStr">
        <x:is>
          <x:t xml:space="preserve">Primary</x:t>
        </x:is>
      </x:c>
      <x:c r="E1079" s="4" t="str">
        <x:f>Items!AA924</x:f>
        <x:v>Decoration</x:v>
      </x:c>
      <x:c r="F1079" s="4" t="inlineStr">
        <x:is>
          <x:t xml:space="preserve">Author-requested catalog proposal; intended use, not an implemented action.</x:t>
        </x:is>
      </x:c>
    </x:row>
  </x:sheetData>
  <x:dataValidations count="3">
    <x:dataValidation type="list" sqref="D6:D1014">
      <x:formula1>"Primary,Secondary"</x:formula1>
    </x:dataValidation>
    <x:dataValidation type="list" sqref="A6:A1505">
      <x:formula1>'Items'!$A$6:$A$924</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t="str">
        <x:v>material.route.007</x:v>
      </x:c>
      <x:c r="B11" s="4" t="str">
        <x:v>design.refine.ceramic.body_feed</x:v>
      </x:c>
      <x:c r="C11" s="4" t="str">
        <x:v>Ingredient candidate</x:v>
      </x:c>
      <x:c r="D11" s="4" t="str">
        <x:v>proposal.natural.claystone</x:v>
      </x:c>
      <x:c r="E11" s="4" t="str">
        <x:f>IFERROR(INDEX('Items'!$B$6:$B$1005,MATCH(D11,'Items'!$A$6:$A$1005,0)),"MISSING ID")</x:f>
        <x:v>Claystone</x:v>
      </x:c>
      <x:c r="F11" s="4" t="str">
        <x:f>IFERROR(INDEX('Items'!$C$6:$C$1005,MATCH(D11,'Items'!$A$6:$A$1005,0)),"MISSING ID")</x:f>
        <x:v>T0</x:v>
      </x:c>
      <x:c r="G11" s="4" t="str">
        <x:f>IFERROR(INDEX('Items'!$D$6:$D$1005,MATCH(D11,'Items'!$A$6:$A$1005,0)),"MISSING ID")</x:f>
        <x:v>Mineral resources</x:v>
      </x:c>
      <x:c r="H11" s="4" t="str">
        <x:f>IFERROR(INDEX('Items'!$X$6:$X$1005,MATCH(D11,'Items'!$A$6:$A$1005,0)),"MISSING ID")</x:f>
        <x:v>Raw material</x:v>
      </x:c>
      <x:c r="I11" s="4"/>
      <x:c r="J11" s="4" t="str">
        <x:v>Unspecified</x:v>
      </x:c>
      <x:c r="K11" s="4" t="str">
        <x:f>IFERROR(INDEX('Crafting recipes'!$D$6:$D$1005,MATCH(B11,'Crafting recipes'!$A$6:$A$1005,0)),"MISSING ID")</x:f>
        <x:v>Proposal</x:v>
      </x:c>
      <x:c r="L11" s="4" t="str">
        <x:f>IFERROR(INDEX('Items'!$AD$6:$AD$1005,MATCH(D11,'Items'!$A$6:$A$1005,0)),"MISSING ID")</x:f>
        <x:v>Proposal</x:v>
      </x:c>
      <x:c r="M11" s="4" t="str">
        <x:f>IFERROR(INDEX('Crafting recipes'!$E$6:$E$1005,MATCH(B11,'Crafting recipes'!$A$6:$A$1005,0)),"MISSING ID")</x:f>
        <x:v>Partial proposal</x:v>
      </x:c>
      <x:c r="N11" s="4" t="str">
        <x:v>Prepare a selected body feed; forming/binder route unresolved. Original boundary: Proposed tier edge; input candidate only, not complete recipe</x:v>
      </x:c>
      <x:c r="O11" s="4" t="str">
        <x:v>New game proposal; no complete recipe</x:v>
      </x:c>
      <x:c r="P11" s="4" t="n">
        <x:f>IF(OR(C11="Ingredient candidate",C11="Consumed input",C11="Contained input",C11="Transform input"),IF(F11="T0",0,IF(F11="T1",1,IF(F11="T2",2,IF(F11="T3",3,IF(F11="T4",4,-1))))),-1)</x:f>
        <x:v>0</x:v>
      </x:c>
      <x:c r="Q11" s="4" t="n">
        <x:f>IF(AND(OR(C11="Ingredient candidate",C11="Consumed input",C11="Contained input",C11="Transform input"),P11=-1),1,0)</x:f>
        <x:v>0</x:v>
      </x:c>
    </x:row>
    <x:row r="12" ht="85" customHeight="1">
      <x:c r="A12" s="4" t="str">
        <x:v>material.route.008</x:v>
      </x:c>
      <x:c r="B12" s="4" t="str">
        <x:v>design.refine.ceramic.glaze_feed</x:v>
      </x:c>
      <x:c r="C12" s="4" t="str">
        <x:v>Ingredient candidate</x:v>
      </x:c>
      <x:c r="D12" s="4" t="str">
        <x:v>proposal.natural.borate</x:v>
      </x:c>
      <x:c r="E12" s="4" t="str">
        <x:f>IFERROR(INDEX('Items'!$B$6:$B$1005,MATCH(D12,'Items'!$A$6:$A$1005,0)),"MISSING ID")</x:f>
        <x:v>Raw borate minerals</x:v>
      </x:c>
      <x:c r="F12" s="4" t="str">
        <x:f>IFERROR(INDEX('Items'!$C$6:$C$1005,MATCH(D12,'Items'!$A$6:$A$1005,0)),"MISSING ID")</x:f>
        <x:v>T0</x:v>
      </x:c>
      <x:c r="G12" s="4" t="str">
        <x:f>IFERROR(INDEX('Items'!$D$6:$D$1005,MATCH(D12,'Items'!$A$6:$A$1005,0)),"MISSING ID")</x:f>
        <x:v>Mineral resources</x:v>
      </x:c>
      <x:c r="H12" s="4" t="str">
        <x:f>IFERROR(INDEX('Items'!$X$6:$X$1005,MATCH(D12,'Items'!$A$6:$A$1005,0)),"MISSING ID")</x:f>
        <x:v>Raw material</x:v>
      </x:c>
      <x:c r="I12" s="4"/>
      <x:c r="J12" s="4" t="str">
        <x:v>Unspecified</x:v>
      </x:c>
      <x:c r="K12" s="4" t="str">
        <x:f>IFERROR(INDEX('Crafting recipes'!$D$6:$D$1005,MATCH(B12,'Crafting recipes'!$A$6:$A$1005,0)),"MISSING ID")</x:f>
        <x:v>Proposal</x:v>
      </x:c>
      <x:c r="L12" s="4" t="str">
        <x:f>IFERROR(INDEX('Items'!$AD$6:$AD$1005,MATCH(D12,'Items'!$A$6:$A$1005,0)),"MISSING ID")</x:f>
        <x:v>Proposal</x:v>
      </x:c>
      <x:c r="M12" s="4" t="str">
        <x:f>IFERROR(INDEX('Crafting recipes'!$E$6:$E$1005,MATCH(B12,'Crafting recipes'!$A$6:$A$1005,0)),"MISSING ID")</x:f>
        <x:v>Partial proposal</x:v>
      </x:c>
      <x:c r="N12" s="4" t="str">
        <x:v>Candidate mineral input to a first prepared finish feed. Original boundary: Proposed tier edge; input candidate only, not complete recipe</x:v>
      </x:c>
      <x:c r="O12" s="4" t="str">
        <x:v>New game proposal; no complete recipe</x:v>
      </x:c>
      <x:c r="P12" s="4" t="n">
        <x:f>IF(OR(C12="Ingredient candidate",C12="Consumed input",C12="Contained input",C12="Transform input"),IF(F12="T0",0,IF(F12="T1",1,IF(F12="T2",2,IF(F12="T3",3,IF(F12="T4",4,-1))))),-1)</x:f>
        <x:v>0</x:v>
      </x:c>
      <x:c r="Q12" s="4" t="n">
        <x:f>IF(AND(OR(C12="Ingredient candidate",C12="Consumed input",C12="Contained input",C12="Transform input"),P12=-1),1,0)</x:f>
        <x:v>0</x:v>
      </x:c>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T0</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T0</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t="str">
        <x:v>material.route.024</x:v>
      </x:c>
      <x:c r="B28" s="4" t="str">
        <x:v>design.refine.t1.dressed_stone</x:v>
      </x:c>
      <x:c r="C28" s="4" t="str">
        <x:v>Ingredient candidate</x:v>
      </x:c>
      <x:c r="D28" s="4" t="str">
        <x:v>proposal.raw.basalt</x:v>
      </x:c>
      <x:c r="E28" s="4" t="str">
        <x:f>IFERROR(INDEX('Items'!$B$6:$B$1005,MATCH(D28,'Items'!$A$6:$A$1005,0)),"MISSING ID")</x:f>
        <x:v>Basalt blocks</x:v>
      </x:c>
      <x:c r="F28" s="4" t="str">
        <x:f>IFERROR(INDEX('Items'!$C$6:$C$1005,MATCH(D28,'Items'!$A$6:$A$1005,0)),"MISSING ID")</x:f>
        <x:v>T0</x:v>
      </x:c>
      <x:c r="G28" s="4" t="str">
        <x:f>IFERROR(INDEX('Items'!$D$6:$D$1005,MATCH(D28,'Items'!$A$6:$A$1005,0)),"MISSING ID")</x:f>
        <x:v>Mineral resources</x:v>
      </x:c>
      <x:c r="H28" s="4" t="str">
        <x:f>IFERROR(INDEX('Items'!$X$6:$X$1005,MATCH(D28,'Items'!$A$6:$A$1005,0)),"MISSING ID")</x:f>
        <x:v>Raw material</x:v>
      </x:c>
      <x:c r="I28" s="4"/>
      <x:c r="J28" s="4" t="str">
        <x:v>Unspecified</x:v>
      </x:c>
      <x:c r="K28" s="4" t="str">
        <x:f>IFERROR(INDEX('Crafting recipes'!$D$6:$D$1005,MATCH(B28,'Crafting recipes'!$A$6:$A$1005,0)),"MISSING ID")</x:f>
        <x:v>Proposal</x:v>
      </x:c>
      <x:c r="L28" s="4" t="str">
        <x:f>IFERROR(INDEX('Items'!$AD$6:$AD$1005,MATCH(D28,'Items'!$A$6:$A$1005,0)),"MISSING ID")</x:f>
        <x:v>Proposal</x:v>
      </x:c>
      <x:c r="M28" s="4" t="str">
        <x:f>IFERROR(INDEX('Crafting recipes'!$E$6:$E$1005,MATCH(B28,'Crafting recipes'!$A$6:$A$1005,0)),"MISSING ID")</x:f>
        <x:v>Partial proposal</x:v>
      </x:c>
      <x:c r="N28" s="4" t="str">
        <x:v>Select, dress and size raw blocks into reusable building stock. Original boundary: Proposed tier edge; input candidate only, not complete recipe</x:v>
      </x:c>
      <x:c r="O28" s="4" t="str">
        <x:v>https://github.com/sleepyseamonster/Arc-Dust/blob/f6f98515c005dc3c73cccd9cbc031691745740c6/02-Arc-Dust-Worldbuilding/world/materials/industrial-material-palette.md (source proposal; game route proposed)</x:v>
      </x:c>
      <x:c r="P28" s="4" t="n">
        <x:f>IF(OR(C28="Ingredient candidate",C28="Consumed input",C28="Contained input",C28="Transform input"),IF(F28="T0",0,IF(F28="T1",1,IF(F28="T2",2,IF(F28="T3",3,IF(F28="T4",4,-1))))),-1)</x:f>
        <x:v>0</x:v>
      </x:c>
      <x:c r="Q28" s="4" t="n">
        <x:f>IF(AND(OR(C28="Ingredient candidate",C28="Consumed input",C28="Contained input",C28="Transform input"),P28=-1),1,0)</x:f>
        <x:v>0</x:v>
      </x:c>
    </x:row>
    <x:row r="29" ht="85" customHeight="1">
      <x:c r="A29" s="4" t="str">
        <x:v>material.route.025</x:v>
      </x:c>
      <x:c r="B29" s="4" t="str">
        <x:v>design.refine.t1.resonant_blank</x:v>
      </x:c>
      <x:c r="C29" s="4" t="str">
        <x:v>Ingredient candidate</x:v>
      </x:c>
      <x:c r="D29" s="4" t="str">
        <x:v>proposal.raw.slate</x:v>
      </x:c>
      <x:c r="E29" s="4" t="str">
        <x:f>IFERROR(INDEX('Items'!$B$6:$B$1005,MATCH(D29,'Items'!$A$6:$A$1005,0)),"MISSING ID")</x:f>
        <x:v>Slate plates</x:v>
      </x:c>
      <x:c r="F29" s="4" t="str">
        <x:f>IFERROR(INDEX('Items'!$C$6:$C$1005,MATCH(D29,'Items'!$A$6:$A$1005,0)),"MISSING ID")</x:f>
        <x:v>T0</x:v>
      </x:c>
      <x:c r="G29" s="4" t="str">
        <x:f>IFERROR(INDEX('Items'!$D$6:$D$1005,MATCH(D29,'Items'!$A$6:$A$1005,0)),"MISSING ID")</x:f>
        <x:v>Mineral resources</x:v>
      </x:c>
      <x:c r="H29" s="4" t="str">
        <x:f>IFERROR(INDEX('Items'!$X$6:$X$1005,MATCH(D29,'Items'!$A$6:$A$1005,0)),"MISSING ID")</x:f>
        <x:v>Raw material</x:v>
      </x:c>
      <x:c r="I29" s="4"/>
      <x:c r="J29" s="4" t="str">
        <x:v>Unspecified</x:v>
      </x:c>
      <x:c r="K29" s="4" t="str">
        <x:f>IFERROR(INDEX('Crafting recipes'!$D$6:$D$1005,MATCH(B29,'Crafting recipes'!$A$6:$A$1005,0)),"MISSING ID")</x:f>
        <x:v>Proposal</x:v>
      </x:c>
      <x:c r="L29" s="4" t="str">
        <x:f>IFERROR(INDEX('Items'!$AD$6:$AD$1005,MATCH(D29,'Items'!$A$6:$A$1005,0)),"MISSING ID")</x:f>
        <x:v>Proposal</x:v>
      </x:c>
      <x:c r="M29" s="4" t="str">
        <x:f>IFERROR(INDEX('Crafting recipes'!$E$6:$E$1005,MATCH(B29,'Crafting recipes'!$A$6:$A$1005,0)),"MISSING ID")</x:f>
        <x:v>Partial proposal</x:v>
      </x:c>
      <x:c r="N29" s="4" t="str">
        <x:v>Select and rough-shape candidate stone blanks for later instrument tuning. Original boundary: Proposed tier edge; input candidate only, not complete recipe</x:v>
      </x:c>
      <x:c r="O29" s="4" t="str">
        <x:v>https://github.com/sleepyseamonster/Arc-Dust/blob/f6f98515c005dc3c73cccd9cbc031691745740c6/02-Arc-Dust-Worldbuilding/world/peoples/resonance-callers.md (source proposal; game route proposed)</x:v>
      </x:c>
      <x:c r="P29" s="4" t="n">
        <x:f>IF(OR(C29="Ingredient candidate",C29="Consumed input",C29="Contained input",C29="Transform input"),IF(F29="T0",0,IF(F29="T1",1,IF(F29="T2",2,IF(F29="T3",3,IF(F29="T4",4,-1))))),-1)</x:f>
        <x:v>0</x:v>
      </x:c>
      <x:c r="Q29" s="4" t="n">
        <x:f>IF(AND(OR(C29="Ingredient candidate",C29="Consumed input",C29="Contained input",C29="Transform input"),P29=-1),1,0)</x:f>
        <x:v>0</x:v>
      </x:c>
    </x:row>
    <x:row r="30" ht="85" customHeight="1">
      <x:c r="A30" s="4" t="str">
        <x:v>material.route.026</x:v>
      </x:c>
      <x:c r="B30" s="4" t="str">
        <x:v>design.refine.t1.pigment_powder</x:v>
      </x:c>
      <x:c r="C30" s="4" t="str">
        <x:v>Ingredient candidate</x:v>
      </x:c>
      <x:c r="D30" s="4" t="str">
        <x:v>proposal.raw.ochre</x:v>
      </x:c>
      <x:c r="E30" s="4" t="str">
        <x:f>IFERROR(INDEX('Items'!$B$6:$B$1005,MATCH(D30,'Items'!$A$6:$A$1005,0)),"MISSING ID")</x:f>
        <x:v>Yellow ochre clods</x:v>
      </x:c>
      <x:c r="F30" s="4" t="str">
        <x:f>IFERROR(INDEX('Items'!$C$6:$C$1005,MATCH(D30,'Items'!$A$6:$A$1005,0)),"MISSING ID")</x:f>
        <x:v>T0</x:v>
      </x:c>
      <x:c r="G30" s="4" t="str">
        <x:f>IFERROR(INDEX('Items'!$D$6:$D$1005,MATCH(D30,'Items'!$A$6:$A$1005,0)),"MISSING ID")</x:f>
        <x:v>Mineral resources</x:v>
      </x:c>
      <x:c r="H30" s="4" t="str">
        <x:f>IFERROR(INDEX('Items'!$X$6:$X$1005,MATCH(D30,'Items'!$A$6:$A$1005,0)),"MISSING ID")</x:f>
        <x:v>Raw material</x:v>
      </x:c>
      <x:c r="I30" s="4"/>
      <x:c r="J30" s="4" t="str">
        <x:v>Unspecified</x:v>
      </x:c>
      <x:c r="K30" s="4" t="str">
        <x:f>IFERROR(INDEX('Crafting recipes'!$D$6:$D$1005,MATCH(B30,'Crafting recipes'!$A$6:$A$1005,0)),"MISSING ID")</x:f>
        <x:v>Proposal</x:v>
      </x:c>
      <x:c r="L30" s="4" t="str">
        <x:f>IFERROR(INDEX('Items'!$AD$6:$AD$1005,MATCH(D30,'Items'!$A$6:$A$1005,0)),"MISSING ID")</x:f>
        <x:v>Proposal</x:v>
      </x:c>
      <x:c r="M30" s="4" t="str">
        <x:f>IFERROR(INDEX('Crafting recipes'!$E$6:$E$1005,MATCH(B30,'Crafting recipes'!$A$6:$A$1005,0)),"MISSING ID")</x:f>
        <x:v>Partial proposal</x:v>
      </x:c>
      <x:c r="N30" s="4" t="str">
        <x:v>Sort and grind a chosen raw color-bearing feed. Original boundary: Proposed tier edge; input candidate only, not complete recipe</x:v>
      </x:c>
      <x:c r="O30" s="4" t="str">
        <x:v>https://github.com/sleepyseamonster/Arc-Dust/blob/f6f98515c005dc3c73cccd9cbc031691745740c6/02-Arc-Dust-Worldbuilding/world/materials/chemical-processing-agents.md (source proposal; game route proposed)</x:v>
      </x:c>
      <x:c r="P30" s="4" t="n">
        <x:f>IF(OR(C30="Ingredient candidate",C30="Consumed input",C30="Contained input",C30="Transform input"),IF(F30="T0",0,IF(F30="T1",1,IF(F30="T2",2,IF(F30="T3",3,IF(F30="T4",4,-1))))),-1)</x:f>
        <x:v>0</x:v>
      </x:c>
      <x:c r="Q30" s="4" t="n">
        <x:f>IF(AND(OR(C30="Ingredient candidate",C30="Consumed input",C30="Contained input",C30="Transform input"),P30=-1),1,0)</x:f>
        <x:v>0</x:v>
      </x:c>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T0</x:v>
      </x:c>
      <x:c r="G33" s="4" t="str">
        <x:f>IFERROR(INDEX('Items'!$D$6:$D$1005,MATCH(D33,'Items'!$A$6:$A$1005,0)),"MISSING ID")</x:f>
        <x:v>Mineral resources</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T0</x:v>
      </x:c>
      <x:c r="G45" s="4" t="str">
        <x:f>IFERROR(INDEX('Items'!$D$6:$D$1005,MATCH(D45,'Items'!$A$6:$A$1005,0)),"MISSING ID")</x:f>
        <x:v>Mineral resources</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t="str">
        <x:v>material.route.042</x:v>
      </x:c>
      <x:c r="B46" s="4" t="str">
        <x:v>design.refine.bio.husk_paper</x:v>
      </x:c>
      <x:c r="C46" s="4" t="str">
        <x:v>Ingredient candidate</x:v>
      </x:c>
      <x:c r="D46" s="4" t="str">
        <x:v>proposal.t1.husk_pulp</x:v>
      </x:c>
      <x:c r="E46" s="4" t="str">
        <x:f>IFERROR(INDEX('Items'!$B$6:$B$1005,MATCH(D46,'Items'!$A$6:$A$1005,0)),"MISSING ID")</x:f>
        <x:v>Prepared husk-fiber pulp</x:v>
      </x:c>
      <x:c r="F46" s="4" t="str">
        <x:f>IFERROR(INDEX('Items'!$C$6:$C$1005,MATCH(D46,'Items'!$A$6:$A$1005,0)),"MISSING ID")</x:f>
        <x:v>T1</x:v>
      </x:c>
      <x:c r="G46" s="4" t="str">
        <x:f>IFERROR(INDEX('Items'!$D$6:$D$1005,MATCH(D46,'Items'!$A$6:$A$1005,0)),"MISSING ID")</x:f>
        <x:v>Manufactured stock</x:v>
      </x:c>
      <x:c r="H46" s="4" t="str">
        <x:f>IFERROR(INDEX('Items'!$X$6:$X$1005,MATCH(D46,'Items'!$A$6:$A$1005,0)),"MISSING ID")</x:f>
        <x:v>Processed material</x:v>
      </x:c>
      <x:c r="I46" s="4"/>
      <x:c r="J46" s="4" t="str">
        <x:v>Unspecified</x:v>
      </x:c>
      <x:c r="K46" s="4" t="str">
        <x:f>IFERROR(INDEX('Crafting recipes'!$D$6:$D$1005,MATCH(B46,'Crafting recipes'!$A$6:$A$1005,0)),"MISSING ID")</x:f>
        <x:v>Proposal</x:v>
      </x:c>
      <x:c r="L46" s="4" t="str">
        <x:f>IFERROR(INDEX('Items'!$AD$6:$AD$1005,MATCH(D46,'Items'!$A$6:$A$1005,0)),"MISSING ID")</x:f>
        <x:v>Proposal</x:v>
      </x:c>
      <x:c r="M46" s="4" t="str">
        <x:f>IFERROR(INDEX('Crafting recipes'!$E$6:$E$1005,MATCH(B46,'Crafting recipes'!$A$6:$A$1005,0)),"MISSING ID")</x:f>
        <x:v>Partial proposal</x:v>
      </x:c>
      <x:c r="N46" s="4" t="str">
        <x:v>Prepare the existing main husk-paper material from T1 pulp. Original boundary: Proposed tier edge; input candidate only, not complete recipe</x:v>
      </x:c>
      <x:c r="O46" s="4" t="str">
        <x:v>New game proposal; no complete recipe</x:v>
      </x:c>
      <x:c r="P46" s="4" t="n">
        <x:f>IF(OR(C46="Ingredient candidate",C46="Consumed input",C46="Contained input",C46="Transform input"),IF(F46="T0",0,IF(F46="T1",1,IF(F46="T2",2,IF(F46="T3",3,IF(F46="T4",4,-1))))),-1)</x:f>
        <x:v>1</x:v>
      </x:c>
      <x:c r="Q46" s="4" t="n">
        <x:f>IF(AND(OR(C46="Ingredient candidate",C46="Consumed input",C46="Contained input",C46="Transform input"),P46=-1),1,0)</x:f>
        <x:v>0</x:v>
      </x:c>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Processing agents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Processing agents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Processing agents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t="str">
        <x:v>output.design.refine.ceramic.body_feed</x:v>
      </x:c>
      <x:c r="B57" s="4" t="str">
        <x:v>design.refine.ceramic.body_feed</x:v>
      </x:c>
      <x:c r="C57" s="4" t="str">
        <x:v>Output</x:v>
      </x:c>
      <x:c r="D57" s="4" t="str">
        <x:v>proposal.ceramic.body_feed</x:v>
      </x:c>
      <x:c r="E57" s="4" t="str">
        <x:f>IFERROR(INDEX('Items'!$B$6:$B$1005,MATCH(D57,'Items'!$A$6:$A$1005,0)),"MISSING ID")</x:f>
        <x:v>Prepared ceramic body feed</x:v>
      </x:c>
      <x:c r="F57" s="4" t="str">
        <x:f>IFERROR(INDEX('Items'!$C$6:$C$1005,MATCH(D57,'Items'!$A$6:$A$1005,0)),"MISSING ID")</x:f>
        <x:v>T1</x:v>
      </x:c>
      <x:c r="G57" s="4" t="str">
        <x:f>IFERROR(INDEX('Items'!$D$6:$D$1005,MATCH(D57,'Items'!$A$6:$A$1005,0)),"MISSING ID")</x:f>
        <x:v>Manufactured stock</x:v>
      </x:c>
      <x:c r="H57" s="4" t="str">
        <x:f>IFERROR(INDEX('Items'!$X$6:$X$1005,MATCH(D57,'Items'!$A$6:$A$1005,0)),"MISSING ID")</x:f>
        <x:v>Processed material</x:v>
      </x:c>
      <x:c r="I57" s="4"/>
      <x:c r="J57" s="4" t="str">
        <x:v>Unspecified</x:v>
      </x:c>
      <x:c r="K57" s="4" t="str">
        <x:f>IFERROR(INDEX('Crafting recipes'!$D$6:$D$1005,MATCH(B57,'Crafting recipes'!$A$6:$A$1005,0)),"MISSING ID")</x:f>
        <x:v>Proposal</x:v>
      </x:c>
      <x:c r="L57" s="4" t="str">
        <x:f>IFERROR(INDEX('Items'!$AD$6:$AD$1005,MATCH(D57,'Items'!$A$6:$A$1005,0)),"MISSING ID")</x:f>
        <x:v>Proposal</x:v>
      </x:c>
      <x:c r="M57" s="4" t="str">
        <x:f>IFERROR(INDEX('Crafting recipes'!$E$6:$E$1005,MATCH(B57,'Crafting recipes'!$A$6:$A$1005,0)),"MISSING ID")</x:f>
        <x:v>Partial proposal</x:v>
      </x:c>
      <x:c r="N57" s="4" t="str">
        <x:v>Proposed output; yield and complete formulation unresolved.</x:v>
      </x:c>
      <x:c r="O57" s="4" t="str">
        <x:v>New game proposal; no complete recipe</x:v>
      </x:c>
      <x:c r="P57" s="4" t="n">
        <x:f>IF(OR(C57="Ingredient candidate",C57="Consumed input",C57="Contained input",C57="Transform input"),IF(F57="T0",0,IF(F57="T1",1,IF(F57="T2",2,IF(F57="T3",3,IF(F57="T4",4,-1))))),-1)</x:f>
        <x:v>-1</x:v>
      </x:c>
      <x:c r="Q57" s="4" t="n">
        <x:f>IF(AND(OR(C57="Ingredient candidate",C57="Consumed input",C57="Contained input",C57="Transform input"),P57=-1),1,0)</x:f>
        <x:v>0</x:v>
      </x:c>
    </x:row>
    <x:row r="58" ht="85" customHeight="1">
      <x:c r="A58" s="4" t="str">
        <x:v>output.design.refine.ceramic.glaze_feed</x:v>
      </x:c>
      <x:c r="B58" s="4" t="str">
        <x:v>design.refine.ceramic.glaze_feed</x:v>
      </x:c>
      <x:c r="C58" s="4" t="str">
        <x:v>Output</x:v>
      </x:c>
      <x:c r="D58" s="4" t="str">
        <x:v>proposal.ceramic.glaze_feed</x:v>
      </x:c>
      <x:c r="E58" s="4" t="str">
        <x:f>IFERROR(INDEX('Items'!$B$6:$B$1005,MATCH(D58,'Items'!$A$6:$A$1005,0)),"MISSING ID")</x:f>
        <x:v>Prepared glaze feed</x:v>
      </x:c>
      <x:c r="F58" s="4" t="str">
        <x:f>IFERROR(INDEX('Items'!$C$6:$C$1005,MATCH(D58,'Items'!$A$6:$A$1005,0)),"MISSING ID")</x:f>
        <x:v>T1</x:v>
      </x:c>
      <x:c r="G58" s="4" t="str">
        <x:f>IFERROR(INDEX('Items'!$D$6:$D$1005,MATCH(D58,'Items'!$A$6:$A$1005,0)),"MISSING ID")</x:f>
        <x:v>Manufactured stock</x:v>
      </x:c>
      <x:c r="H58" s="4" t="str">
        <x:f>IFERROR(INDEX('Items'!$X$6:$X$1005,MATCH(D58,'Items'!$A$6:$A$1005,0)),"MISSING ID")</x:f>
        <x:v>Processed material</x:v>
      </x:c>
      <x:c r="I58" s="4"/>
      <x:c r="J58" s="4" t="str">
        <x:v>Unspecified</x:v>
      </x:c>
      <x:c r="K58" s="4" t="str">
        <x:f>IFERROR(INDEX('Crafting recipes'!$D$6:$D$1005,MATCH(B58,'Crafting recipes'!$A$6:$A$1005,0)),"MISSING ID")</x:f>
        <x:v>Proposal</x:v>
      </x:c>
      <x:c r="L58" s="4" t="str">
        <x:f>IFERROR(INDEX('Items'!$AD$6:$AD$1005,MATCH(D58,'Items'!$A$6:$A$1005,0)),"MISSING ID")</x:f>
        <x:v>Proposal</x:v>
      </x:c>
      <x:c r="M58" s="4" t="str">
        <x:f>IFERROR(INDEX('Crafting recipes'!$E$6:$E$1005,MATCH(B58,'Crafting recipes'!$A$6:$A$1005,0)),"MISSING ID")</x:f>
        <x:v>Partial proposal</x:v>
      </x:c>
      <x:c r="N58" s="4" t="str">
        <x:v>Proposed output; yield and complete formulation unresolved.</x:v>
      </x:c>
      <x:c r="O58" s="4" t="str">
        <x:v>New game proposal; no complete recipe</x:v>
      </x:c>
      <x:c r="P58" s="4" t="n">
        <x:f>IF(OR(C58="Ingredient candidate",C58="Consumed input",C58="Contained input",C58="Transform input"),IF(F58="T0",0,IF(F58="T1",1,IF(F58="T2",2,IF(F58="T3",3,IF(F58="T4",4,-1))))),-1)</x:f>
        <x:v>-1</x:v>
      </x:c>
      <x:c r="Q58" s="4" t="n">
        <x:f>IF(AND(OR(C58="Ingredient candidate",C58="Consumed input",C58="Contained input",C58="Transform input"),P58=-1),1,0)</x:f>
        <x:v>0</x:v>
      </x:c>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T1</x:v>
      </x:c>
      <x:c r="G64" s="4" t="str">
        <x:f>IFERROR(INDEX('Items'!$D$6:$D$1005,MATCH(D64,'Items'!$A$6:$A$1005,0)),"MISSING ID")</x:f>
        <x:v>Camp items</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T1</x:v>
      </x:c>
      <x:c r="G65" s="4" t="str">
        <x:f>IFERROR(INDEX('Items'!$D$6:$D$1005,MATCH(D65,'Items'!$A$6:$A$1005,0)),"MISSING ID")</x:f>
        <x:v>Tools</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Processing agents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Processing agents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t="str">
        <x:v>output.design.refine.t1.dressed_stone</x:v>
      </x:c>
      <x:c r="B74" s="4" t="str">
        <x:v>design.refine.t1.dressed_stone</x:v>
      </x:c>
      <x:c r="C74" s="4" t="str">
        <x:v>Output</x:v>
      </x:c>
      <x:c r="D74" s="4" t="str">
        <x:v>proposal.t1.dressed_stone</x:v>
      </x:c>
      <x:c r="E74" s="4" t="str">
        <x:f>IFERROR(INDEX('Items'!$B$6:$B$1005,MATCH(D74,'Items'!$A$6:$A$1005,0)),"MISSING ID")</x:f>
        <x:v>Dressed building-stone stock</x:v>
      </x:c>
      <x:c r="F74" s="4" t="str">
        <x:f>IFERROR(INDEX('Items'!$C$6:$C$1005,MATCH(D74,'Items'!$A$6:$A$1005,0)),"MISSING ID")</x:f>
        <x:v>T1</x:v>
      </x:c>
      <x:c r="G74" s="4" t="str">
        <x:f>IFERROR(INDEX('Items'!$D$6:$D$1005,MATCH(D74,'Items'!$A$6:$A$1005,0)),"MISSING ID")</x:f>
        <x:v>Manufactured stock</x:v>
      </x:c>
      <x:c r="H74" s="4" t="str">
        <x:f>IFERROR(INDEX('Items'!$X$6:$X$1005,MATCH(D74,'Items'!$A$6:$A$1005,0)),"MISSING ID")</x:f>
        <x:v>Processed material</x:v>
      </x:c>
      <x:c r="I74" s="4"/>
      <x:c r="J74" s="4" t="str">
        <x:v>Unspecified</x:v>
      </x:c>
      <x:c r="K74" s="4" t="str">
        <x:f>IFERROR(INDEX('Crafting recipes'!$D$6:$D$1005,MATCH(B74,'Crafting recipes'!$A$6:$A$1005,0)),"MISSING ID")</x:f>
        <x:v>Proposal</x:v>
      </x:c>
      <x:c r="L74" s="4" t="str">
        <x:f>IFERROR(INDEX('Items'!$AD$6:$AD$1005,MATCH(D74,'Items'!$A$6:$A$1005,0)),"MISSING ID")</x:f>
        <x:v>Proposal</x:v>
      </x:c>
      <x:c r="M74" s="4" t="str">
        <x:f>IFERROR(INDEX('Crafting recipes'!$E$6:$E$1005,MATCH(B74,'Crafting recipes'!$A$6:$A$1005,0)),"MISSING ID")</x:f>
        <x:v>Partial proposal</x:v>
      </x:c>
      <x:c r="N74" s="4" t="str">
        <x:v>Proposed output; yield and complete formulation unresolved.</x:v>
      </x:c>
      <x:c r="O74" s="4" t="str">
        <x:v>https://github.com/sleepyseamonster/Arc-Dust/blob/f6f98515c005dc3c73cccd9cbc031691745740c6/02-Arc-Dust-Worldbuilding/world/materials/industrial-material-palette.md (source proposal; game route proposed)</x:v>
      </x:c>
      <x:c r="P74" s="4" t="n">
        <x:f>IF(OR(C74="Ingredient candidate",C74="Consumed input",C74="Contained input",C74="Transform input"),IF(F74="T0",0,IF(F74="T1",1,IF(F74="T2",2,IF(F74="T3",3,IF(F74="T4",4,-1))))),-1)</x:f>
        <x:v>-1</x:v>
      </x:c>
      <x:c r="Q74" s="4" t="n">
        <x:f>IF(AND(OR(C74="Ingredient candidate",C74="Consumed input",C74="Contained input",C74="Transform input"),P74=-1),1,0)</x:f>
        <x:v>0</x:v>
      </x:c>
    </x:row>
    <x:row r="75" ht="85" customHeight="1">
      <x:c r="A75" s="4" t="str">
        <x:v>output.design.refine.t1.resonant_blank</x:v>
      </x:c>
      <x:c r="B75" s="4" t="str">
        <x:v>design.refine.t1.resonant_blank</x:v>
      </x:c>
      <x:c r="C75" s="4" t="str">
        <x:v>Output</x:v>
      </x:c>
      <x:c r="D75" s="4" t="str">
        <x:v>proposal.t1.resonant_blank</x:v>
      </x:c>
      <x:c r="E75" s="4" t="str">
        <x:f>IFERROR(INDEX('Items'!$B$6:$B$1005,MATCH(D75,'Items'!$A$6:$A$1005,0)),"MISSING ID")</x:f>
        <x:v>Selected resonant-stone blank</x:v>
      </x:c>
      <x:c r="F75" s="4" t="str">
        <x:f>IFERROR(INDEX('Items'!$C$6:$C$1005,MATCH(D75,'Items'!$A$6:$A$1005,0)),"MISSING ID")</x:f>
        <x:v>T1</x:v>
      </x:c>
      <x:c r="G75" s="4" t="str">
        <x:f>IFERROR(INDEX('Items'!$D$6:$D$1005,MATCH(D75,'Items'!$A$6:$A$1005,0)),"MISSING ID")</x:f>
        <x:v>Manufactured stock</x:v>
      </x:c>
      <x:c r="H75" s="4" t="str">
        <x:f>IFERROR(INDEX('Items'!$X$6:$X$1005,MATCH(D75,'Items'!$A$6:$A$1005,0)),"MISSING ID")</x:f>
        <x:v>Processed material</x:v>
      </x:c>
      <x:c r="I75" s="4"/>
      <x:c r="J75" s="4" t="str">
        <x:v>Unspecified</x:v>
      </x:c>
      <x:c r="K75" s="4" t="str">
        <x:f>IFERROR(INDEX('Crafting recipes'!$D$6:$D$1005,MATCH(B75,'Crafting recipes'!$A$6:$A$1005,0)),"MISSING ID")</x:f>
        <x:v>Proposal</x:v>
      </x:c>
      <x:c r="L75" s="4" t="str">
        <x:f>IFERROR(INDEX('Items'!$AD$6:$AD$1005,MATCH(D75,'Items'!$A$6:$A$1005,0)),"MISSING ID")</x:f>
        <x:v>Proposal</x:v>
      </x:c>
      <x:c r="M75" s="4" t="str">
        <x:f>IFERROR(INDEX('Crafting recipes'!$E$6:$E$1005,MATCH(B75,'Crafting recipes'!$A$6:$A$1005,0)),"MISSING ID")</x:f>
        <x:v>Partial proposal</x:v>
      </x:c>
      <x:c r="N75" s="4" t="str">
        <x:v>Proposed output; yield and complete formulation unresolved.</x:v>
      </x:c>
      <x:c r="O75" s="4" t="str">
        <x:v>https://github.com/sleepyseamonster/Arc-Dust/blob/f6f98515c005dc3c73cccd9cbc031691745740c6/02-Arc-Dust-Worldbuilding/world/peoples/resonance-callers.md (source proposal; game route proposed)</x:v>
      </x:c>
      <x:c r="P75" s="4" t="n">
        <x:f>IF(OR(C75="Ingredient candidate",C75="Consumed input",C75="Contained input",C75="Transform input"),IF(F75="T0",0,IF(F75="T1",1,IF(F75="T2",2,IF(F75="T3",3,IF(F75="T4",4,-1))))),-1)</x:f>
        <x:v>-1</x:v>
      </x:c>
      <x:c r="Q75" s="4" t="n">
        <x:f>IF(AND(OR(C75="Ingredient candidate",C75="Consumed input",C75="Contained input",C75="Transform input"),P75=-1),1,0)</x:f>
        <x:v>0</x:v>
      </x:c>
    </x:row>
    <x:row r="76" ht="85" customHeight="1">
      <x:c r="A76" s="4" t="str">
        <x:v>output.design.refine.t1.pigment_powder</x:v>
      </x:c>
      <x:c r="B76" s="4" t="str">
        <x:v>design.refine.t1.pigment_powder</x:v>
      </x:c>
      <x:c r="C76" s="4" t="str">
        <x:v>Output</x:v>
      </x:c>
      <x:c r="D76" s="4" t="str">
        <x:v>proposal.t1.pigment_powder</x:v>
      </x:c>
      <x:c r="E76" s="4" t="str">
        <x:f>IFERROR(INDEX('Items'!$B$6:$B$1005,MATCH(D76,'Items'!$A$6:$A$1005,0)),"MISSING ID")</x:f>
        <x:v>Prepared mineral pigment powder</x:v>
      </x:c>
      <x:c r="F76" s="4" t="str">
        <x:f>IFERROR(INDEX('Items'!$C$6:$C$1005,MATCH(D76,'Items'!$A$6:$A$1005,0)),"MISSING ID")</x:f>
        <x:v>T1</x:v>
      </x:c>
      <x:c r="G76" s="4" t="str">
        <x:f>IFERROR(INDEX('Items'!$D$6:$D$1005,MATCH(D76,'Items'!$A$6:$A$1005,0)),"MISSING ID")</x:f>
        <x:v>Manufactured stock</x:v>
      </x:c>
      <x:c r="H76" s="4" t="str">
        <x:f>IFERROR(INDEX('Items'!$X$6:$X$1005,MATCH(D76,'Items'!$A$6:$A$1005,0)),"MISSING ID")</x:f>
        <x:v>Processed material</x:v>
      </x:c>
      <x:c r="I76" s="4"/>
      <x:c r="J76" s="4" t="str">
        <x:v>Unspecified</x:v>
      </x:c>
      <x:c r="K76" s="4" t="str">
        <x:f>IFERROR(INDEX('Crafting recipes'!$D$6:$D$1005,MATCH(B76,'Crafting recipes'!$A$6:$A$1005,0)),"MISSING ID")</x:f>
        <x:v>Proposal</x:v>
      </x:c>
      <x:c r="L76" s="4" t="str">
        <x:f>IFERROR(INDEX('Items'!$AD$6:$AD$1005,MATCH(D76,'Items'!$A$6:$A$1005,0)),"MISSING ID")</x:f>
        <x:v>Proposal</x:v>
      </x:c>
      <x:c r="M76" s="4" t="str">
        <x:f>IFERROR(INDEX('Crafting recipes'!$E$6:$E$1005,MATCH(B76,'Crafting recipes'!$A$6:$A$1005,0)),"MISSING ID")</x:f>
        <x:v>Partial proposal</x:v>
      </x:c>
      <x:c r="N76" s="4" t="str">
        <x:v>Proposed output; yield and complete formulation unresolved.</x:v>
      </x:c>
      <x:c r="O76" s="4" t="str">
        <x:v>https://github.com/sleepyseamonster/Arc-Dust/blob/f6f98515c005dc3c73cccd9cbc031691745740c6/02-Arc-Dust-Worldbuilding/world/materials/chemical-processing-agents.md (source proposal; game route proposed)</x:v>
      </x:c>
      <x:c r="P76" s="4" t="n">
        <x:f>IF(OR(C76="Ingredient candidate",C76="Consumed input",C76="Contained input",C76="Transform input"),IF(F76="T0",0,IF(F76="T1",1,IF(F76="T2",2,IF(F76="T3",3,IF(F76="T4",4,-1))))),-1)</x:f>
        <x:v>-1</x:v>
      </x:c>
      <x:c r="Q76" s="4" t="n">
        <x:f>IF(AND(OR(C76="Ingredient candidate",C76="Consumed input",C76="Contained input",C76="Transform input"),P76=-1),1,0)</x:f>
        <x:v>0</x:v>
      </x:c>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Processing agents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Processing agents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Processing agents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t="str">
        <x:v>output.design.refine.bio.husk_paper</x:v>
      </x:c>
      <x:c r="B92" s="4" t="str">
        <x:v>design.refine.bio.husk_paper</x:v>
      </x:c>
      <x:c r="C92" s="4" t="str">
        <x:v>Output</x:v>
      </x:c>
      <x:c r="D92" s="4" t="str">
        <x:v>proposal.bio.husk_paper</x:v>
      </x:c>
      <x:c r="E92" s="4" t="str">
        <x:f>IFERROR(INDEX('Items'!$B$6:$B$1005,MATCH(D92,'Items'!$A$6:$A$1005,0)),"MISSING ID")</x:f>
        <x:v>Husk-fiber paper</x:v>
      </x:c>
      <x:c r="F92" s="4" t="str">
        <x:f>IFERROR(INDEX('Items'!$C$6:$C$1005,MATCH(D92,'Items'!$A$6:$A$1005,0)),"MISSING ID")</x:f>
        <x:v>T2</x:v>
      </x:c>
      <x:c r="G92" s="4" t="str">
        <x:f>IFERROR(INDEX('Items'!$D$6:$D$1005,MATCH(D92,'Items'!$A$6:$A$1005,0)),"MISSING ID")</x:f>
        <x:v>Crafting components</x:v>
      </x:c>
      <x:c r="H92" s="4" t="str">
        <x:f>IFERROR(INDEX('Items'!$X$6:$X$1005,MATCH(D92,'Items'!$A$6:$A$1005,0)),"MISSING ID")</x:f>
        <x:v>Processed material</x:v>
      </x:c>
      <x:c r="I92" s="4"/>
      <x:c r="J92" s="4" t="str">
        <x:v>Unspecified</x:v>
      </x:c>
      <x:c r="K92" s="4" t="str">
        <x:f>IFERROR(INDEX('Crafting recipes'!$D$6:$D$1005,MATCH(B92,'Crafting recipes'!$A$6:$A$1005,0)),"MISSING ID")</x:f>
        <x:v>Proposal</x:v>
      </x:c>
      <x:c r="L92" s="4" t="str">
        <x:f>IFERROR(INDEX('Items'!$AD$6:$AD$1005,MATCH(D92,'Items'!$A$6:$A$1005,0)),"MISSING ID")</x:f>
        <x:v>Author direction</x:v>
      </x:c>
      <x:c r="M92" s="4" t="str">
        <x:f>IFERROR(INDEX('Crafting recipes'!$E$6:$E$1005,MATCH(B92,'Crafting recipes'!$A$6:$A$1005,0)),"MISSING ID")</x:f>
        <x:v>Partial proposal</x:v>
      </x:c>
      <x:c r="N92" s="4" t="str">
        <x:v>Proposed output; yield and complete formulation unresolved.</x:v>
      </x:c>
      <x:c r="O92" s="4" t="str">
        <x:v>New game proposal; no complete recipe</x:v>
      </x:c>
      <x:c r="P92" s="4" t="n">
        <x:f>IF(OR(C92="Ingredient candidate",C92="Consumed input",C92="Contained input",C92="Transform input"),IF(F92="T0",0,IF(F92="T1",1,IF(F92="T2",2,IF(F92="T3",3,IF(F92="T4",4,-1))))),-1)</x:f>
        <x:v>-1</x:v>
      </x:c>
      <x:c r="Q92" s="4" t="n">
        <x:f>IF(AND(OR(C92="Ingredient candidate",C92="Consumed input",C92="Contained input",C92="Transform input"),P92=-1),1,0)</x:f>
        <x:v>0</x:v>
      </x:c>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Processing agents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Not applicable</x:v>
      </x:c>
      <x:c r="G97" s="4" t="str">
        <x:f>IFERROR(INDEX('Items'!$D$6:$D$1005,MATCH(D97,'Items'!$A$6:$A$1005,0)),"MISSING ID")</x:f>
        <x:v>Field supplies</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Not applicable</x:v>
      </x:c>
      <x:c r="G103" s="4" t="str">
        <x:f>IFERROR(INDEX('Items'!$D$6:$D$1005,MATCH(D103,'Items'!$A$6:$A$1005,0)),"MISSING ID")</x:f>
        <x:v>Field supplies</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Field supplies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t="str">
        <x:v>outline.input.20</x:v>
      </x:c>
      <x:c r="B122" s="4" t="str">
        <x:v>outline.resource_chain.20</x:v>
      </x:c>
      <x:c r="C122" s="4" t="str">
        <x:v>Ingredient candidate</x:v>
      </x:c>
      <x:c r="D122" s="4" t="str">
        <x:v>proposal.natural.mica</x:v>
      </x:c>
      <x:c r="E122" s="4" t="str">
        <x:f>IFERROR(INDEX('Items'!$B$6:$B$1005,MATCH(D122,'Items'!$A$6:$A$1005,0)),"MISSING ID")</x:f>
        <x:v>Mica sheets</x:v>
      </x:c>
      <x:c r="F122" s="4" t="str">
        <x:f>IFERROR(INDEX('Items'!$C$6:$C$1005,MATCH(D122,'Items'!$A$6:$A$1005,0)),"MISSING ID")</x:f>
        <x:v>T0</x:v>
      </x:c>
      <x:c r="G122" s="4" t="str">
        <x:f>IFERROR(INDEX('Items'!$D$6:$D$1005,MATCH(D122,'Items'!$A$6:$A$1005,0)),"MISSING ID")</x:f>
        <x:v>Mineral resources</x:v>
      </x:c>
      <x:c r="H122" s="4" t="str">
        <x:f>IFERROR(INDEX('Items'!$X$6:$X$1005,MATCH(D122,'Items'!$A$6:$A$1005,0)),"MISSING ID")</x:f>
        <x:v>Raw material</x:v>
      </x:c>
      <x:c r="I122" s="4"/>
      <x:c r="J122" s="4" t="str">
        <x:v>Unspecified</x:v>
      </x:c>
      <x:c r="K122" s="4" t="str">
        <x:f>IFERROR(INDEX('Crafting recipes'!$D$6:$D$1005,MATCH(B122,'Crafting recipes'!$A$6:$A$1005,0)),"MISSING ID")</x:f>
        <x:v>Concept outline</x:v>
      </x:c>
      <x:c r="L122" s="4" t="str">
        <x:f>IFERROR(INDEX('Items'!$AD$6:$AD$1005,MATCH(D122,'Items'!$A$6:$A$1005,0)),"MISSING ID")</x:f>
        <x:v>Proposal</x:v>
      </x:c>
      <x:c r="M122" s="4" t="str">
        <x:f>IFERROR(INDEX('Crafting recipes'!$E$6:$E$1005,MATCH(B122,'Crafting recipes'!$A$6:$A$1005,0)),"MISSING ID")</x:f>
        <x:v>Concept outline</x:v>
      </x:c>
      <x:c r="N122" s="4" t="str">
        <x:v>Separates selected contact surfaces; not the discharge path; Kit also needs an authored conductive path and game-valid ground contact; New proposal</x:v>
      </x:c>
      <x:c r="O122" s="4" t="str">
        <x:v>User design direction, October 14, 2026; local brainstorming. New proposal unless explicitly marked User direction.</x:v>
      </x:c>
      <x:c r="P122" s="4" t="n">
        <x:f>IF(OR(C122="Ingredient candidate",C122="Consumed input",C122="Contained input",C122="Transform input"),IF(F122="T0",0,IF(F122="T1",1,IF(F122="T2",2,IF(F122="T3",3,IF(F122="T4",4,-1))))),-1)</x:f>
        <x:v>0</x:v>
      </x:c>
      <x:c r="Q122" s="4" t="n">
        <x:f>IF(AND(OR(C122="Ingredient candidate",C122="Consumed input",C122="Contained input",C122="Transform input"),P122=-1),1,0)</x:f>
        <x:v>0</x:v>
      </x:c>
    </x:row>
    <x:row r="123" ht="85" customHeight="1">
      <x:c r="A123" s="4" t="str">
        <x:v>outline.output.20</x:v>
      </x:c>
      <x:c r="B123" s="4" t="str">
        <x:v>outline.resource_chain.20</x:v>
      </x:c>
      <x:c r="C123" s="4" t="str">
        <x:v>Output</x:v>
      </x:c>
      <x:c r="D123" s="4" t="str">
        <x:v>proposal.gear.grounding_kit</x:v>
      </x:c>
      <x:c r="E123" s="4" t="str">
        <x:f>IFERROR(INDEX('Items'!$B$6:$B$1005,MATCH(D123,'Items'!$A$6:$A$1005,0)),"MISSING ID")</x:f>
        <x:v>Static grounding kit</x:v>
      </x:c>
      <x:c r="F123" s="4" t="str">
        <x:f>IFERROR(INDEX('Items'!$C$6:$C$1005,MATCH(D123,'Items'!$A$6:$A$1005,0)),"MISSING ID")</x:f>
        <x:v>Not applicable</x:v>
      </x:c>
      <x:c r="G123" s="4" t="str">
        <x:f>IFERROR(INDEX('Items'!$D$6:$D$1005,MATCH(D123,'Items'!$A$6:$A$1005,0)),"MISSING ID")</x:f>
        <x:v>Accessories</x:v>
      </x:c>
      <x:c r="H123" s="4" t="str">
        <x:f>IFERROR(INDEX('Items'!$X$6:$X$1005,MATCH(D123,'Items'!$A$6:$A$1005,0)),"MISSING ID")</x:f>
        <x:v>Tool</x:v>
      </x:c>
      <x:c r="I123" s="4"/>
      <x:c r="J123" s="4" t="str">
        <x:v>Unspecified</x:v>
      </x:c>
      <x:c r="K123" s="4" t="str">
        <x:f>IFERROR(INDEX('Crafting recipes'!$D$6:$D$1005,MATCH(B123,'Crafting recipes'!$A$6:$A$1005,0)),"MISSING ID")</x:f>
        <x:v>Concept outline</x:v>
      </x:c>
      <x:c r="L123" s="4" t="str">
        <x:f>IFERROR(INDEX('Items'!$AD$6:$AD$1005,MATCH(D123,'Items'!$A$6:$A$1005,0)),"MISSING ID")</x:f>
        <x:v>Author direction</x:v>
      </x:c>
      <x:c r="M123" s="4" t="str">
        <x:f>IFERROR(INDEX('Crafting recipes'!$E$6:$E$1005,MATCH(B123,'Crafting recipes'!$A$6:$A$1005,0)),"MISSING ID")</x:f>
        <x:v>Concept outline</x:v>
      </x:c>
      <x:c r="N123" s="4" t="str">
        <x:v>Output family from qualitative resource-chain outline; recipe and yield unresolved.</x:v>
      </x:c>
      <x:c r="O123" s="4" t="str">
        <x:v>User design direction, October 14, 2026; local brainstorming. New proposal unless explicitly marked User direction.</x:v>
      </x:c>
      <x:c r="P123" s="4" t="n">
        <x:f>IF(OR(C123="Ingredient candidate",C123="Consumed input",C123="Contained input",C123="Transform input"),IF(F123="T0",0,IF(F123="T1",1,IF(F123="T2",2,IF(F123="T3",3,IF(F123="T4",4,-1))))),-1)</x:f>
        <x:v>-1</x:v>
      </x:c>
      <x:c r="Q123" s="4" t="n">
        <x:f>IF(AND(OR(C123="Ingredient candidate",C123="Consumed input",C123="Contained input",C123="Transform input"),P123=-1),1,0)</x:f>
        <x:v>0</x:v>
      </x:c>
    </x:row>
    <x:row r="124" ht="85" customHeight="1">
      <x:c r="A124" s="4" t="str">
        <x:v>outline.input.21</x:v>
      </x:c>
      <x:c r="B124" s="4" t="str">
        <x:v>outline.resource_chain.21</x:v>
      </x:c>
      <x:c r="C124" s="4" t="str">
        <x:v>Ingredient candidate</x:v>
      </x:c>
      <x:c r="D124" s="4" t="str">
        <x:v>proposal.natural.carbon</x:v>
      </x:c>
      <x:c r="E124" s="4" t="str">
        <x:f>IFERROR(INDEX('Items'!$B$6:$B$1005,MATCH(D124,'Items'!$A$6:$A$1005,0)),"MISSING ID")</x:f>
        <x:v>Graded graphite flakes</x:v>
      </x:c>
      <x:c r="F124" s="4" t="str">
        <x:f>IFERROR(INDEX('Items'!$C$6:$C$1005,MATCH(D124,'Items'!$A$6:$A$1005,0)),"MISSING ID")</x:f>
        <x:v>T1</x:v>
      </x:c>
      <x:c r="G124" s="4" t="str">
        <x:f>IFERROR(INDEX('Items'!$D$6:$D$1005,MATCH(D124,'Items'!$A$6:$A$1005,0)),"MISSING ID")</x:f>
        <x:v>Manufactured stock</x:v>
      </x:c>
      <x:c r="H124" s="4" t="str">
        <x:f>IFERROR(INDEX('Items'!$X$6:$X$1005,MATCH(D124,'Items'!$A$6:$A$1005,0)),"MISSING ID")</x:f>
        <x:v>Processed material</x:v>
      </x:c>
      <x:c r="I124" s="4"/>
      <x:c r="J124" s="4" t="str">
        <x:v>Unspecified</x:v>
      </x:c>
      <x:c r="K124" s="4" t="str">
        <x:f>IFERROR(INDEX('Crafting recipes'!$D$6:$D$1005,MATCH(B124,'Crafting recipes'!$A$6:$A$1005,0)),"MISSING ID")</x:f>
        <x:v>Concept outline</x:v>
      </x:c>
      <x:c r="L124" s="4" t="str">
        <x:f>IFERROR(INDEX('Items'!$AD$6:$AD$1005,MATCH(D124,'Items'!$A$6:$A$1005,0)),"MISSING ID")</x:f>
        <x:v>Proposal</x:v>
      </x:c>
      <x:c r="M124" s="4" t="str">
        <x:f>IFERROR(INDEX('Crafting recipes'!$E$6:$E$1005,MATCH(B124,'Crafting recipes'!$A$6:$A$1005,0)),"MISSING ID")</x:f>
        <x:v>Concept outline</x:v>
      </x:c>
      <x:c r="N124" s="4" t="str">
        <x:v>Charge-control kit component research; Does not establish a complete working kit or physical safety claim; New proposal</x:v>
      </x:c>
      <x:c r="O124" s="4" t="str">
        <x:v>User design direction, October 14, 2026; local brainstorming. New proposal unless explicitly marked User direction.</x:v>
      </x:c>
      <x:c r="P124" s="4" t="n">
        <x:f>IF(OR(C124="Ingredient candidate",C124="Consumed input",C124="Contained input",C124="Transform input"),IF(F124="T0",0,IF(F124="T1",1,IF(F124="T2",2,IF(F124="T3",3,IF(F124="T4",4,-1))))),-1)</x:f>
        <x:v>1</x:v>
      </x:c>
      <x:c r="Q124" s="4" t="n">
        <x:f>IF(AND(OR(C124="Ingredient candidate",C124="Consumed input",C124="Contained input",C124="Transform input"),P124=-1),1,0)</x:f>
        <x:v>0</x:v>
      </x:c>
    </x:row>
    <x:row r="125" ht="85" customHeight="1">
      <x:c r="A125" s="4" t="str">
        <x:v>outline.output.21</x:v>
      </x:c>
      <x:c r="B125" s="4" t="str">
        <x:v>outline.resource_chain.21</x:v>
      </x:c>
      <x:c r="C125" s="4" t="str">
        <x:v>Output</x:v>
      </x:c>
      <x:c r="D125" s="4" t="str">
        <x:v>proposal.gear.grounding_kit</x:v>
      </x:c>
      <x:c r="E125" s="4" t="str">
        <x:f>IFERROR(INDEX('Items'!$B$6:$B$1005,MATCH(D125,'Items'!$A$6:$A$1005,0)),"MISSING ID")</x:f>
        <x:v>Static grounding kit</x:v>
      </x:c>
      <x:c r="F125" s="4" t="str">
        <x:f>IFERROR(INDEX('Items'!$C$6:$C$1005,MATCH(D125,'Items'!$A$6:$A$1005,0)),"MISSING ID")</x:f>
        <x:v>Not applicable</x:v>
      </x:c>
      <x:c r="G125" s="4" t="str">
        <x:f>IFERROR(INDEX('Items'!$D$6:$D$1005,MATCH(D125,'Items'!$A$6:$A$1005,0)),"MISSING ID")</x:f>
        <x:v>Accessories</x:v>
      </x:c>
      <x:c r="H125" s="4" t="str">
        <x:f>IFERROR(INDEX('Items'!$X$6:$X$1005,MATCH(D125,'Items'!$A$6:$A$1005,0)),"MISSING ID")</x:f>
        <x:v>Tool</x:v>
      </x:c>
      <x:c r="I125" s="4"/>
      <x:c r="J125" s="4" t="str">
        <x:v>Unspecified</x:v>
      </x:c>
      <x:c r="K125" s="4" t="str">
        <x:f>IFERROR(INDEX('Crafting recipes'!$D$6:$D$1005,MATCH(B125,'Crafting recipes'!$A$6:$A$1005,0)),"MISSING ID")</x:f>
        <x:v>Concept outline</x:v>
      </x:c>
      <x:c r="L125" s="4" t="str">
        <x:f>IFERROR(INDEX('Items'!$AD$6:$AD$1005,MATCH(D125,'Items'!$A$6:$A$1005,0)),"MISSING ID")</x:f>
        <x:v>Author direction</x:v>
      </x:c>
      <x:c r="M125" s="4" t="str">
        <x:f>IFERROR(INDEX('Crafting recipes'!$E$6:$E$1005,MATCH(B125,'Crafting recipes'!$A$6:$A$1005,0)),"MISSING ID")</x:f>
        <x:v>Concept outline</x:v>
      </x:c>
      <x:c r="N125" s="4" t="str">
        <x:v>Output family from qualitative resource-chain outline; recipe and yield unresolved.</x:v>
      </x:c>
      <x:c r="O125" s="4" t="str">
        <x:v>User design direction, October 14, 2026; local brainstorming. New proposal unless explicitly marked User direction.</x:v>
      </x:c>
      <x:c r="P125" s="4" t="n">
        <x:f>IF(OR(C125="Ingredient candidate",C125="Consumed input",C125="Contained input",C125="Transform input"),IF(F125="T0",0,IF(F125="T1",1,IF(F125="T2",2,IF(F125="T3",3,IF(F125="T4",4,-1))))),-1)</x:f>
        <x:v>-1</x:v>
      </x:c>
      <x:c r="Q125" s="4" t="n">
        <x:f>IF(AND(OR(C125="Ingredient candidate",C125="Consumed input",C125="Contained input",C125="Transform input"),P125=-1),1,0)</x:f>
        <x:v>0</x:v>
      </x:c>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t="str">
        <x:v>outline.input.27</x:v>
      </x:c>
      <x:c r="B136" s="4" t="str">
        <x:v>outline.resource_chain.27</x:v>
      </x:c>
      <x:c r="C136" s="4" t="str">
        <x:v>Ingredient candidate</x:v>
      </x:c>
      <x:c r="D136" s="4" t="str">
        <x:v>proposal.natural.raw_copper</x:v>
      </x:c>
      <x:c r="E136" s="4" t="str">
        <x:f>IFERROR(INDEX('Items'!$B$6:$B$1005,MATCH(D136,'Items'!$A$6:$A$1005,0)),"MISSING ID")</x:f>
        <x:v>Raw copper lump</x:v>
      </x:c>
      <x:c r="F136" s="4" t="str">
        <x:f>IFERROR(INDEX('Items'!$C$6:$C$1005,MATCH(D136,'Items'!$A$6:$A$1005,0)),"MISSING ID")</x:f>
        <x:v>T0</x:v>
      </x:c>
      <x:c r="G136" s="4" t="str">
        <x:f>IFERROR(INDEX('Items'!$D$6:$D$1005,MATCH(D136,'Items'!$A$6:$A$1005,0)),"MISSING ID")</x:f>
        <x:v>Mineral resources</x:v>
      </x:c>
      <x:c r="H136" s="4" t="str">
        <x:f>IFERROR(INDEX('Items'!$X$6:$X$1005,MATCH(D136,'Items'!$A$6:$A$1005,0)),"MISSING ID")</x:f>
        <x:v>Processed material</x:v>
      </x:c>
      <x:c r="I136" s="4"/>
      <x:c r="J136" s="4" t="str">
        <x:v>Unspecified</x:v>
      </x:c>
      <x:c r="K136" s="4" t="str">
        <x:f>IFERROR(INDEX('Crafting recipes'!$D$6:$D$1005,MATCH(B136,'Crafting recipes'!$A$6:$A$1005,0)),"MISSING ID")</x:f>
        <x:v>Concept outline</x:v>
      </x:c>
      <x:c r="L136" s="4" t="str">
        <x:f>IFERROR(INDEX('Items'!$AD$6:$AD$1005,MATCH(D136,'Items'!$A$6:$A$1005,0)),"MISSING ID")</x:f>
        <x:v>Author direction</x:v>
      </x:c>
      <x:c r="M136" s="4" t="str">
        <x:f>IFERROR(INDEX('Crafting recipes'!$E$6:$E$1005,MATCH(B136,'Crafting recipes'!$A$6:$A$1005,0)),"MISSING ID")</x:f>
        <x:v>Concept outline</x:v>
      </x:c>
      <x:c r="N136" s="4" t="str">
        <x:v>Charge-management gear; Material link only; not a complete electrical design; New proposal</x:v>
      </x:c>
      <x:c r="O136" s="4" t="str">
        <x:v>User direction; proposed crafting relationship</x:v>
      </x:c>
      <x:c r="P136" s="4" t="n">
        <x:f>IF(OR(C136="Ingredient candidate",C136="Consumed input",C136="Contained input",C136="Transform input"),IF(F136="T0",0,IF(F136="T1",1,IF(F136="T2",2,IF(F136="T3",3,IF(F136="T4",4,-1))))),-1)</x:f>
        <x:v>0</x:v>
      </x:c>
      <x:c r="Q136" s="4" t="n">
        <x:f>IF(AND(OR(C136="Ingredient candidate",C136="Consumed input",C136="Contained input",C136="Transform input"),P136=-1),1,0)</x:f>
        <x:v>0</x:v>
      </x:c>
    </x:row>
    <x:row r="137" ht="85" customHeight="1">
      <x:c r="A137" s="4" t="str">
        <x:v>outline.output.27</x:v>
      </x:c>
      <x:c r="B137" s="4" t="str">
        <x:v>outline.resource_chain.27</x:v>
      </x:c>
      <x:c r="C137" s="4" t="str">
        <x:v>Output</x:v>
      </x:c>
      <x:c r="D137" s="4" t="str">
        <x:v>proposal.gear.grounding_kit</x:v>
      </x:c>
      <x:c r="E137" s="4" t="str">
        <x:f>IFERROR(INDEX('Items'!$B$6:$B$1005,MATCH(D137,'Items'!$A$6:$A$1005,0)),"MISSING ID")</x:f>
        <x:v>Static grounding kit</x:v>
      </x:c>
      <x:c r="F137" s="4" t="str">
        <x:f>IFERROR(INDEX('Items'!$C$6:$C$1005,MATCH(D137,'Items'!$A$6:$A$1005,0)),"MISSING ID")</x:f>
        <x:v>Not applicable</x:v>
      </x:c>
      <x:c r="G137" s="4" t="str">
        <x:f>IFERROR(INDEX('Items'!$D$6:$D$1005,MATCH(D137,'Items'!$A$6:$A$1005,0)),"MISSING ID")</x:f>
        <x:v>Accessories</x:v>
      </x:c>
      <x:c r="H137" s="4" t="str">
        <x:f>IFERROR(INDEX('Items'!$X$6:$X$1005,MATCH(D137,'Items'!$A$6:$A$1005,0)),"MISSING ID")</x:f>
        <x:v>Tool</x:v>
      </x:c>
      <x:c r="I137" s="4"/>
      <x:c r="J137" s="4" t="str">
        <x:v>Unspecified</x:v>
      </x:c>
      <x:c r="K137" s="4" t="str">
        <x:f>IFERROR(INDEX('Crafting recipes'!$D$6:$D$1005,MATCH(B137,'Crafting recipes'!$A$6:$A$1005,0)),"MISSING ID")</x:f>
        <x:v>Concept outline</x:v>
      </x:c>
      <x:c r="L137" s="4" t="str">
        <x:f>IFERROR(INDEX('Items'!$AD$6:$AD$1005,MATCH(D137,'Items'!$A$6:$A$1005,0)),"MISSING ID")</x:f>
        <x:v>Author direction</x:v>
      </x:c>
      <x:c r="M137" s="4" t="str">
        <x:f>IFERROR(INDEX('Crafting recipes'!$E$6:$E$1005,MATCH(B137,'Crafting recipes'!$A$6:$A$1005,0)),"MISSING ID")</x:f>
        <x:v>Concept outline</x:v>
      </x:c>
      <x:c r="N137" s="4" t="str">
        <x:v>Output family from qualitative resource-chain outline; recipe and yield unresolved.</x:v>
      </x:c>
      <x:c r="O137" s="4" t="str">
        <x:v>User direction; proposed crafting relationship</x:v>
      </x:c>
      <x:c r="P137" s="4" t="n">
        <x:f>IF(OR(C137="Ingredient candidate",C137="Consumed input",C137="Contained input",C137="Transform input"),IF(F137="T0",0,IF(F137="T1",1,IF(F137="T2",2,IF(F137="T3",3,IF(F137="T4",4,-1))))),-1)</x:f>
        <x:v>-1</x:v>
      </x:c>
      <x:c r="Q137" s="4" t="n">
        <x:f>IF(AND(OR(C137="Ingredient candidate",C137="Consumed input",C137="Contained input",C137="Transform input"),P137=-1),1,0)</x:f>
        <x:v>0</x:v>
      </x:c>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t="str">
        <x:v>outline.input.30</x:v>
      </x:c>
      <x:c r="B142" s="4" t="str">
        <x:v>outline.resource_chain.30</x:v>
      </x:c>
      <x:c r="C142" s="4" t="str">
        <x:v>Ingredient candidate</x:v>
      </x:c>
      <x:c r="D142" s="4" t="str">
        <x:v>proposal.bio.chitin_fibers</x:v>
      </x:c>
      <x:c r="E142" s="4" t="str">
        <x:f>IFERROR(INDEX('Items'!$B$6:$B$1005,MATCH(D142,'Items'!$A$6:$A$1005,0)),"MISSING ID")</x:f>
        <x:v>Scraped chitin fibers</x:v>
      </x:c>
      <x:c r="F142" s="4" t="str">
        <x:f>IFERROR(INDEX('Items'!$C$6:$C$1005,MATCH(D142,'Items'!$A$6:$A$1005,0)),"MISSING ID")</x:f>
        <x:v>T0</x:v>
      </x:c>
      <x:c r="G142" s="4" t="str">
        <x:f>IFERROR(INDEX('Items'!$D$6:$D$1005,MATCH(D142,'Items'!$A$6:$A$1005,0)),"MISSING ID")</x:f>
        <x:v>Biological resources</x:v>
      </x:c>
      <x:c r="H142" s="4" t="str">
        <x:f>IFERROR(INDEX('Items'!$X$6:$X$1005,MATCH(D142,'Items'!$A$6:$A$1005,0)),"MISSING ID")</x:f>
        <x:v>Raw material</x:v>
      </x:c>
      <x:c r="I142" s="4"/>
      <x:c r="J142" s="4" t="str">
        <x:v>Unspecified</x:v>
      </x:c>
      <x:c r="K142" s="4" t="str">
        <x:f>IFERROR(INDEX('Crafting recipes'!$D$6:$D$1005,MATCH(B142,'Crafting recipes'!$A$6:$A$1005,0)),"MISSING ID")</x:f>
        <x:v>Needs tier review</x:v>
      </x:c>
      <x:c r="L142" s="4" t="str">
        <x:f>IFERROR(INDEX('Items'!$AD$6:$AD$1005,MATCH(D142,'Items'!$A$6:$A$1005,0)),"MISSING ID")</x:f>
        <x:v>Author direction</x:v>
      </x:c>
      <x:c r="M142" s="4" t="str">
        <x:f>IFERROR(INDEX('Crafting recipes'!$E$6:$E$1005,MATCH(B142,'Crafting recipes'!$A$6:$A$1005,0)),"MISSING ID")</x:f>
        <x:v>Concept outline</x:v>
      </x:c>
      <x:c r="N142" s="4" t="str">
        <x:v>Main paper material; No numeric yield, paper recipe or processing difficulty approved; User direction; not implemented</x:v>
      </x:c>
      <x:c r="O142" s="4" t="str">
        <x:v>Docs/WORLD_BASIS.md#material-culture; author direction October 14, 2026. Process details and specific product forms remain unimplemented.</x:v>
      </x:c>
      <x:c r="P142" s="4" t="n">
        <x:f>IF(OR(C142="Ingredient candidate",C142="Consumed input",C142="Contained input",C142="Transform input"),IF(F142="T0",0,IF(F142="T1",1,IF(F142="T2",2,IF(F142="T3",3,IF(F142="T4",4,-1))))),-1)</x:f>
        <x:v>0</x:v>
      </x:c>
      <x:c r="Q142" s="4" t="n">
        <x:f>IF(AND(OR(C142="Ingredient candidate",C142="Consumed input",C142="Contained input",C142="Transform input"),P142=-1),1,0)</x:f>
        <x:v>0</x:v>
      </x:c>
    </x:row>
    <x:row r="143" ht="85" customHeight="1">
      <x:c r="A143" s="4" t="str">
        <x:v>outline.output.30</x:v>
      </x:c>
      <x:c r="B143" s="4" t="str">
        <x:v>outline.resource_chain.30</x:v>
      </x:c>
      <x:c r="C143" s="4" t="str">
        <x:v>Output</x:v>
      </x:c>
      <x:c r="D143" s="4" t="str">
        <x:v>proposal.bio.husk_paper</x:v>
      </x:c>
      <x:c r="E143" s="4" t="str">
        <x:f>IFERROR(INDEX('Items'!$B$6:$B$1005,MATCH(D143,'Items'!$A$6:$A$1005,0)),"MISSING ID")</x:f>
        <x:v>Husk-fiber paper</x:v>
      </x:c>
      <x:c r="F143" s="4" t="str">
        <x:f>IFERROR(INDEX('Items'!$C$6:$C$1005,MATCH(D143,'Items'!$A$6:$A$1005,0)),"MISSING ID")</x:f>
        <x:v>T2</x:v>
      </x:c>
      <x:c r="G143" s="4" t="str">
        <x:f>IFERROR(INDEX('Items'!$D$6:$D$1005,MATCH(D143,'Items'!$A$6:$A$1005,0)),"MISSING ID")</x:f>
        <x:v>Crafting components</x:v>
      </x:c>
      <x:c r="H143" s="4" t="str">
        <x:f>IFERROR(INDEX('Items'!$X$6:$X$1005,MATCH(D143,'Items'!$A$6:$A$1005,0)),"MISSING ID")</x:f>
        <x:v>Processed material</x:v>
      </x:c>
      <x:c r="I143" s="4"/>
      <x:c r="J143" s="4" t="str">
        <x:v>Unspecified</x:v>
      </x:c>
      <x:c r="K143" s="4" t="str">
        <x:f>IFERROR(INDEX('Crafting recipes'!$D$6:$D$1005,MATCH(B143,'Crafting recipes'!$A$6:$A$1005,0)),"MISSING ID")</x:f>
        <x:v>Needs tier review</x:v>
      </x:c>
      <x:c r="L143" s="4" t="str">
        <x:f>IFERROR(INDEX('Items'!$AD$6:$AD$1005,MATCH(D143,'Items'!$A$6:$A$1005,0)),"MISSING ID")</x:f>
        <x:v>Author direction</x:v>
      </x:c>
      <x:c r="M143" s="4" t="str">
        <x:f>IFERROR(INDEX('Crafting recipes'!$E$6:$E$1005,MATCH(B143,'Crafting recipes'!$A$6:$A$1005,0)),"MISSING ID")</x:f>
        <x:v>Concept outline</x:v>
      </x:c>
      <x:c r="N143" s="4" t="str">
        <x:v>Output family from qualitative resource-chain outline; recipe and yield unresolved.</x:v>
      </x:c>
      <x:c r="O143" s="4" t="str">
        <x:v>Docs/WORLD_BASIS.md#material-culture; author direction October 14, 2026. Process details and specific product forms remain unimplemented.</x:v>
      </x:c>
      <x:c r="P143" s="4" t="n">
        <x:f>IF(OR(C143="Ingredient candidate",C143="Consumed input",C143="Contained input",C143="Transform input"),IF(F143="T0",0,IF(F143="T1",1,IF(F143="T2",2,IF(F143="T3",3,IF(F143="T4",4,-1))))),-1)</x:f>
        <x:v>-1</x:v>
      </x:c>
      <x:c r="Q143" s="4" t="n">
        <x:f>IF(AND(OR(C143="Ingredient candidate",C143="Consumed input",C143="Contained input",C143="Transform input"),P143=-1),1,0)</x:f>
        <x:v>0</x:v>
      </x:c>
    </x:row>
    <x:row r="144" ht="85" customHeight="1">
      <x:c r="A144" s="4" t="str">
        <x:v>outline.input.31</x:v>
      </x:c>
      <x:c r="B144" s="4" t="str">
        <x:v>outline.resource_chain.31</x:v>
      </x:c>
      <x:c r="C144" s="4" t="str">
        <x:v>Ingredient candidate</x:v>
      </x:c>
      <x:c r="D144" s="4" t="str">
        <x:v>proposal.bio.icore_fibers</x:v>
      </x:c>
      <x:c r="E144" s="4" t="str">
        <x:f>IFERROR(INDEX('Items'!$B$6:$B$1005,MATCH(D144,'Items'!$A$6:$A$1005,0)),"MISSING ID")</x:f>
        <x:v>Scraped icore fibers</x:v>
      </x:c>
      <x:c r="F144" s="4" t="str">
        <x:f>IFERROR(INDEX('Items'!$C$6:$C$1005,MATCH(D144,'Items'!$A$6:$A$1005,0)),"MISSING ID")</x:f>
        <x:v>T0</x:v>
      </x:c>
      <x:c r="G144" s="4" t="str">
        <x:f>IFERROR(INDEX('Items'!$D$6:$D$1005,MATCH(D144,'Items'!$A$6:$A$1005,0)),"MISSING ID")</x:f>
        <x:v>Biological resources</x:v>
      </x:c>
      <x:c r="H144" s="4" t="str">
        <x:f>IFERROR(INDEX('Items'!$X$6:$X$1005,MATCH(D144,'Items'!$A$6:$A$1005,0)),"MISSING ID")</x:f>
        <x:v>Raw material</x:v>
      </x:c>
      <x:c r="I144" s="4"/>
      <x:c r="J144" s="4" t="str">
        <x:v>Unspecified</x:v>
      </x:c>
      <x:c r="K144" s="4" t="str">
        <x:f>IFERROR(INDEX('Crafting recipes'!$D$6:$D$1005,MATCH(B144,'Crafting recipes'!$A$6:$A$1005,0)),"MISSING ID")</x:f>
        <x:v>Needs tier review</x:v>
      </x:c>
      <x:c r="L144" s="4" t="str">
        <x:f>IFERROR(INDEX('Items'!$AD$6:$AD$1005,MATCH(D144,'Items'!$A$6:$A$1005,0)),"MISSING ID")</x:f>
        <x:v>Author direction</x:v>
      </x:c>
      <x:c r="M144" s="4" t="str">
        <x:f>IFERROR(INDEX('Crafting recipes'!$E$6:$E$1005,MATCH(B144,'Crafting recipes'!$A$6:$A$1005,0)),"MISSING ID")</x:f>
        <x:v>Concept outline</x:v>
      </x:c>
      <x:c r="N144" s="4" t="str">
        <x:v>Main paper material; Two fiber inputs shown as alternatives/options; mixing requirement not settled; User direction; not implemented</x:v>
      </x:c>
      <x:c r="O144" s="4" t="str">
        <x:v>Docs/WORLD_BASIS.md#material-culture; author direction October 14, 2026. Process details and specific product forms remain unimplemented.</x:v>
      </x:c>
      <x:c r="P144" s="4" t="n">
        <x:f>IF(OR(C144="Ingredient candidate",C144="Consumed input",C144="Contained input",C144="Transform input"),IF(F144="T0",0,IF(F144="T1",1,IF(F144="T2",2,IF(F144="T3",3,IF(F144="T4",4,-1))))),-1)</x:f>
        <x:v>0</x:v>
      </x:c>
      <x:c r="Q144" s="4" t="n">
        <x:f>IF(AND(OR(C144="Ingredient candidate",C144="Consumed input",C144="Contained input",C144="Transform input"),P144=-1),1,0)</x:f>
        <x:v>0</x:v>
      </x:c>
    </x:row>
    <x:row r="145" ht="85" customHeight="1">
      <x:c r="A145" s="4" t="str">
        <x:v>outline.output.31</x:v>
      </x:c>
      <x:c r="B145" s="4" t="str">
        <x:v>outline.resource_chain.31</x:v>
      </x:c>
      <x:c r="C145" s="4" t="str">
        <x:v>Output</x:v>
      </x:c>
      <x:c r="D145" s="4" t="str">
        <x:v>proposal.bio.husk_paper</x:v>
      </x:c>
      <x:c r="E145" s="4" t="str">
        <x:f>IFERROR(INDEX('Items'!$B$6:$B$1005,MATCH(D145,'Items'!$A$6:$A$1005,0)),"MISSING ID")</x:f>
        <x:v>Husk-fiber paper</x:v>
      </x:c>
      <x:c r="F145" s="4" t="str">
        <x:f>IFERROR(INDEX('Items'!$C$6:$C$1005,MATCH(D145,'Items'!$A$6:$A$1005,0)),"MISSING ID")</x:f>
        <x:v>T2</x:v>
      </x:c>
      <x:c r="G145" s="4" t="str">
        <x:f>IFERROR(INDEX('Items'!$D$6:$D$1005,MATCH(D145,'Items'!$A$6:$A$1005,0)),"MISSING ID")</x:f>
        <x:v>Crafting components</x:v>
      </x:c>
      <x:c r="H145" s="4" t="str">
        <x:f>IFERROR(INDEX('Items'!$X$6:$X$1005,MATCH(D145,'Items'!$A$6:$A$1005,0)),"MISSING ID")</x:f>
        <x:v>Processed material</x:v>
      </x:c>
      <x:c r="I145" s="4"/>
      <x:c r="J145" s="4" t="str">
        <x:v>Unspecified</x:v>
      </x:c>
      <x:c r="K145" s="4" t="str">
        <x:f>IFERROR(INDEX('Crafting recipes'!$D$6:$D$1005,MATCH(B145,'Crafting recipes'!$A$6:$A$1005,0)),"MISSING ID")</x:f>
        <x:v>Needs tier review</x:v>
      </x:c>
      <x:c r="L145" s="4" t="str">
        <x:f>IFERROR(INDEX('Items'!$AD$6:$AD$1005,MATCH(D145,'Items'!$A$6:$A$1005,0)),"MISSING ID")</x:f>
        <x:v>Author direction</x:v>
      </x:c>
      <x:c r="M145" s="4" t="str">
        <x:f>IFERROR(INDEX('Crafting recipes'!$E$6:$E$1005,MATCH(B145,'Crafting recipes'!$A$6:$A$1005,0)),"MISSING ID")</x:f>
        <x:v>Concept outline</x:v>
      </x:c>
      <x:c r="N145" s="4" t="str">
        <x:v>Output family from qualitative resource-chain outline; recipe and yield unresolved.</x:v>
      </x:c>
      <x:c r="O145" s="4" t="str">
        <x:v>Docs/WORLD_BASIS.md#material-culture; author direction October 14, 2026. Process details and specific product forms remain unimplemented.</x:v>
      </x:c>
      <x:c r="P145" s="4" t="n">
        <x:f>IF(OR(C145="Ingredient candidate",C145="Consumed input",C145="Contained input",C145="Transform input"),IF(F145="T0",0,IF(F145="T1",1,IF(F145="T2",2,IF(F145="T3",3,IF(F145="T4",4,-1))))),-1)</x:f>
        <x:v>-1</x:v>
      </x:c>
      <x:c r="Q145" s="4" t="n">
        <x:f>IF(AND(OR(C145="Ingredient candidate",C145="Consumed input",C145="Contained input",C145="Transform input"),P145=-1),1,0)</x:f>
        <x:v>0</x:v>
      </x:c>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t="str">
        <x:v>finished.input.prayer_leaf</x:v>
      </x:c>
      <x:c r="B148" s="4" t="str">
        <x:v>design.finished.prayer_leaf</x:v>
      </x:c>
      <x:c r="C148" s="4" t="str">
        <x:v>Ingredient candidate</x:v>
      </x:c>
      <x:c r="D148" s="4" t="str">
        <x:v>proposal.bio.husk_paper</x:v>
      </x:c>
      <x:c r="E148" s="4" t="str">
        <x:f>IFERROR(INDEX('Items'!$B$6:$B$1005,MATCH(D148,'Items'!$A$6:$A$1005,0)),"MISSING ID")</x:f>
        <x:v>Husk-fiber paper</x:v>
      </x:c>
      <x:c r="F148" s="4" t="str">
        <x:f>IFERROR(INDEX('Items'!$C$6:$C$1005,MATCH(D148,'Items'!$A$6:$A$1005,0)),"MISSING ID")</x:f>
        <x:v>T2</x:v>
      </x:c>
      <x:c r="G148" s="4" t="str">
        <x:f>IFERROR(INDEX('Items'!$D$6:$D$1005,MATCH(D148,'Items'!$A$6:$A$1005,0)),"MISSING ID")</x:f>
        <x:v>Crafting components</x:v>
      </x:c>
      <x:c r="H148" s="4" t="str">
        <x:f>IFERROR(INDEX('Items'!$X$6:$X$1005,MATCH(D148,'Items'!$A$6:$A$1005,0)),"MISSING ID")</x:f>
        <x:v>Processed material</x:v>
      </x:c>
      <x:c r="I148" s="4"/>
      <x:c r="J148" s="4" t="str">
        <x:v>Unspecified</x:v>
      </x:c>
      <x:c r="K148" s="4" t="str">
        <x:f>IFERROR(INDEX('Crafting recipes'!$D$6:$D$1005,MATCH(B148,'Crafting recipes'!$A$6:$A$1005,0)),"MISSING ID")</x:f>
        <x:v>Proposal</x:v>
      </x:c>
      <x:c r="L148" s="4" t="str">
        <x:f>IFERROR(INDEX('Items'!$AD$6:$AD$1005,MATCH(D148,'Items'!$A$6:$A$1005,0)),"MISSING ID")</x:f>
        <x:v>Author direction</x:v>
      </x:c>
      <x:c r="M148" s="4" t="str">
        <x:f>IFERROR(INDEX('Crafting recipes'!$E$6:$E$1005,MATCH(B148,'Crafting recipes'!$A$6:$A$1005,0)),"MISSING ID")</x:f>
        <x:v>Partial proposal</x:v>
      </x:c>
      <x:c r="N148" s="4" t="str">
        <x:v>Candidate material contribution; not a complete ingredient list.</x:v>
      </x:c>
      <x:c r="O148" s="4" t="str">
        <x:v>New game recipe proposal</x:v>
      </x:c>
      <x:c r="P148" s="4" t="n">
        <x:f>IF(OR(C148="Ingredient candidate",C148="Consumed input",C148="Contained input",C148="Transform input"),IF(F148="T0",0,IF(F148="T1",1,IF(F148="T2",2,IF(F148="T3",3,IF(F148="T4",4,-1))))),-1)</x:f>
        <x:v>2</x:v>
      </x:c>
      <x:c r="Q148" s="4" t="n">
        <x:f>IF(AND(OR(C148="Ingredient candidate",C148="Consumed input",C148="Contained input",C148="Transform input"),P148=-1),1,0)</x:f>
        <x:v>0</x:v>
      </x:c>
    </x:row>
    <x:row r="149" ht="85" customHeight="1">
      <x:c r="A149" s="4" t="str">
        <x:v>finished.output.prayer_leaf</x:v>
      </x:c>
      <x:c r="B149" s="4" t="str">
        <x:v>design.finished.prayer_leaf</x:v>
      </x:c>
      <x:c r="C149" s="4" t="str">
        <x:v>Output</x:v>
      </x:c>
      <x:c r="D149" s="4" t="str">
        <x:v>proposal.culture.prayer_leaf</x:v>
      </x:c>
      <x:c r="E149" s="4" t="str">
        <x:f>IFERROR(INDEX('Items'!$B$6:$B$1005,MATCH(D149,'Items'!$A$6:$A$1005,0)),"MISSING ID")</x:f>
        <x:v>Husk-paper prayer leaf</x:v>
      </x:c>
      <x:c r="F149" s="4" t="str">
        <x:f>IFERROR(INDEX('Items'!$C$6:$C$1005,MATCH(D149,'Items'!$A$6:$A$1005,0)),"MISSING ID")</x:f>
        <x:v>Not applicable</x:v>
      </x:c>
      <x:c r="G149" s="4" t="str">
        <x:f>IFERROR(INDEX('Items'!$D$6:$D$1005,MATCH(D149,'Items'!$A$6:$A$1005,0)),"MISSING ID")</x:f>
        <x:v>Cultural objects</x:v>
      </x:c>
      <x:c r="H149" s="4" t="str">
        <x:f>IFERROR(INDEX('Items'!$X$6:$X$1005,MATCH(D149,'Items'!$A$6:$A$1005,0)),"MISSING ID")</x:f>
        <x:v>Document</x:v>
      </x:c>
      <x:c r="I149" s="4"/>
      <x:c r="J149" s="4" t="str">
        <x:v>Unspecified</x:v>
      </x:c>
      <x:c r="K149" s="4" t="str">
        <x:f>IFERROR(INDEX('Crafting recipes'!$D$6:$D$1005,MATCH(B149,'Crafting recipes'!$A$6:$A$1005,0)),"MISSING ID")</x:f>
        <x:v>Proposal</x:v>
      </x:c>
      <x:c r="L149" s="4" t="str">
        <x:f>IFERROR(INDEX('Items'!$AD$6:$AD$1005,MATCH(D149,'Items'!$A$6:$A$1005,0)),"MISSING ID")</x:f>
        <x:v>Proposal</x:v>
      </x:c>
      <x:c r="M149" s="4" t="str">
        <x:f>IFERROR(INDEX('Crafting recipes'!$E$6:$E$1005,MATCH(B149,'Crafting recipes'!$A$6:$A$1005,0)),"MISSING ID")</x:f>
        <x:v>Partial proposal</x:v>
      </x:c>
      <x:c r="N149" s="4" t="str">
        <x:v>Finished endpoint; it does not require a T4 ladder.</x:v>
      </x:c>
      <x:c r="O149" s="4" t="str">
        <x:v>New game recipe proposal</x:v>
      </x:c>
      <x:c r="P149" s="4" t="n">
        <x:f>IF(OR(C149="Ingredient candidate",C149="Consumed input",C149="Contained input",C149="Transform input"),IF(F149="T0",0,IF(F149="T1",1,IF(F149="T2",2,IF(F149="T3",3,IF(F149="T4",4,-1))))),-1)</x:f>
        <x:v>-1</x:v>
      </x:c>
      <x:c r="Q149" s="4" t="n">
        <x:f>IF(AND(OR(C149="Ingredient candidate",C149="Consumed input",C149="Contained input",C149="Transform input"),P149=-1),1,0)</x:f>
        <x:v>0</x:v>
      </x:c>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Iron chestplate</x:v>
      </x:c>
      <x:c r="F151" s="4" t="str">
        <x:f>IFERROR(INDEX('Items'!$C$6:$C$1005,MATCH(D151,'Items'!$A$6:$A$1005,0)),"MISSING ID")</x:f>
        <x:v>Not applicable</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Not applicable</x:v>
      </x:c>
      <x:c r="G153" s="4" t="str">
        <x:f>IFERROR(INDEX('Items'!$D$6:$D$1005,MATCH(D153,'Items'!$A$6:$A$1005,0)),"MISSING ID")</x:f>
        <x:v>Camp items</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t="str">
        <x:v>design.branch.branch.flux.in.1</x:v>
      </x:c>
      <x:c r="B157" s="4" t="str">
        <x:v>design.branch.branch.flux</x:v>
      </x:c>
      <x:c r="C157" s="4" t="str">
        <x:v>Ingredient candidate</x:v>
      </x:c>
      <x:c r="D157" s="4" t="str">
        <x:v>proposal.natural.borate</x:v>
      </x:c>
      <x:c r="E157" s="4" t="str">
        <x:f>IFERROR(INDEX('Items'!$B$6:$B$1005,MATCH(D157,'Items'!$A$6:$A$1005,0)),"MISSING ID")</x:f>
        <x:v>Raw borate minerals</x:v>
      </x:c>
      <x:c r="F157" s="4" t="str">
        <x:f>IFERROR(INDEX('Items'!$C$6:$C$1005,MATCH(D157,'Items'!$A$6:$A$1005,0)),"MISSING ID")</x:f>
        <x:v>T0</x:v>
      </x:c>
      <x:c r="G157" s="4" t="str">
        <x:f>IFERROR(INDEX('Items'!$D$6:$D$1005,MATCH(D157,'Items'!$A$6:$A$1005,0)),"MISSING ID")</x:f>
        <x:v>Mineral resources</x:v>
      </x:c>
      <x:c r="H157" s="4" t="str">
        <x:f>IFERROR(INDEX('Items'!$X$6:$X$1005,MATCH(D157,'Items'!$A$6:$A$1005,0)),"MISSING ID")</x:f>
        <x:v>Raw material</x:v>
      </x:c>
      <x:c r="I157" s="4"/>
      <x:c r="J157" s="4" t="str">
        <x:v>Unspecified</x:v>
      </x:c>
      <x:c r="K157" s="4" t="str">
        <x:f>IFERROR(INDEX('Crafting recipes'!$D$6:$D$1005,MATCH(B157,'Crafting recipes'!$A$6:$A$1005,0)),"MISSING ID")</x:f>
        <x:v>Proposal</x:v>
      </x:c>
      <x:c r="L157" s="4" t="str">
        <x:f>IFERROR(INDEX('Items'!$AD$6:$AD$1005,MATCH(D157,'Items'!$A$6:$A$1005,0)),"MISSING ID")</x:f>
        <x:v>Proposal</x:v>
      </x:c>
      <x:c r="M157" s="4" t="str">
        <x:f>IFERROR(INDEX('Crafting recipes'!$E$6:$E$1005,MATCH(B157,'Crafting recipes'!$A$6:$A$1005,0)),"MISSING ID")</x:f>
        <x:v>Partial proposal</x:v>
      </x:c>
      <x:c r="N157" s="4" t="str">
        <x:v>Candidate consumed material contribution; incomplete recipe. Composition, furnace compatibility and atmosphere-dependent process remain open.</x:v>
      </x:c>
      <x:c r="O157" s="4" t="str">
        <x:v>New game brainstorming, October 15, 2026.</x:v>
      </x:c>
      <x:c r="P157" s="4" t="n">
        <x:f>IF(OR(C157="Ingredient candidate",C157="Consumed input",C157="Contained input",C157="Transform input"),IF(F157="T0",0,IF(F157="T1",1,IF(F157="T2",2,IF(F157="T3",3,IF(F157="T4",4,-1))))),-1)</x:f>
        <x:v>0</x:v>
      </x:c>
      <x:c r="Q157" s="4" t="n">
        <x:f>IF(AND(OR(C157="Ingredient candidate",C157="Consumed input",C157="Contained input",C157="Transform input"),P157=-1),1,0)</x:f>
        <x:v>0</x:v>
      </x:c>
    </x:row>
    <x:row r="158" ht="105" customHeight="1">
      <x:c r="A158" s="4" t="str">
        <x:v>design.branch.branch.flux.in.2</x:v>
      </x:c>
      <x:c r="B158" s="4" t="str">
        <x:v>design.branch.branch.flux</x:v>
      </x:c>
      <x:c r="C158" s="4" t="str">
        <x:v>Ingredient candidate</x:v>
      </x:c>
      <x:c r="D158" s="4" t="str">
        <x:v>proposal.natural.carbonate</x:v>
      </x:c>
      <x:c r="E158" s="4" t="str">
        <x:f>IFERROR(INDEX('Items'!$B$6:$B$1005,MATCH(D158,'Items'!$A$6:$A$1005,0)),"MISSING ID")</x:f>
        <x:v>Carbonate stone</x:v>
      </x:c>
      <x:c r="F158" s="4" t="str">
        <x:f>IFERROR(INDEX('Items'!$C$6:$C$1005,MATCH(D158,'Items'!$A$6:$A$1005,0)),"MISSING ID")</x:f>
        <x:v>T0</x:v>
      </x:c>
      <x:c r="G158" s="4" t="str">
        <x:f>IFERROR(INDEX('Items'!$D$6:$D$1005,MATCH(D158,'Items'!$A$6:$A$1005,0)),"MISSING ID")</x:f>
        <x:v>Mineral resources</x:v>
      </x:c>
      <x:c r="H158" s="4" t="str">
        <x:f>IFERROR(INDEX('Items'!$X$6:$X$1005,MATCH(D158,'Items'!$A$6:$A$1005,0)),"MISSING ID")</x:f>
        <x:v>Raw material</x:v>
      </x:c>
      <x:c r="I158" s="4"/>
      <x:c r="J158" s="4" t="str">
        <x:v>Unspecified</x:v>
      </x:c>
      <x:c r="K158" s="4" t="str">
        <x:f>IFERROR(INDEX('Crafting recipes'!$D$6:$D$1005,MATCH(B158,'Crafting recipes'!$A$6:$A$1005,0)),"MISSING ID")</x:f>
        <x:v>Proposal</x:v>
      </x:c>
      <x:c r="L158" s="4" t="str">
        <x:f>IFERROR(INDEX('Items'!$AD$6:$AD$1005,MATCH(D158,'Items'!$A$6:$A$1005,0)),"MISSING ID")</x:f>
        <x:v>Proposal</x:v>
      </x:c>
      <x:c r="M158" s="4" t="str">
        <x:f>IFERROR(INDEX('Crafting recipes'!$E$6:$E$1005,MATCH(B158,'Crafting recipes'!$A$6:$A$1005,0)),"MISSING ID")</x:f>
        <x:v>Partial proposal</x:v>
      </x:c>
      <x:c r="N158" s="4" t="str">
        <x:v>Candidate consumed material contribution; incomplete recipe. Composition, furnace compatibility and atmosphere-dependent process remain open.</x:v>
      </x:c>
      <x:c r="O158" s="4" t="str">
        <x:v>New game brainstorming, October 15, 2026.</x:v>
      </x:c>
      <x:c r="P158" s="4" t="n">
        <x:f>IF(OR(C158="Ingredient candidate",C158="Consumed input",C158="Contained input",C158="Transform input"),IF(F158="T0",0,IF(F158="T1",1,IF(F158="T2",2,IF(F158="T3",3,IF(F158="T4",4,-1))))),-1)</x:f>
        <x:v>0</x:v>
      </x:c>
      <x:c r="Q158" s="4" t="n">
        <x:f>IF(AND(OR(C158="Ingredient candidate",C158="Consumed input",C158="Contained input",C158="Transform input"),P158=-1),1,0)</x:f>
        <x:v>0</x:v>
      </x:c>
    </x:row>
    <x:row r="159" ht="105" customHeight="1">
      <x:c r="A159" s="4" t="str">
        <x:v>design.branch.branch.flux.out</x:v>
      </x:c>
      <x:c r="B159" s="4" t="str">
        <x:v>design.branch.branch.flux</x:v>
      </x:c>
      <x:c r="C159" s="4" t="str">
        <x:v>Output</x:v>
      </x:c>
      <x:c r="D159" s="4" t="str">
        <x:v>proposal.branch.flux</x:v>
      </x:c>
      <x:c r="E159" s="4" t="str">
        <x:f>IFERROR(INDEX('Items'!$B$6:$B$1005,MATCH(D159,'Items'!$A$6:$A$1005,0)),"MISSING ID")</x:f>
        <x:v>Prepared metallurgical flux</x:v>
      </x:c>
      <x:c r="F159" s="4" t="str">
        <x:f>IFERROR(INDEX('Items'!$C$6:$C$1005,MATCH(D159,'Items'!$A$6:$A$1005,0)),"MISSING ID")</x:f>
        <x:v>T1</x:v>
      </x:c>
      <x:c r="G159" s="4" t="str">
        <x:f>IFERROR(INDEX('Items'!$D$6:$D$1005,MATCH(D159,'Items'!$A$6:$A$1005,0)),"MISSING ID")</x:f>
        <x:v>Processing agents</x:v>
      </x:c>
      <x:c r="H159" s="4" t="str">
        <x:f>IFERROR(INDEX('Items'!$X$6:$X$1005,MATCH(D159,'Items'!$A$6:$A$1005,0)),"MISSING ID")</x:f>
        <x:v>Processed material</x:v>
      </x:c>
      <x:c r="I159" s="4"/>
      <x:c r="J159" s="4" t="str">
        <x:v>Unspecified</x:v>
      </x:c>
      <x:c r="K159" s="4" t="str">
        <x:f>IFERROR(INDEX('Crafting recipes'!$D$6:$D$1005,MATCH(B159,'Crafting recipes'!$A$6:$A$1005,0)),"MISSING ID")</x:f>
        <x:v>Proposal</x:v>
      </x:c>
      <x:c r="L159" s="4" t="str">
        <x:f>IFERROR(INDEX('Items'!$AD$6:$AD$1005,MATCH(D159,'Items'!$A$6:$A$1005,0)),"MISSING ID")</x:f>
        <x:v>Proposal</x:v>
      </x:c>
      <x:c r="M159" s="4" t="str">
        <x:f>IFERROR(INDEX('Crafting recipes'!$E$6:$E$1005,MATCH(B159,'Crafting recipes'!$A$6:$A$1005,0)),"MISSING ID")</x:f>
        <x:v>Partial proposal</x:v>
      </x:c>
      <x:c r="N159" s="4" t="str">
        <x:v>Proposed output; quantity/yield and qualification remain undefined. Composition, furnace compatibility and atmosphere-dependent process remain open.</x:v>
      </x:c>
      <x:c r="O159" s="4" t="str">
        <x:v>New game brainstorming, October 15, 2026.</x:v>
      </x:c>
      <x:c r="P159" s="4" t="n">
        <x:f>IF(OR(C159="Ingredient candidate",C159="Consumed input",C159="Contained input",C159="Transform input"),IF(F159="T0",0,IF(F159="T1",1,IF(F159="T2",2,IF(F159="T3",3,IF(F159="T4",4,-1))))),-1)</x:f>
        <x:v>-1</x:v>
      </x:c>
      <x:c r="Q159" s="4" t="n">
        <x:f>IF(AND(OR(C159="Ingredient candidate",C159="Consumed input",C159="Contained input",C159="Transform input"),P159=-1),1,0)</x:f>
        <x:v>0</x:v>
      </x:c>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t="str">
        <x:v>design.branch.branch.manganese_feed.in.1</x:v>
      </x:c>
      <x:c r="B162" s="4" t="str">
        <x:v>design.branch.branch.manganese_feed</x:v>
      </x:c>
      <x:c r="C162" s="4" t="str">
        <x:v>Ingredient candidate</x:v>
      </x:c>
      <x:c r="D162" s="4" t="str">
        <x:v>proposal.natural.manganese_ore</x:v>
      </x:c>
      <x:c r="E162" s="4" t="str">
        <x:f>IFERROR(INDEX('Items'!$B$6:$B$1005,MATCH(D162,'Items'!$A$6:$A$1005,0)),"MISSING ID")</x:f>
        <x:v>Manganese-bearing ore</x:v>
      </x:c>
      <x:c r="F162" s="4" t="str">
        <x:f>IFERROR(INDEX('Items'!$C$6:$C$1005,MATCH(D162,'Items'!$A$6:$A$1005,0)),"MISSING ID")</x:f>
        <x:v>T0</x:v>
      </x:c>
      <x:c r="G162" s="4" t="str">
        <x:f>IFERROR(INDEX('Items'!$D$6:$D$1005,MATCH(D162,'Items'!$A$6:$A$1005,0)),"MISSING ID")</x:f>
        <x:v>Mineral resources</x:v>
      </x:c>
      <x:c r="H162" s="4" t="str">
        <x:f>IFERROR(INDEX('Items'!$X$6:$X$1005,MATCH(D162,'Items'!$A$6:$A$1005,0)),"MISSING ID")</x:f>
        <x:v>Raw material</x:v>
      </x:c>
      <x:c r="I162" s="4"/>
      <x:c r="J162" s="4" t="str">
        <x:v>Unspecified</x:v>
      </x:c>
      <x:c r="K162" s="4" t="str">
        <x:f>IFERROR(INDEX('Crafting recipes'!$D$6:$D$1005,MATCH(B162,'Crafting recipes'!$A$6:$A$1005,0)),"MISSING ID")</x:f>
        <x:v>Proposal</x:v>
      </x:c>
      <x:c r="L162" s="4" t="str">
        <x:f>IFERROR(INDEX('Items'!$AD$6:$AD$1005,MATCH(D162,'Items'!$A$6:$A$1005,0)),"MISSING ID")</x:f>
        <x:v>Proposal</x:v>
      </x:c>
      <x:c r="M162" s="4" t="str">
        <x:f>IFERROR(INDEX('Crafting recipes'!$E$6:$E$1005,MATCH(B162,'Crafting recipes'!$A$6:$A$1005,0)),"MISSING ID")</x:f>
        <x:v>Partial proposal</x:v>
      </x:c>
      <x:c r="N162" s="4" t="str">
        <x:v>Candidate consumed material contribution; incomplete recipe. Concentration is not yet finished alloying metal; extraction chemistry and contaminants unresolved.</x:v>
      </x:c>
      <x:c r="O162" s="4" t="str">
        <x:v>New game brainstorming, October 15, 2026.</x:v>
      </x:c>
      <x:c r="P162" s="4" t="n">
        <x:f>IF(OR(C162="Ingredient candidate",C162="Consumed input",C162="Contained input",C162="Transform input"),IF(F162="T0",0,IF(F162="T1",1,IF(F162="T2",2,IF(F162="T3",3,IF(F162="T4",4,-1))))),-1)</x:f>
        <x:v>0</x:v>
      </x:c>
      <x:c r="Q162" s="4" t="n">
        <x:f>IF(AND(OR(C162="Ingredient candidate",C162="Consumed input",C162="Contained input",C162="Transform input"),P162=-1),1,0)</x:f>
        <x:v>0</x:v>
      </x:c>
    </x:row>
    <x:row r="163" ht="105" customHeight="1">
      <x:c r="A163" s="4" t="str">
        <x:v>design.branch.branch.manganese_feed.out</x:v>
      </x:c>
      <x:c r="B163" s="4" t="str">
        <x:v>design.branch.branch.manganese_feed</x:v>
      </x:c>
      <x:c r="C163" s="4" t="str">
        <x:v>Output</x:v>
      </x:c>
      <x:c r="D163" s="4" t="str">
        <x:v>proposal.branch.manganese_feed</x:v>
      </x:c>
      <x:c r="E163" s="4" t="str">
        <x:f>IFERROR(INDEX('Items'!$B$6:$B$1005,MATCH(D163,'Items'!$A$6:$A$1005,0)),"MISSING ID")</x:f>
        <x:v>Manganese-bearing alloy feed</x:v>
      </x:c>
      <x:c r="F163" s="4" t="str">
        <x:f>IFERROR(INDEX('Items'!$C$6:$C$1005,MATCH(D163,'Items'!$A$6:$A$1005,0)),"MISSING ID")</x:f>
        <x:v>T1</x:v>
      </x:c>
      <x:c r="G163" s="4" t="str">
        <x:f>IFERROR(INDEX('Items'!$D$6:$D$1005,MATCH(D163,'Items'!$A$6:$A$1005,0)),"MISSING ID")</x:f>
        <x:v>Manufactured stock</x:v>
      </x:c>
      <x:c r="H163" s="4" t="str">
        <x:f>IFERROR(INDEX('Items'!$X$6:$X$1005,MATCH(D163,'Items'!$A$6:$A$1005,0)),"MISSING ID")</x:f>
        <x:v>Processed material</x:v>
      </x:c>
      <x:c r="I163" s="4"/>
      <x:c r="J163" s="4" t="str">
        <x:v>Unspecified</x:v>
      </x:c>
      <x:c r="K163" s="4" t="str">
        <x:f>IFERROR(INDEX('Crafting recipes'!$D$6:$D$1005,MATCH(B163,'Crafting recipes'!$A$6:$A$1005,0)),"MISSING ID")</x:f>
        <x:v>Proposal</x:v>
      </x:c>
      <x:c r="L163" s="4" t="str">
        <x:f>IFERROR(INDEX('Items'!$AD$6:$AD$1005,MATCH(D163,'Items'!$A$6:$A$1005,0)),"MISSING ID")</x:f>
        <x:v>Proposal</x:v>
      </x:c>
      <x:c r="M163" s="4" t="str">
        <x:f>IFERROR(INDEX('Crafting recipes'!$E$6:$E$1005,MATCH(B163,'Crafting recipes'!$A$6:$A$1005,0)),"MISSING ID")</x:f>
        <x:v>Partial proposal</x:v>
      </x:c>
      <x:c r="N163" s="4" t="str">
        <x:v>Proposed output; quantity/yield and qualification remain undefined. Concentration is not yet finished alloying metal; extraction chemistry and contaminants unresolved.</x:v>
      </x:c>
      <x:c r="O163" s="4" t="str">
        <x:v>New game brainstorming, October 15, 2026.</x:v>
      </x:c>
      <x:c r="P163" s="4" t="n">
        <x:f>IF(OR(C163="Ingredient candidate",C163="Consumed input",C163="Contained input",C163="Transform input"),IF(F163="T0",0,IF(F163="T1",1,IF(F163="T2",2,IF(F163="T3",3,IF(F163="T4",4,-1))))),-1)</x:f>
        <x:v>-1</x:v>
      </x:c>
      <x:c r="Q163" s="4" t="n">
        <x:f>IF(AND(OR(C163="Ingredient candidate",C163="Consumed input",C163="Contained input",C163="Transform input"),P163=-1),1,0)</x:f>
        <x:v>0</x:v>
      </x:c>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Processing agents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Processing agents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Processing agents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Processing agents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Processing agents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T1</x:v>
      </x:c>
      <x:c r="G194" s="4" t="str">
        <x:f>IFERROR(INDEX('Items'!$D$6:$D$1005,MATCH(D194,'Items'!$A$6:$A$1005,0)),"MISSING ID")</x:f>
        <x:v>Tools</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Processing agents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Processing agents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Processing agents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Processing agents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Processing agents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Processing agents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Processing agents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Processing agents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Processing agents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Processing agents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Processing agents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Processing agents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Processing agents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Processing agents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Processing agents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Processing agents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Processing agents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Processing agents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Processing agents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Processing agents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Processing agents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Processing agents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Processing agents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Processing agents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Processing agents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Processing agents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t="str">
        <x:v>design.branch.branch.decorative_husk.in.1</x:v>
      </x:c>
      <x:c r="B256" s="4" t="str">
        <x:v>design.branch.branch.decorative_husk</x:v>
      </x:c>
      <x:c r="C256" s="4" t="str">
        <x:v>Ingredient candidate</x:v>
      </x:c>
      <x:c r="D256" s="4" t="str">
        <x:v>proposal.bio.husk_paper</x:v>
      </x:c>
      <x:c r="E256" s="4" t="str">
        <x:f>IFERROR(INDEX('Items'!$B$6:$B$1005,MATCH(D256,'Items'!$A$6:$A$1005,0)),"MISSING ID")</x:f>
        <x:v>Husk-fiber paper</x:v>
      </x:c>
      <x:c r="F256" s="4" t="str">
        <x:f>IFERROR(INDEX('Items'!$C$6:$C$1005,MATCH(D256,'Items'!$A$6:$A$1005,0)),"MISSING ID")</x:f>
        <x:v>T2</x:v>
      </x:c>
      <x:c r="G256" s="4" t="str">
        <x:f>IFERROR(INDEX('Items'!$D$6:$D$1005,MATCH(D256,'Items'!$A$6:$A$1005,0)),"MISSING ID")</x:f>
        <x:v>Crafting components</x:v>
      </x:c>
      <x:c r="H256" s="4" t="str">
        <x:f>IFERROR(INDEX('Items'!$X$6:$X$1005,MATCH(D256,'Items'!$A$6:$A$1005,0)),"MISSING ID")</x:f>
        <x:v>Processed material</x:v>
      </x:c>
      <x:c r="I256" s="4"/>
      <x:c r="J256" s="4" t="str">
        <x:v>Unspecified</x:v>
      </x:c>
      <x:c r="K256" s="4" t="str">
        <x:f>IFERROR(INDEX('Crafting recipes'!$D$6:$D$1005,MATCH(B256,'Crafting recipes'!$A$6:$A$1005,0)),"MISSING ID")</x:f>
        <x:v>Proposal</x:v>
      </x:c>
      <x:c r="L256" s="4" t="str">
        <x:f>IFERROR(INDEX('Items'!$AD$6:$AD$1005,MATCH(D256,'Items'!$A$6:$A$1005,0)),"MISSING ID")</x:f>
        <x:v>Author direction</x:v>
      </x:c>
      <x:c r="M256" s="4" t="str">
        <x:f>IFERROR(INDEX('Crafting recipes'!$E$6:$E$1005,MATCH(B256,'Crafting recipes'!$A$6:$A$1005,0)),"MISSING ID")</x:f>
        <x:v>Partial proposal</x:v>
      </x:c>
      <x:c r="N256" s="4" t="str">
        <x:v>Candidate consumed material contribution; incomplete recipe. Material stock, not a finished ritual document or ordinary fabric. Finish labor/provenance may matter more than tier alone.</x:v>
      </x:c>
      <x:c r="O256" s="4" t="str">
        <x:v>New game brainstorming, October 15, 2026.</x:v>
      </x:c>
      <x:c r="P256" s="4" t="n">
        <x:f>IF(OR(C256="Ingredient candidate",C256="Consumed input",C256="Contained input",C256="Transform input"),IF(F256="T0",0,IF(F256="T1",1,IF(F256="T2",2,IF(F256="T3",3,IF(F256="T4",4,-1))))),-1)</x:f>
        <x:v>2</x:v>
      </x:c>
      <x:c r="Q256" s="4" t="n">
        <x:f>IF(AND(OR(C256="Ingredient candidate",C256="Consumed input",C256="Contained input",C256="Transform input"),P256=-1),1,0)</x:f>
        <x:v>0</x:v>
      </x:c>
    </x:row>
    <x:row r="257" ht="105" customHeight="1">
      <x:c r="A257" s="4" t="str">
        <x:v>design.branch.branch.decorative_husk.in.2</x:v>
      </x:c>
      <x:c r="B257" s="4" t="str">
        <x:v>design.branch.branch.decorative_husk</x:v>
      </x:c>
      <x:c r="C257" s="4" t="str">
        <x:v>Ingredient candidate</x:v>
      </x:c>
      <x:c r="D257" s="4" t="str">
        <x:v>proposal.branch.pigment_coating</x:v>
      </x:c>
      <x:c r="E257" s="4" t="str">
        <x:f>IFERROR(INDEX('Items'!$B$6:$B$1005,MATCH(D257,'Items'!$A$6:$A$1005,0)),"MISSING ID")</x:f>
        <x:v>Mineral pigment coating</x:v>
      </x:c>
      <x:c r="F257" s="4" t="str">
        <x:f>IFERROR(INDEX('Items'!$C$6:$C$1005,MATCH(D257,'Items'!$A$6:$A$1005,0)),"MISSING ID")</x:f>
        <x:v>T2</x:v>
      </x:c>
      <x:c r="G257" s="4" t="str">
        <x:f>IFERROR(INDEX('Items'!$D$6:$D$1005,MATCH(D257,'Items'!$A$6:$A$1005,0)),"MISSING ID")</x:f>
        <x:v>Manufactured stock</x:v>
      </x:c>
      <x:c r="H257" s="4" t="str">
        <x:f>IFERROR(INDEX('Items'!$X$6:$X$1005,MATCH(D257,'Items'!$A$6:$A$1005,0)),"MISSING ID")</x:f>
        <x:v>Processed material</x:v>
      </x:c>
      <x:c r="I257" s="4"/>
      <x:c r="J257" s="4" t="str">
        <x:v>Unspecified</x:v>
      </x:c>
      <x:c r="K257" s="4" t="str">
        <x:f>IFERROR(INDEX('Crafting recipes'!$D$6:$D$1005,MATCH(B257,'Crafting recipes'!$A$6:$A$1005,0)),"MISSING ID")</x:f>
        <x:v>Proposal</x:v>
      </x:c>
      <x:c r="L257" s="4" t="str">
        <x:f>IFERROR(INDEX('Items'!$AD$6:$AD$1005,MATCH(D257,'Items'!$A$6:$A$1005,0)),"MISSING ID")</x:f>
        <x:v>Proposal</x:v>
      </x:c>
      <x:c r="M257" s="4" t="str">
        <x:f>IFERROR(INDEX('Crafting recipes'!$E$6:$E$1005,MATCH(B257,'Crafting recipes'!$A$6:$A$1005,0)),"MISSING ID")</x:f>
        <x:v>Partial proposal</x:v>
      </x:c>
      <x:c r="N257" s="4" t="str">
        <x:v>Candidate consumed material contribution; incomplete recipe. Material stock, not a finished ritual document or ordinary fabric. Finish labor/provenance may matter more than tier alone.</x:v>
      </x:c>
      <x:c r="O257" s="4" t="str">
        <x:v>New game brainstorming, October 15, 2026.</x:v>
      </x:c>
      <x:c r="P257" s="4" t="n">
        <x:f>IF(OR(C257="Ingredient candidate",C257="Consumed input",C257="Contained input",C257="Transform input"),IF(F257="T0",0,IF(F257="T1",1,IF(F257="T2",2,IF(F257="T3",3,IF(F257="T4",4,-1))))),-1)</x:f>
        <x:v>2</x:v>
      </x:c>
      <x:c r="Q257" s="4" t="n">
        <x:f>IF(AND(OR(C257="Ingredient candidate",C257="Consumed input",C257="Contained input",C257="Transform input"),P257=-1),1,0)</x:f>
        <x:v>0</x:v>
      </x:c>
    </x:row>
    <x:row r="258" ht="105" customHeight="1">
      <x:c r="A258" s="4" t="str">
        <x:v>design.branch.branch.decorative_husk.out</x:v>
      </x:c>
      <x:c r="B258" s="4" t="str">
        <x:v>design.branch.branch.decorative_husk</x:v>
      </x:c>
      <x:c r="C258" s="4" t="str">
        <x:v>Output</x:v>
      </x:c>
      <x:c r="D258" s="4" t="str">
        <x:v>proposal.branch.decorative_husk</x:v>
      </x:c>
      <x:c r="E258" s="4" t="str">
        <x:f>IFERROR(INDEX('Items'!$B$6:$B$1005,MATCH(D258,'Items'!$A$6:$A$1005,0)),"MISSING ID")</x:f>
        <x:v>Finished decorative husk stock</x:v>
      </x:c>
      <x:c r="F258" s="4" t="str">
        <x:f>IFERROR(INDEX('Items'!$C$6:$C$1005,MATCH(D258,'Items'!$A$6:$A$1005,0)),"MISSING ID")</x:f>
        <x:v>T3</x:v>
      </x:c>
      <x:c r="G258" s="4" t="str">
        <x:f>IFERROR(INDEX('Items'!$D$6:$D$1005,MATCH(D258,'Items'!$A$6:$A$1005,0)),"MISSING ID")</x:f>
        <x:v>Manufactured stock</x:v>
      </x:c>
      <x:c r="H258" s="4" t="str">
        <x:f>IFERROR(INDEX('Items'!$X$6:$X$1005,MATCH(D258,'Items'!$A$6:$A$1005,0)),"MISSING ID")</x:f>
        <x:v>Processed material</x:v>
      </x:c>
      <x:c r="I258" s="4"/>
      <x:c r="J258" s="4" t="str">
        <x:v>Unspecified</x:v>
      </x:c>
      <x:c r="K258" s="4" t="str">
        <x:f>IFERROR(INDEX('Crafting recipes'!$D$6:$D$1005,MATCH(B258,'Crafting recipes'!$A$6:$A$1005,0)),"MISSING ID")</x:f>
        <x:v>Proposal</x:v>
      </x:c>
      <x:c r="L258" s="4" t="str">
        <x:f>IFERROR(INDEX('Items'!$AD$6:$AD$1005,MATCH(D258,'Items'!$A$6:$A$1005,0)),"MISSING ID")</x:f>
        <x:v>Proposal</x:v>
      </x:c>
      <x:c r="M258" s="4" t="str">
        <x:f>IFERROR(INDEX('Crafting recipes'!$E$6:$E$1005,MATCH(B258,'Crafting recipes'!$A$6:$A$1005,0)),"MISSING ID")</x:f>
        <x:v>Partial proposal</x:v>
      </x:c>
      <x:c r="N258" s="4" t="str">
        <x:v>Proposed output; quantity/yield and qualification remain undefined. Material stock, not a finished ritual document or ordinary fabric. Finish labor/provenance may matter more than tier alone.</x:v>
      </x:c>
      <x:c r="O258" s="4" t="str">
        <x:v>New game brainstorming, October 15, 2026.</x:v>
      </x:c>
      <x:c r="P258" s="4" t="n">
        <x:f>IF(OR(C258="Ingredient candidate",C258="Consumed input",C258="Contained input",C258="Transform input"),IF(F258="T0",0,IF(F258="T1",1,IF(F258="T2",2,IF(F258="T3",3,IF(F258="T4",4,-1))))),-1)</x:f>
        <x:v>-1</x:v>
      </x:c>
      <x:c r="Q258" s="4" t="n">
        <x:f>IF(AND(OR(C258="Ingredient candidate",C258="Consumed input",C258="Contained input",C258="Transform input"),P258=-1),1,0)</x:f>
        <x:v>0</x:v>
      </x:c>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Processing agents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Processing agents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Processing agents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Processing agents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Not applicable</x:v>
      </x:c>
      <x:c r="G282" s="4" t="str">
        <x:f>IFERROR(INDEX('Items'!$D$6:$D$1005,MATCH(D282,'Items'!$A$6:$A$1005,0)),"MISSING ID")</x:f>
        <x:v>Salvage</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Processing agents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stock</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Prepared bronze bearing stock</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abrasive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Processing agents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stock</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grounding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stock</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Processing agents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abrasive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abrasive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 sheet</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Processing agents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Processing agents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stock</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Processing agents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Processing agents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Processing agents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 membrane</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Processing agents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reinforcement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 membrane</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Processing agents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Prepared bronze bearing stock</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 sheet</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Processing agents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 joint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Processing agents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abrasive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Bonded abrasive-faced stock</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Processing agents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Tuned stone stock</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Prepared bronze bearing stock</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Prepared bronze bearing stock</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Processing agents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Processing agents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stock</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stock</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Processing agents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stock</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stock</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Processing agents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grounding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Insulated conductor stock</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stock</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 composite stock</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sealing sheet</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Insulated conductor stock</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composite</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stock</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Processing agents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stock</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stock</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Processing agents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Prepared bronze bearing stock</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sealing sheet</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stock</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stock</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stock</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stock</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Prepared bronze bearing stock</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Tools</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reinforcement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 joint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stock</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Processing agents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stock</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stock</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Processing agents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Tools</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stock</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stock</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sealing sheet</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Bonded abrasive-faced stock</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Prepared bronze bearing stock</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 composite stock</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sealing sheet</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Mica composite sheet</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insulating board</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Finished decorative husk stock</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Processing agents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ceremonial inlay stock</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stock</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Prepared bronze bearing stock</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 graded 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Processing agents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Processing agents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Chitin-char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clear-glass blank</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str">
        <x:f>IFERROR(INDEX('Crafting recipes'!$D$6:$D$1005,MATCH(B454,'Crafting recipes'!$A$6:$A$1005,0)),"MISSING ID")</x:f>
        <x:v>Proposal</x:v>
      </x:c>
      <x:c r="L454" s="4" t="str">
        <x:f>IFERROR(INDEX('Items'!$AD$6:$AD$1005,MATCH(D454,'Items'!$A$6:$A$1005,0)),"MISSING ID")</x:f>
        <x:v>Proposal</x:v>
      </x:c>
      <x:c r="M454" s="4" t="str">
        <x:f>IFERROR(INDEX('Crafting recipes'!$E$6:$E$1005,MATCH(B454,'Crafting recipes'!$A$6:$A$1005,0)),"MISSING ID")</x:f>
        <x:v>Partial proposal</x:v>
      </x:c>
      <x:c r="N454" s="4" t="str">
        <x:v>Candidate relationship only; quantity, yield and full recipe remain undefined.</x:v>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abrasive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str">
        <x:f>IFERROR(INDEX('Crafting recipes'!$D$6:$D$1005,MATCH(B455,'Crafting recipes'!$A$6:$A$1005,0)),"MISSING ID")</x:f>
        <x:v>Proposal</x:v>
      </x:c>
      <x:c r="L455" s="4" t="str">
        <x:f>IFERROR(INDEX('Items'!$AD$6:$AD$1005,MATCH(D455,'Items'!$A$6:$A$1005,0)),"MISSING ID")</x:f>
        <x:v>Proposal</x:v>
      </x:c>
      <x:c r="M455" s="4" t="str">
        <x:f>IFERROR(INDEX('Crafting recipes'!$E$6:$E$1005,MATCH(B455,'Crafting recipes'!$A$6:$A$1005,0)),"MISSING ID")</x:f>
        <x:v>Partial proposal</x:v>
      </x:c>
      <x:c r="N455" s="4" t="str">
        <x:v>Candidate relationship only; quantity, yield and full recipe remain undefined.</x:v>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T2</x:v>
      </x:c>
      <x:c r="G456" s="4" t="str">
        <x:f>IFERROR(INDEX('Items'!$D$6:$D$1005,MATCH(D456,'Items'!$A$6:$A$1005,0)),"MISSING ID")</x:f>
        <x:v>Containers</x:v>
      </x:c>
      <x:c r="H456" s="4" t="str">
        <x:f>IFERROR(INDEX('Items'!$X$6:$X$1005,MATCH(D456,'Items'!$A$6:$A$1005,0)),"MISSING ID")</x:f>
        <x:v>Container part</x:v>
      </x:c>
      <x:c r="I456" s="4"/>
      <x:c r="J456" s="4" t="str">
        <x:v>Unspecified</x:v>
      </x:c>
      <x:c r="K456" s="4" t="str">
        <x:f>IFERROR(INDEX('Crafting recipes'!$D$6:$D$1005,MATCH(B456,'Crafting recipes'!$A$6:$A$1005,0)),"MISSING ID")</x:f>
        <x:v>Proposal</x:v>
      </x:c>
      <x:c r="L456" s="4" t="str">
        <x:f>IFERROR(INDEX('Items'!$AD$6:$AD$1005,MATCH(D456,'Items'!$A$6:$A$1005,0)),"MISSING ID")</x:f>
        <x:v>Proposal</x:v>
      </x:c>
      <x:c r="M456" s="4" t="str">
        <x:f>IFERROR(INDEX('Crafting recipes'!$E$6:$E$1005,MATCH(B456,'Crafting recipes'!$A$6:$A$1005,0)),"MISSING ID")</x:f>
        <x:v>Partial proposal</x:v>
      </x:c>
      <x:c r="N456" s="4" t="str">
        <x:v>Candidate relationship only; quantity, yield and full recipe remain undefined.</x:v>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Processing agents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Processing agents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Prepared bronze bearing stock</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stock</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stock</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stock</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stock</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Prepared bronze bearing stock</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Processing agents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stock</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abrasive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Prepared mineral pigment powder</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Mineral pigment coating</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Processing agents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Prepared ceramic body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Processing agents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Refractory ceramic stock</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abrasive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Refractory ceramic stock</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abrasive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abrasive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abrasive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abrasive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abrasive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abrasive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abrasive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abrasive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Insulated conductor stock</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sealing sheet</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Processing agents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Processing agents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Processing agents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Processing agents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Processing agents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Processing agents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Processing agents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Processing agents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grade</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Processing agents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stock</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stock</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Prepared bronze bearing stock</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Tools</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Tools</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stock</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Tools</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stock</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stock</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Salvage</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Worked iron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Worked iron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Worked iron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Worked iron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Worked iron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Worked iron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Prepared bronze bearing stock</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Worked iron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abrasive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stock</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Processing agents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abrasive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 sheet</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Processing agents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Prepared bronze bearing stock</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stock</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sealing sheet</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Prepared bronze bearing stock</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Processing agents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abrasive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abrasive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Prepared bronze bearing stock</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abrasive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Prepared bronze bearing stock</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Prepared bronze bearing stock</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stock</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Processing agents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Processing agents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stock</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Prepared bronze bearing stock</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stock</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stock</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Prepared bronze bearing stock</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Mica composite sheet</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Processing agents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Prepared electrical insulation stock</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Processing agents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Processing agents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Processing agents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Processing agents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Processing agents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Processing agents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Processing agents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Assayed Iron Growth feedstock</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Assayed Iron Growth feedstock</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Processing agents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Manganese-bearing alloy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Canister-grade Growth alloy stock</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Canister-grade Growth alloy stock</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abrasive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Prepared bronze bearing stock</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Processing agents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Processing agents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Processing agents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Processing agents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Processing agents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Processing agents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Processing agents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Processing agents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Processing agents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Processing agents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Processing agents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Processing agents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Processing agents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Processing agents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Dried electroactive-fiber reinforcement stock</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Iron-rich mineral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process salts</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x:c r="B708" s="4"/>
      <x:c r="C708" s="4"/>
      <x:c r="D708" s="4"/>
      <x:c r="E708" s="4"/>
      <x:c r="F708" s="4"/>
      <x:c r="G708" s="4"/>
      <x:c r="H708" s="4"/>
      <x:c r="I708" s="4"/>
      <x:c r="K708" s="4"/>
      <x:c r="L708" s="4"/>
      <x:c r="M708" s="4"/>
      <x:c r="N708" s="4"/>
      <x:c r="O708" s="4"/>
      <x:c r="P708" s="4"/>
      <x:c r="Q708" s="4"/>
    </x:row>
    <x:row r="709" ht="115" customHeight="1">
      <x:c r="A709" s="4"/>
      <x:c r="B709" s="4"/>
      <x:c r="C709" s="4"/>
      <x:c r="D709" s="4"/>
      <x:c r="E709" s="4"/>
      <x:c r="F709" s="4"/>
      <x:c r="G709" s="4"/>
      <x:c r="H709" s="4"/>
      <x:c r="I709" s="4"/>
      <x:c r="K709" s="4"/>
      <x:c r="L709" s="4"/>
      <x:c r="M709" s="4"/>
      <x:c r="N709" s="4"/>
      <x:c r="O709" s="4"/>
      <x:c r="P709" s="4"/>
      <x:c r="Q709" s="4"/>
    </x:row>
    <x:row r="710" ht="115" customHeight="1">
      <x:c r="A710" s="4" t="str">
        <x:v>design.lore.beetle_liner.in.1</x:v>
      </x:c>
      <x:c r="B710" s="4" t="str">
        <x:v>design.lore.beetle_liner</x:v>
      </x:c>
      <x:c r="C710" s="4" t="str">
        <x:v>Ingredient candidate</x:v>
      </x:c>
      <x:c r="D710" s="4" t="str">
        <x:v>proposal.branch.mica_sheet</x:v>
      </x:c>
      <x:c r="E710" s="4" t="str">
        <x:f>IFERROR(INDEX('Items'!$B$6:$B$1005,MATCH(D710,'Items'!$A$6:$A$1005,0)),"MISSING ID")</x:f>
        <x:v>Mica composite sheet</x:v>
      </x:c>
      <x:c r="F710" s="4" t="str">
        <x:f>IFERROR(INDEX('Items'!$C$6:$C$1005,MATCH(D710,'Items'!$A$6:$A$1005,0)),"MISSING ID")</x:f>
        <x:v>T2</x:v>
      </x:c>
      <x:c r="G710" s="4" t="str">
        <x:f>IFERROR(INDEX('Items'!$D$6:$D$1005,MATCH(D710,'Items'!$A$6:$A$1005,0)),"MISSING ID")</x:f>
        <x:v>Manufactured stock</x:v>
      </x:c>
      <x:c r="H710" s="4" t="str">
        <x:f>IFERROR(INDEX('Items'!$X$6:$X$1005,MATCH(D710,'Items'!$A$6:$A$1005,0)),"MISSING ID")</x:f>
        <x:v>Processed material</x:v>
      </x:c>
      <x:c r="I710" s="4"/>
      <x:c r="J710" s="4" t="str">
        <x:v>Unspecified</x:v>
      </x:c>
      <x:c r="K710" s="4" t="str">
        <x:f>IFERROR(INDEX('Crafting recipes'!$D$6:$D$1005,MATCH(B710,'Crafting recipes'!$A$6:$A$1005,0)),"MISSING ID")</x:f>
        <x:v>Proposal</x:v>
      </x:c>
      <x:c r="L710" s="4" t="str">
        <x:f>IFERROR(INDEX('Items'!$AD$6:$AD$1005,MATCH(D710,'Items'!$A$6:$A$1005,0)),"MISSING ID")</x:f>
        <x:v>Proposal</x:v>
      </x:c>
      <x:c r="M710" s="4" t="str">
        <x:f>IFERROR(INDEX('Crafting recipes'!$E$6:$E$1005,MATCH(B710,'Crafting recipes'!$A$6:$A$1005,0)),"MISSING ID")</x:f>
        <x:v>Partial proposal</x:v>
      </x:c>
      <x:c r="N710" s="4" t="str">
        <x:v>Candidate process/hardware relationship; quantity and service compatibility remain open.</x:v>
      </x:c>
      <x:c r="O710" s="4" t="str">
        <x:v>Lore-coherence game proposal; selected WLD source proposals at f6f98515c005dc3c73cccd9cbc031691745740c6.</x:v>
      </x:c>
      <x:c r="P710" s="4" t="n">
        <x:f>IF(OR(C710="Ingredient candidate",C710="Consumed input",C710="Contained input",C710="Transform input"),IF(F710="T0",0,IF(F710="T1",1,IF(F710="T2",2,IF(F710="T3",3,IF(F710="T4",4,-1))))),-1)</x:f>
        <x:v>2</x:v>
      </x:c>
      <x:c r="Q710" s="4" t="n">
        <x:f>IF(AND(OR(C710="Ingredient candidate",C710="Consumed input",C710="Contained input",C710="Transform input"),P710=-1),1,0)</x:f>
        <x:v>0</x:v>
      </x:c>
    </x:row>
    <x:row r="711" ht="115" customHeight="1">
      <x:c r="A711" s="4" t="str">
        <x:v>design.lore.beetle_liner.in.2</x:v>
      </x:c>
      <x:c r="B711" s="4" t="str">
        <x:v>design.lore.beetle_liner</x:v>
      </x:c>
      <x:c r="C711" s="4" t="str">
        <x:v>Ingredient candidate</x:v>
      </x:c>
      <x:c r="D711" s="4" t="str">
        <x:v>proposal.branch.husk_sheet</x:v>
      </x:c>
      <x:c r="E711" s="4" t="str">
        <x:f>IFERROR(INDEX('Items'!$B$6:$B$1005,MATCH(D711,'Items'!$A$6:$A$1005,0)),"MISSING ID")</x:f>
        <x:v>Bonded husk sheet</x:v>
      </x:c>
      <x:c r="F711" s="4" t="str">
        <x:f>IFERROR(INDEX('Items'!$C$6:$C$1005,MATCH(D711,'Items'!$A$6:$A$1005,0)),"MISSING ID")</x:f>
        <x:v>T2</x:v>
      </x:c>
      <x:c r="G711" s="4" t="str">
        <x:f>IFERROR(INDEX('Items'!$D$6:$D$1005,MATCH(D711,'Items'!$A$6:$A$1005,0)),"MISSING ID")</x:f>
        <x:v>Manufactured stock</x:v>
      </x:c>
      <x:c r="H711" s="4" t="str">
        <x:f>IFERROR(INDEX('Items'!$X$6:$X$1005,MATCH(D711,'Items'!$A$6:$A$1005,0)),"MISSING ID")</x:f>
        <x:v>Processed material</x:v>
      </x:c>
      <x:c r="I711" s="4"/>
      <x:c r="J711" s="4" t="str">
        <x:v>Unspecified</x:v>
      </x:c>
      <x:c r="K711" s="4" t="str">
        <x:f>IFERROR(INDEX('Crafting recipes'!$D$6:$D$1005,MATCH(B711,'Crafting recipes'!$A$6:$A$1005,0)),"MISSING ID")</x:f>
        <x:v>Proposal</x:v>
      </x:c>
      <x:c r="L711" s="4" t="str">
        <x:f>IFERROR(INDEX('Items'!$AD$6:$AD$1005,MATCH(D711,'Items'!$A$6:$A$1005,0)),"MISSING ID")</x:f>
        <x:v>Proposal</x:v>
      </x:c>
      <x:c r="M711" s="4" t="str">
        <x:f>IFERROR(INDEX('Crafting recipes'!$E$6:$E$1005,MATCH(B711,'Crafting recipes'!$A$6:$A$1005,0)),"MISSING ID")</x:f>
        <x:v>Partial proposal</x:v>
      </x:c>
      <x:c r="N711" s="4" t="str">
        <x:v>Candidate process/hardware relationship; quantity and service compatibility remain open.</x:v>
      </x:c>
      <x:c r="O711" s="4" t="str">
        <x:v>Lore-coherence game proposal; selected WLD source proposals at f6f98515c005dc3c73cccd9cbc031691745740c6.</x:v>
      </x:c>
      <x:c r="P711" s="4" t="n">
        <x:f>IF(OR(C711="Ingredient candidate",C711="Consumed input",C711="Contained input",C711="Transform input"),IF(F711="T0",0,IF(F711="T1",1,IF(F711="T2",2,IF(F711="T3",3,IF(F711="T4",4,-1))))),-1)</x:f>
        <x:v>2</x:v>
      </x:c>
      <x:c r="Q711" s="4" t="n">
        <x:f>IF(AND(OR(C711="Ingredient candidate",C711="Consumed input",C711="Contained input",C711="Transform input"),P711=-1),1,0)</x:f>
        <x:v>0</x:v>
      </x:c>
    </x:row>
    <x:row r="712" ht="115" customHeight="1">
      <x:c r="A712" s="4" t="str">
        <x:v>design.lore.beetle_liner.in.3</x:v>
      </x:c>
      <x:c r="B712" s="4" t="str">
        <x:v>design.lore.beetle_liner</x:v>
      </x:c>
      <x:c r="C712" s="4" t="str">
        <x:v>Ingredient candidate</x:v>
      </x:c>
      <x:c r="D712" s="4" t="str">
        <x:v>proposal.branch.flex_bond</x:v>
      </x:c>
      <x:c r="E712" s="4" t="str">
        <x:f>IFERROR(INDEX('Items'!$B$6:$B$1005,MATCH(D712,'Items'!$A$6:$A$1005,0)),"MISSING ID")</x:f>
        <x:v>Flexible membrane-bonding compound</x:v>
      </x:c>
      <x:c r="F712" s="4" t="str">
        <x:f>IFERROR(INDEX('Items'!$C$6:$C$1005,MATCH(D712,'Items'!$A$6:$A$1005,0)),"MISSING ID")</x:f>
        <x:v>T2</x:v>
      </x:c>
      <x:c r="G712" s="4" t="str">
        <x:f>IFERROR(INDEX('Items'!$D$6:$D$1005,MATCH(D712,'Items'!$A$6:$A$1005,0)),"MISSING ID")</x:f>
        <x:v>Processing agents</x:v>
      </x:c>
      <x:c r="H712" s="4" t="str">
        <x:f>IFERROR(INDEX('Items'!$X$6:$X$1005,MATCH(D712,'Items'!$A$6:$A$1005,0)),"MISSING ID")</x:f>
        <x:v>Chemical material</x:v>
      </x:c>
      <x:c r="I712" s="4"/>
      <x:c r="J712" s="4" t="str">
        <x:v>Unspecified</x:v>
      </x:c>
      <x:c r="K712" s="4" t="str">
        <x:f>IFERROR(INDEX('Crafting recipes'!$D$6:$D$1005,MATCH(B712,'Crafting recipes'!$A$6:$A$1005,0)),"MISSING ID")</x:f>
        <x:v>Proposal</x:v>
      </x:c>
      <x:c r="L712" s="4" t="str">
        <x:f>IFERROR(INDEX('Items'!$AD$6:$AD$1005,MATCH(D712,'Items'!$A$6:$A$1005,0)),"MISSING ID")</x:f>
        <x:v>Proposal</x:v>
      </x:c>
      <x:c r="M712" s="4" t="str">
        <x:f>IFERROR(INDEX('Crafting recipes'!$E$6:$E$1005,MATCH(B712,'Crafting recipes'!$A$6:$A$1005,0)),"MISSING ID")</x:f>
        <x:v>Partial proposal</x:v>
      </x:c>
      <x:c r="N712" s="4" t="str">
        <x:v>Candidate process/hardware relationship; quantity and service compatibility remain open.</x:v>
      </x:c>
      <x:c r="O712" s="4" t="str">
        <x:v>Lore-coherence game proposal; selected WLD source proposals at f6f98515c005dc3c73cccd9cbc031691745740c6.</x:v>
      </x:c>
      <x:c r="P712" s="4" t="n">
        <x:f>IF(OR(C712="Ingredient candidate",C712="Consumed input",C712="Contained input",C712="Transform input"),IF(F712="T0",0,IF(F712="T1",1,IF(F712="T2",2,IF(F712="T3",3,IF(F712="T4",4,-1))))),-1)</x:f>
        <x:v>2</x:v>
      </x:c>
      <x:c r="Q712" s="4" t="n">
        <x:f>IF(AND(OR(C712="Ingredient candidate",C712="Consumed input",C712="Contained input",C712="Transform input"),P712=-1),1,0)</x:f>
        <x:v>0</x:v>
      </x:c>
    </x:row>
    <x:row r="713" ht="115" customHeight="1">
      <x:c r="A713" s="4" t="str">
        <x:v>design.lore.beetle_liner.out</x:v>
      </x:c>
      <x:c r="B713" s="4" t="str">
        <x:v>design.lore.beetle_liner</x:v>
      </x:c>
      <x:c r="C713" s="4" t="str">
        <x:v>Output</x:v>
      </x:c>
      <x:c r="D713" s="4" t="str">
        <x:v>proposal.lore.beetle_liner</x:v>
      </x:c>
      <x:c r="E713" s="4" t="str">
        <x:f>IFERROR(INDEX('Items'!$B$6:$B$1005,MATCH(D713,'Items'!$A$6:$A$1005,0)),"MISSING ID")</x:f>
        <x:v>Insulating beetle-harness liner</x:v>
      </x:c>
      <x:c r="F713" s="4" t="str">
        <x:f>IFERROR(INDEX('Items'!$C$6:$C$1005,MATCH(D713,'Items'!$A$6:$A$1005,0)),"MISSING ID")</x:f>
        <x:v>T3</x:v>
      </x:c>
      <x:c r="G713" s="4" t="str">
        <x:f>IFERROR(INDEX('Items'!$D$6:$D$1005,MATCH(D713,'Items'!$A$6:$A$1005,0)),"MISSING ID")</x:f>
        <x:v>Crafting components</x:v>
      </x:c>
      <x:c r="H713" s="4" t="str">
        <x:f>IFERROR(INDEX('Items'!$X$6:$X$1005,MATCH(D713,'Items'!$A$6:$A$1005,0)),"MISSING ID")</x:f>
        <x:v>Crafting component</x:v>
      </x:c>
      <x:c r="I713" s="4"/>
      <x:c r="J713" s="4" t="str">
        <x:v>Unspecified</x:v>
      </x:c>
      <x:c r="K713" s="4" t="str">
        <x:f>IFERROR(INDEX('Crafting recipes'!$D$6:$D$1005,MATCH(B713,'Crafting recipes'!$A$6:$A$1005,0)),"MISSING ID")</x:f>
        <x:v>Proposal</x:v>
      </x:c>
      <x:c r="L713" s="4" t="str">
        <x:f>IFERROR(INDEX('Items'!$AD$6:$AD$1005,MATCH(D713,'Items'!$A$6:$A$1005,0)),"MISSING ID")</x:f>
        <x:v>Proposal</x:v>
      </x:c>
      <x:c r="M713" s="4" t="str">
        <x:f>IFERROR(INDEX('Crafting recipes'!$E$6:$E$1005,MATCH(B713,'Crafting recipes'!$A$6:$A$1005,0)),"MISSING ID")</x:f>
        <x:v>Partial proposal</x:v>
      </x:c>
      <x:c r="N713" s="4" t="str">
        <x:v>Candidate process/hardware relationship; quantity and service compatibility remain open.</x:v>
      </x:c>
      <x:c r="O713" s="4" t="str">
        <x:v>Lore-coherence game proposal; selected WLD source proposals at f6f98515c005dc3c73cccd9cbc031691745740c6.</x:v>
      </x:c>
      <x:c r="P713" s="4" t="n">
        <x:f>IF(OR(C713="Ingredient candidate",C713="Consumed input",C713="Contained input",C713="Transform input"),IF(F713="T0",0,IF(F713="T1",1,IF(F713="T2",2,IF(F713="T3",3,IF(F713="T4",4,-1))))),-1)</x:f>
        <x:v>-1</x:v>
      </x:c>
      <x:c r="Q713" s="4" t="n">
        <x:f>IF(AND(OR(C713="Ingredient candidate",C713="Consumed input",C713="Contained input",C713="Transform input"),P713=-1),1,0)</x:f>
        <x:v>0</x:v>
      </x:c>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Worked iron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Not applicable</x:v>
      </x:c>
      <x:c r="G716" s="4" t="str">
        <x:f>IFERROR(INDEX('Items'!$D$6:$D$1005,MATCH(D716,'Items'!$A$6:$A$1005,0)),"MISSING ID")</x:f>
        <x:v>Salvage</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Smelted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Processing agents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conductor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Smelted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conductor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Smelted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Rough iron rivet stock</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Rough iron rivet stock</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abrasive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Prepared bronze bearing stock</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abrasive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t="str">
        <x:v>design.lore.assay_packet.in.1</x:v>
      </x:c>
      <x:c r="B736" s="4" t="str">
        <x:v>design.lore.assay_packet</x:v>
      </x:c>
      <x:c r="C736" s="4" t="str">
        <x:v>Ingredient candidate</x:v>
      </x:c>
      <x:c r="D736" s="4" t="str">
        <x:v>proposal.lore.mature_growth</x:v>
      </x:c>
      <x:c r="E736" s="4" t="str">
        <x:f>IFERROR(INDEX('Items'!$B$6:$B$1005,MATCH(D736,'Items'!$A$6:$A$1005,0)),"MISSING ID")</x:f>
        <x:v>Mature formation Iron Growth pieces</x:v>
      </x:c>
      <x:c r="F736" s="4" t="str">
        <x:f>IFERROR(INDEX('Items'!$C$6:$C$1005,MATCH(D736,'Items'!$A$6:$A$1005,0)),"MISSING ID")</x:f>
        <x:v>T0</x:v>
      </x:c>
      <x:c r="G736" s="4" t="str">
        <x:f>IFERROR(INDEX('Items'!$D$6:$D$1005,MATCH(D736,'Items'!$A$6:$A$1005,0)),"MISSING ID")</x:f>
        <x:v>Mineral resources</x:v>
      </x:c>
      <x:c r="H736" s="4" t="str">
        <x:f>IFERROR(INDEX('Items'!$X$6:$X$1005,MATCH(D736,'Items'!$A$6:$A$1005,0)),"MISSING ID")</x:f>
        <x:v>Raw material</x:v>
      </x:c>
      <x:c r="I736" s="4"/>
      <x:c r="J736" s="4" t="str">
        <x:v>Unspecified</x:v>
      </x:c>
      <x:c r="K736" s="4" t="str">
        <x:f>IFERROR(INDEX('Crafting recipes'!$D$6:$D$1005,MATCH(B736,'Crafting recipes'!$A$6:$A$1005,0)),"MISSING ID")</x:f>
        <x:v>Proposal</x:v>
      </x:c>
      <x:c r="L736" s="4" t="str">
        <x:f>IFERROR(INDEX('Items'!$AD$6:$AD$1005,MATCH(D736,'Items'!$A$6:$A$1005,0)),"MISSING ID")</x:f>
        <x:v>Proposal</x:v>
      </x:c>
      <x:c r="M736" s="4" t="str">
        <x:f>IFERROR(INDEX('Crafting recipes'!$E$6:$E$1005,MATCH(B736,'Crafting recipes'!$A$6:$A$1005,0)),"MISSING ID")</x:f>
        <x:v>Partial proposal</x:v>
      </x:c>
      <x:c r="N736" s="4" t="str">
        <x:v>Candidate process/hardware relationship; quantity and service compatibility remain open.</x:v>
      </x:c>
      <x:c r="O736" s="4" t="str">
        <x:v>Lore-coherence game proposal; selected WLD source proposals at f6f98515c005dc3c73cccd9cbc031691745740c6.</x:v>
      </x:c>
      <x:c r="P736" s="4" t="n">
        <x:f>IF(OR(C736="Ingredient candidate",C736="Consumed input",C736="Contained input",C736="Transform input"),IF(F736="T0",0,IF(F736="T1",1,IF(F736="T2",2,IF(F736="T3",3,IF(F736="T4",4,-1))))),-1)</x:f>
        <x:v>0</x:v>
      </x:c>
      <x:c r="Q736" s="4" t="n">
        <x:f>IF(AND(OR(C736="Ingredient candidate",C736="Consumed input",C736="Contained input",C736="Transform input"),P736=-1),1,0)</x:f>
        <x:v>0</x:v>
      </x:c>
    </x:row>
    <x:row r="737" ht="115" customHeight="1">
      <x:c r="A737" s="4" t="str">
        <x:v>design.lore.assay_packet.in.2</x:v>
      </x:c>
      <x:c r="B737" s="4" t="str">
        <x:v>design.lore.assay_packet</x:v>
      </x:c>
      <x:c r="C737" s="4" t="str">
        <x:v>Ingredient candidate</x:v>
      </x:c>
      <x:c r="D737" s="4" t="str">
        <x:v>proposal.bio.husk_paper</x:v>
      </x:c>
      <x:c r="E737" s="4" t="str">
        <x:f>IFERROR(INDEX('Items'!$B$6:$B$1005,MATCH(D737,'Items'!$A$6:$A$1005,0)),"MISSING ID")</x:f>
        <x:v>Husk-fiber paper</x:v>
      </x:c>
      <x:c r="F737" s="4" t="str">
        <x:f>IFERROR(INDEX('Items'!$C$6:$C$1005,MATCH(D737,'Items'!$A$6:$A$1005,0)),"MISSING ID")</x:f>
        <x:v>T2</x:v>
      </x:c>
      <x:c r="G737" s="4" t="str">
        <x:f>IFERROR(INDEX('Items'!$D$6:$D$1005,MATCH(D737,'Items'!$A$6:$A$1005,0)),"MISSING ID")</x:f>
        <x:v>Crafting components</x:v>
      </x:c>
      <x:c r="H737" s="4" t="str">
        <x:f>IFERROR(INDEX('Items'!$X$6:$X$1005,MATCH(D737,'Items'!$A$6:$A$1005,0)),"MISSING ID")</x:f>
        <x:v>Processed material</x:v>
      </x:c>
      <x:c r="I737" s="4"/>
      <x:c r="J737" s="4" t="str">
        <x:v>Unspecified</x:v>
      </x:c>
      <x:c r="K737" s="4" t="str">
        <x:f>IFERROR(INDEX('Crafting recipes'!$D$6:$D$1005,MATCH(B737,'Crafting recipes'!$A$6:$A$1005,0)),"MISSING ID")</x:f>
        <x:v>Proposal</x:v>
      </x:c>
      <x:c r="L737" s="4" t="str">
        <x:f>IFERROR(INDEX('Items'!$AD$6:$AD$1005,MATCH(D737,'Items'!$A$6:$A$1005,0)),"MISSING ID")</x:f>
        <x:v>Author direction</x:v>
      </x:c>
      <x:c r="M737" s="4" t="str">
        <x:f>IFERROR(INDEX('Crafting recipes'!$E$6:$E$1005,MATCH(B737,'Crafting recipes'!$A$6:$A$1005,0)),"MISSING ID")</x:f>
        <x:v>Partial proposal</x:v>
      </x:c>
      <x:c r="N737" s="4" t="str">
        <x:v>Candidate process/hardware relationship; quantity and service compatibility remain open.</x:v>
      </x:c>
      <x:c r="O737" s="4" t="str">
        <x:v>Lore-coherence game proposal; selected WLD source proposals at f6f98515c005dc3c73cccd9cbc031691745740c6.</x:v>
      </x:c>
      <x:c r="P737" s="4" t="n">
        <x:f>IF(OR(C737="Ingredient candidate",C737="Consumed input",C737="Contained input",C737="Transform input"),IF(F737="T0",0,IF(F737="T1",1,IF(F737="T2",2,IF(F737="T3",3,IF(F737="T4",4,-1))))),-1)</x:f>
        <x:v>2</x:v>
      </x:c>
      <x:c r="Q737" s="4" t="n">
        <x:f>IF(AND(OR(C737="Ingredient candidate",C737="Consumed input",C737="Contained input",C737="Transform input"),P737=-1),1,0)</x:f>
        <x:v>0</x:v>
      </x:c>
    </x:row>
    <x:row r="738" ht="115" customHeight="1">
      <x:c r="A738" s="4" t="str">
        <x:v>design.lore.assay_packet.out</x:v>
      </x:c>
      <x:c r="B738" s="4" t="str">
        <x:v>design.lore.assay_packet</x:v>
      </x:c>
      <x:c r="C738" s="4" t="str">
        <x:v>Output</x:v>
      </x:c>
      <x:c r="D738" s="4" t="str">
        <x:v>proposal.lore.assay_packet</x:v>
      </x:c>
      <x:c r="E738" s="4" t="str">
        <x:f>IFERROR(INDEX('Items'!$B$6:$B$1005,MATCH(D738,'Items'!$A$6:$A$1005,0)),"MISSING ID")</x:f>
        <x:v>Growth assay reference packet</x:v>
      </x:c>
      <x:c r="F738" s="4" t="str">
        <x:f>IFERROR(INDEX('Items'!$C$6:$C$1005,MATCH(D738,'Items'!$A$6:$A$1005,0)),"MISSING ID")</x:f>
        <x:v>Not applicable</x:v>
      </x:c>
      <x:c r="G738" s="4" t="str">
        <x:f>IFERROR(INDEX('Items'!$D$6:$D$1005,MATCH(D738,'Items'!$A$6:$A$1005,0)),"MISSING ID")</x:f>
        <x:v>Field supplies</x:v>
      </x:c>
      <x:c r="H738" s="4" t="str">
        <x:f>IFERROR(INDEX('Items'!$X$6:$X$1005,MATCH(D738,'Items'!$A$6:$A$1005,0)),"MISSING ID")</x:f>
        <x:v>Assay sample</x:v>
      </x:c>
      <x:c r="I738" s="4"/>
      <x:c r="J738" s="4" t="str">
        <x:v>Unspecified</x:v>
      </x:c>
      <x:c r="K738" s="4" t="str">
        <x:f>IFERROR(INDEX('Crafting recipes'!$D$6:$D$1005,MATCH(B738,'Crafting recipes'!$A$6:$A$1005,0)),"MISSING ID")</x:f>
        <x:v>Proposal</x:v>
      </x:c>
      <x:c r="L738" s="4" t="str">
        <x:f>IFERROR(INDEX('Items'!$AD$6:$AD$1005,MATCH(D738,'Items'!$A$6:$A$1005,0)),"MISSING ID")</x:f>
        <x:v>Proposal</x:v>
      </x:c>
      <x:c r="M738" s="4" t="str">
        <x:f>IFERROR(INDEX('Crafting recipes'!$E$6:$E$1005,MATCH(B738,'Crafting recipes'!$A$6:$A$1005,0)),"MISSING ID")</x:f>
        <x:v>Partial proposal</x:v>
      </x:c>
      <x:c r="N738" s="4" t="str">
        <x:v>Candidate process/hardware relationship; quantity and service compatibility remain open.</x:v>
      </x:c>
      <x:c r="O738" s="4" t="str">
        <x:v>Lore-coherence game proposal; selected WLD source proposals at f6f98515c005dc3c73cccd9cbc031691745740c6.</x:v>
      </x:c>
      <x:c r="P738" s="4" t="n">
        <x:f>IF(OR(C738="Ingredient candidate",C738="Consumed input",C738="Contained input",C738="Transform input"),IF(F738="T0",0,IF(F738="T1",1,IF(F738="T2",2,IF(F738="T3",3,IF(F738="T4",4,-1))))),-1)</x:f>
        <x:v>-1</x:v>
      </x:c>
      <x:c r="Q738" s="4" t="n">
        <x:f>IF(AND(OR(C738="Ingredient candidate",C738="Consumed input",C738="Contained input",C738="Transform input"),P738=-1),1,0)</x:f>
        <x:v>0</x:v>
      </x:c>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Processing agents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Processing agents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Processing agents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Processing agents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Processing agents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Processing agents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Mica composite sheet</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Prepared electrical insulation stock</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Prepared electrical insulation stock</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t="str">
        <x:v>design.lore.legger_fastener_pack.in.1</x:v>
      </x:c>
      <x:c r="B753" s="4" t="str">
        <x:v>design.lore.legger_fastener_pack</x:v>
      </x:c>
      <x:c r="C753" s="4" t="str">
        <x:v>Ingredient candidate</x:v>
      </x:c>
      <x:c r="D753" s="4" t="str">
        <x:v>proposal.lore.fastener_set</x:v>
      </x:c>
      <x:c r="E753" s="4" t="str">
        <x:f>IFERROR(INDEX('Items'!$B$6:$B$1005,MATCH(D753,'Items'!$A$6:$A$1005,0)),"MISSING ID")</x:f>
        <x:v>Matched metal fastener set</x:v>
      </x:c>
      <x:c r="F753" s="4" t="str">
        <x:f>IFERROR(INDEX('Items'!$C$6:$C$1005,MATCH(D753,'Items'!$A$6:$A$1005,0)),"MISSING ID")</x:f>
        <x:v>T3</x:v>
      </x:c>
      <x:c r="G753" s="4" t="str">
        <x:f>IFERROR(INDEX('Items'!$D$6:$D$1005,MATCH(D753,'Items'!$A$6:$A$1005,0)),"MISSING ID")</x:f>
        <x:v>Crafting components</x:v>
      </x:c>
      <x:c r="H753" s="4" t="str">
        <x:f>IFERROR(INDEX('Items'!$X$6:$X$1005,MATCH(D753,'Items'!$A$6:$A$1005,0)),"MISSING ID")</x:f>
        <x:v>Crafting component</x:v>
      </x:c>
      <x:c r="I753" s="4"/>
      <x:c r="J753" s="4" t="str">
        <x:v>Unspecified</x:v>
      </x:c>
      <x:c r="K753" s="4" t="str">
        <x:f>IFERROR(INDEX('Crafting recipes'!$D$6:$D$1005,MATCH(B753,'Crafting recipes'!$A$6:$A$1005,0)),"MISSING ID")</x:f>
        <x:v>Proposal</x:v>
      </x:c>
      <x:c r="L753" s="4" t="str">
        <x:f>IFERROR(INDEX('Items'!$AD$6:$AD$1005,MATCH(D753,'Items'!$A$6:$A$1005,0)),"MISSING ID")</x:f>
        <x:v>Proposal</x:v>
      </x:c>
      <x:c r="M753" s="4" t="str">
        <x:f>IFERROR(INDEX('Crafting recipes'!$E$6:$E$1005,MATCH(B753,'Crafting recipes'!$A$6:$A$1005,0)),"MISSING ID")</x:f>
        <x:v>Partial proposal</x:v>
      </x:c>
      <x:c r="N753" s="4" t="str">
        <x:v>Candidate process/hardware relationship; quantity and service compatibility remain open.</x:v>
      </x:c>
      <x:c r="O753" s="4" t="str">
        <x:v>Lore-coherence game proposal; selected WLD source proposals at f6f98515c005dc3c73cccd9cbc031691745740c6.</x:v>
      </x:c>
      <x:c r="P753" s="4" t="n">
        <x:f>IF(OR(C753="Ingredient candidate",C753="Consumed input",C753="Contained input",C753="Transform input"),IF(F753="T0",0,IF(F753="T1",1,IF(F753="T2",2,IF(F753="T3",3,IF(F753="T4",4,-1))))),-1)</x:f>
        <x:v>3</x:v>
      </x:c>
      <x:c r="Q753" s="4" t="n">
        <x:f>IF(AND(OR(C753="Ingredient candidate",C753="Consumed input",C753="Contained input",C753="Transform input"),P753=-1),1,0)</x:f>
        <x:v>0</x:v>
      </x:c>
    </x:row>
    <x:row r="754" ht="115" customHeight="1">
      <x:c r="A754" s="4" t="str">
        <x:v>design.lore.legger_fastener_pack.in.2</x:v>
      </x:c>
      <x:c r="B754" s="4" t="str">
        <x:v>design.lore.legger_fastener_pack</x:v>
      </x:c>
      <x:c r="C754" s="4" t="str">
        <x:v>Ingredient candidate</x:v>
      </x:c>
      <x:c r="D754" s="4" t="str">
        <x:v>proposal.bio.husk_paper</x:v>
      </x:c>
      <x:c r="E754" s="4" t="str">
        <x:f>IFERROR(INDEX('Items'!$B$6:$B$1005,MATCH(D754,'Items'!$A$6:$A$1005,0)),"MISSING ID")</x:f>
        <x:v>Husk-fiber paper</x:v>
      </x:c>
      <x:c r="F754" s="4" t="str">
        <x:f>IFERROR(INDEX('Items'!$C$6:$C$1005,MATCH(D754,'Items'!$A$6:$A$1005,0)),"MISSING ID")</x:f>
        <x:v>T2</x:v>
      </x:c>
      <x:c r="G754" s="4" t="str">
        <x:f>IFERROR(INDEX('Items'!$D$6:$D$1005,MATCH(D754,'Items'!$A$6:$A$1005,0)),"MISSING ID")</x:f>
        <x:v>Crafting components</x:v>
      </x:c>
      <x:c r="H754" s="4" t="str">
        <x:f>IFERROR(INDEX('Items'!$X$6:$X$1005,MATCH(D754,'Items'!$A$6:$A$1005,0)),"MISSING ID")</x:f>
        <x:v>Processed material</x:v>
      </x:c>
      <x:c r="I754" s="4"/>
      <x:c r="J754" s="4" t="str">
        <x:v>Unspecified</x:v>
      </x:c>
      <x:c r="K754" s="4" t="str">
        <x:f>IFERROR(INDEX('Crafting recipes'!$D$6:$D$1005,MATCH(B754,'Crafting recipes'!$A$6:$A$1005,0)),"MISSING ID")</x:f>
        <x:v>Proposal</x:v>
      </x:c>
      <x:c r="L754" s="4" t="str">
        <x:f>IFERROR(INDEX('Items'!$AD$6:$AD$1005,MATCH(D754,'Items'!$A$6:$A$1005,0)),"MISSING ID")</x:f>
        <x:v>Author direction</x:v>
      </x:c>
      <x:c r="M754" s="4" t="str">
        <x:f>IFERROR(INDEX('Crafting recipes'!$E$6:$E$1005,MATCH(B754,'Crafting recipes'!$A$6:$A$1005,0)),"MISSING ID")</x:f>
        <x:v>Partial proposal</x:v>
      </x:c>
      <x:c r="N754" s="4" t="str">
        <x:v>Candidate process/hardware relationship; quantity and service compatibility remain open.</x:v>
      </x:c>
      <x:c r="O754" s="4" t="str">
        <x:v>Lore-coherence game proposal; selected WLD source proposals at f6f98515c005dc3c73cccd9cbc031691745740c6.</x:v>
      </x:c>
      <x:c r="P754" s="4" t="n">
        <x:f>IF(OR(C754="Ingredient candidate",C754="Consumed input",C754="Contained input",C754="Transform input"),IF(F754="T0",0,IF(F754="T1",1,IF(F754="T2",2,IF(F754="T3",3,IF(F754="T4",4,-1))))),-1)</x:f>
        <x:v>2</x:v>
      </x:c>
      <x:c r="Q754" s="4" t="n">
        <x:f>IF(AND(OR(C754="Ingredient candidate",C754="Consumed input",C754="Contained input",C754="Transform input"),P754=-1),1,0)</x:f>
        <x:v>0</x:v>
      </x:c>
    </x:row>
    <x:row r="755" ht="115" customHeight="1">
      <x:c r="A755" s="4" t="str">
        <x:v>design.lore.legger_fastener_pack.out</x:v>
      </x:c>
      <x:c r="B755" s="4" t="str">
        <x:v>design.lore.legger_fastener_pack</x:v>
      </x:c>
      <x:c r="C755" s="4" t="str">
        <x:v>Output</x:v>
      </x:c>
      <x:c r="D755" s="4" t="str">
        <x:v>proposal.legger.fastener_pack</x:v>
      </x:c>
      <x:c r="E755" s="4" t="str">
        <x:f>IFERROR(INDEX('Items'!$B$6:$B$1005,MATCH(D755,'Items'!$A$6:$A$1005,0)),"MISSING ID")</x:f>
        <x:v>Legger service fastener pack</x:v>
      </x:c>
      <x:c r="F755" s="4" t="str">
        <x:f>IFERROR(INDEX('Items'!$C$6:$C$1005,MATCH(D755,'Items'!$A$6:$A$1005,0)),"MISSING ID")</x:f>
        <x:v>Not applicable</x:v>
      </x:c>
      <x:c r="G755" s="4" t="str">
        <x:f>IFERROR(INDEX('Items'!$D$6:$D$1005,MATCH(D755,'Items'!$A$6:$A$1005,0)),"MISSING ID")</x:f>
        <x:v>Field supplies</x:v>
      </x:c>
      <x:c r="H755" s="4" t="str">
        <x:f>IFERROR(INDEX('Items'!$X$6:$X$1005,MATCH(D755,'Items'!$A$6:$A$1005,0)),"MISSING ID")</x:f>
        <x:v>Service kit</x:v>
      </x:c>
      <x:c r="I755" s="4"/>
      <x:c r="J755" s="4" t="str">
        <x:v>Unspecified</x:v>
      </x:c>
      <x:c r="K755" s="4" t="str">
        <x:f>IFERROR(INDEX('Crafting recipes'!$D$6:$D$1005,MATCH(B755,'Crafting recipes'!$A$6:$A$1005,0)),"MISSING ID")</x:f>
        <x:v>Proposal</x:v>
      </x:c>
      <x:c r="L755" s="4" t="str">
        <x:f>IFERROR(INDEX('Items'!$AD$6:$AD$1005,MATCH(D755,'Items'!$A$6:$A$1005,0)),"MISSING ID")</x:f>
        <x:v>Proposal</x:v>
      </x:c>
      <x:c r="M755" s="4" t="str">
        <x:f>IFERROR(INDEX('Crafting recipes'!$E$6:$E$1005,MATCH(B755,'Crafting recipes'!$A$6:$A$1005,0)),"MISSING ID")</x:f>
        <x:v>Partial proposal</x:v>
      </x:c>
      <x:c r="N755" s="4" t="str">
        <x:v>Candidate process/hardware relationship; quantity and service compatibility remain open.</x:v>
      </x:c>
      <x:c r="O755" s="4" t="str">
        <x:v>Lore-coherence game proposal; selected WLD source proposals at f6f98515c005dc3c73cccd9cbc031691745740c6.</x:v>
      </x:c>
      <x:c r="P755" s="4" t="n">
        <x:f>IF(OR(C755="Ingredient candidate",C755="Consumed input",C755="Contained input",C755="Transform input"),IF(F755="T0",0,IF(F755="T1",1,IF(F755="T2",2,IF(F755="T3",3,IF(F755="T4",4,-1))))),-1)</x:f>
        <x:v>-1</x:v>
      </x:c>
      <x:c r="Q755" s="4" t="n">
        <x:f>IF(AND(OR(C755="Ingredient candidate",C755="Consumed input",C755="Contained input",C755="Transform input"),P755=-1),1,0)</x:f>
        <x:v>0</x:v>
      </x:c>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Rough iron rivet stock</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Rough iron rivet stock</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Rough iron rivet stock</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T0</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t="n">
        <x:f>IF(OR(C777="Ingredient candidate",C777="Consumed input",C777="Contained input",C777="Transform input"),IF(F777="T0",0,IF(F777="T1",1,IF(F777="T2",2,IF(F777="T3",3,IF(F777="T4",4,-1))))),-1)</x:f>
        <x:v>0</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Sorted nickel alloying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T0</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t="n">
        <x:f>IF(OR(C779="Ingredient candidate",C779="Consumed input",C779="Contained input",C779="Transform input"),IF(F779="T0",0,IF(F779="T1",1,IF(F779="T2",2,IF(F779="T3",3,IF(F779="T4",4,-1))))),-1)</x:f>
        <x:v>0</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Sorted tin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t="str">
        <x:v>design.collection.prepared_kaolin_body_stock.in.1</x:v>
      </x:c>
      <x:c r="B781" s="4" t="str">
        <x:v>design.collection.prepared_kaolin_body_stock</x:v>
      </x:c>
      <x:c r="C781" s="4" t="str">
        <x:v>Ingredient candidate</x:v>
      </x:c>
      <x:c r="D781" s="4" t="str">
        <x:v>proposal.collection.kaolin_pocket_clay</x:v>
      </x:c>
      <x:c r="E781" s="4" t="str">
        <x:f>IFERROR(INDEX('Items'!$B$6:$B$1005,MATCH(D781,'Items'!$A$6:$A$1005,0)),"MISSING ID")</x:f>
        <x:v>Kaolin pocket clay</x:v>
      </x:c>
      <x:c r="F781" s="4" t="str">
        <x:f>IFERROR(INDEX('Items'!$C$6:$C$1005,MATCH(D781,'Items'!$A$6:$A$1005,0)),"MISSING ID")</x:f>
        <x:v>T0</x:v>
      </x:c>
      <x:c r="G781" s="4" t="str">
        <x:f>IFERROR(INDEX('Items'!$D$6:$D$1005,MATCH(D781,'Items'!$A$6:$A$1005,0)),"MISSING ID")</x:f>
        <x:v>Mineral resources</x:v>
      </x:c>
      <x:c r="H781" s="4" t="str">
        <x:f>IFERROR(INDEX('Items'!$X$6:$X$1005,MATCH(D781,'Items'!$A$6:$A$1005,0)),"MISSING ID")</x:f>
        <x:v>Raw material</x:v>
      </x:c>
      <x:c r="I781" s="4"/>
      <x:c r="J781" s="4" t="str">
        <x:v>Unspecified</x:v>
      </x:c>
      <x:c r="K781" s="4" t="str">
        <x:f>IFERROR(INDEX('Crafting recipes'!$D$6:$D$1005,MATCH(B781,'Crafting recipes'!$A$6:$A$1005,0)),"MISSING ID")</x:f>
        <x:v>Proposal</x:v>
      </x:c>
      <x:c r="L781" s="4" t="str">
        <x:f>IFERROR(INDEX('Items'!$AD$6:$AD$1005,MATCH(D781,'Items'!$A$6:$A$1005,0)),"MISSING ID")</x:f>
        <x:v>Proposal</x:v>
      </x:c>
      <x:c r="M781" s="4" t="str">
        <x:f>IFERROR(INDEX('Crafting recipes'!$E$6:$E$1005,MATCH(B781,'Crafting recipes'!$A$6:$A$1005,0)),"MISSING ID")</x:f>
        <x:v>Partial proposal</x:v>
      </x:c>
      <x:c r="N781" s="4" t="str">
        <x:v>Candidate source or part only. Quantity, grade and method remain open.</x:v>
      </x:c>
      <x:c r="O781" s="4" t="str">
        <x:v>Collection expansion, October 15, 2026. New game proposal.</x:v>
      </x:c>
      <x:c r="P781" s="4" t="n">
        <x:f>IF(OR(C781="Ingredient candidate",C781="Consumed input",C781="Contained input",C781="Transform input"),IF(F781="T0",0,IF(F781="T1",1,IF(F781="T2",2,IF(F781="T3",3,IF(F781="T4",4,-1))))),-1)</x:f>
        <x:v>0</x:v>
      </x:c>
      <x:c r="Q781" s="4" t="n">
        <x:f>IF(AND(OR(C781="Ingredient candidate",C781="Consumed input",C781="Contained input",C781="Transform input"),P781=-1),1,0)</x:f>
        <x:v>0</x:v>
      </x:c>
    </x:row>
    <x:row r="782" ht="64" customHeight="1">
      <x:c r="A782" s="4" t="str">
        <x:v>design.collection.prepared_kaolin_body_stock.in.2</x:v>
      </x:c>
      <x:c r="B782" s="4" t="str">
        <x:v>design.collection.prepared_kaolin_body_stock</x:v>
      </x:c>
      <x:c r="C782" s="4" t="str">
        <x:v>Ingredient candidate</x:v>
      </x:c>
      <x:c r="D782" s="4" t="str">
        <x:v>proposal.ceramic.body_feed</x:v>
      </x:c>
      <x:c r="E782" s="4" t="str">
        <x:f>IFERROR(INDEX('Items'!$B$6:$B$1005,MATCH(D782,'Items'!$A$6:$A$1005,0)),"MISSING ID")</x:f>
        <x:v>Prepared ceramic body feed</x:v>
      </x:c>
      <x:c r="F782" s="4" t="str">
        <x:f>IFERROR(INDEX('Items'!$C$6:$C$1005,MATCH(D782,'Items'!$A$6:$A$1005,0)),"MISSING ID")</x:f>
        <x:v>T1</x:v>
      </x:c>
      <x:c r="G782" s="4" t="str">
        <x:f>IFERROR(INDEX('Items'!$D$6:$D$1005,MATCH(D782,'Items'!$A$6:$A$1005,0)),"MISSING ID")</x:f>
        <x:v>Manufactured stock</x:v>
      </x:c>
      <x:c r="H782" s="4" t="str">
        <x:f>IFERROR(INDEX('Items'!$X$6:$X$1005,MATCH(D782,'Items'!$A$6:$A$1005,0)),"MISSING ID")</x:f>
        <x:v>Processed material</x:v>
      </x:c>
      <x:c r="I782" s="4"/>
      <x:c r="J782" s="4" t="str">
        <x:v>Unspecified</x:v>
      </x:c>
      <x:c r="K782" s="4" t="str">
        <x:f>IFERROR(INDEX('Crafting recipes'!$D$6:$D$1005,MATCH(B782,'Crafting recipes'!$A$6:$A$1005,0)),"MISSING ID")</x:f>
        <x:v>Proposal</x:v>
      </x:c>
      <x:c r="L782" s="4" t="str">
        <x:f>IFERROR(INDEX('Items'!$AD$6:$AD$1005,MATCH(D782,'Items'!$A$6:$A$1005,0)),"MISSING ID")</x:f>
        <x:v>Proposal</x:v>
      </x:c>
      <x:c r="M782" s="4" t="str">
        <x:f>IFERROR(INDEX('Crafting recipes'!$E$6:$E$1005,MATCH(B782,'Crafting recipes'!$A$6:$A$1005,0)),"MISSING ID")</x:f>
        <x:v>Partial proposal</x:v>
      </x:c>
      <x:c r="N782" s="4" t="str">
        <x:v>Candidate source or part only. Quantity, grade and method remain open.</x:v>
      </x:c>
      <x:c r="O782" s="4" t="str">
        <x:v>Collection expansion, October 15, 2026. New game proposal.</x:v>
      </x:c>
      <x:c r="P782" s="4" t="n">
        <x:f>IF(OR(C782="Ingredient candidate",C782="Consumed input",C782="Contained input",C782="Transform input"),IF(F782="T0",0,IF(F782="T1",1,IF(F782="T2",2,IF(F782="T3",3,IF(F782="T4",4,-1))))),-1)</x:f>
        <x:v>1</x:v>
      </x:c>
      <x:c r="Q782" s="4" t="n">
        <x:f>IF(AND(OR(C782="Ingredient candidate",C782="Consumed input",C782="Contained input",C782="Transform input"),P782=-1),1,0)</x:f>
        <x:v>0</x:v>
      </x:c>
    </x:row>
    <x:row r="783" ht="64" customHeight="1">
      <x:c r="A783" s="4" t="str">
        <x:v>design.collection.prepared_kaolin_body_stock.out</x:v>
      </x:c>
      <x:c r="B783" s="4" t="str">
        <x:v>design.collection.prepared_kaolin_body_stock</x:v>
      </x:c>
      <x:c r="C783" s="4" t="str">
        <x:v>Output</x:v>
      </x:c>
      <x:c r="D783" s="4" t="str">
        <x:v>proposal.collection.prepared_kaolin_body_stock</x:v>
      </x:c>
      <x:c r="E783" s="4" t="str">
        <x:f>IFERROR(INDEX('Items'!$B$6:$B$1005,MATCH(D783,'Items'!$A$6:$A$1005,0)),"MISSING ID")</x:f>
        <x:v>Prepared kaolin body stock</x:v>
      </x:c>
      <x:c r="F783" s="4" t="str">
        <x:f>IFERROR(INDEX('Items'!$C$6:$C$1005,MATCH(D783,'Items'!$A$6:$A$1005,0)),"MISSING ID")</x:f>
        <x:v>T2</x:v>
      </x:c>
      <x:c r="G783" s="4" t="str">
        <x:f>IFERROR(INDEX('Items'!$D$6:$D$1005,MATCH(D783,'Items'!$A$6:$A$1005,0)),"MISSING ID")</x:f>
        <x:v>Manufactured stock</x:v>
      </x:c>
      <x:c r="H783" s="4" t="str">
        <x:f>IFERROR(INDEX('Items'!$X$6:$X$1005,MATCH(D783,'Items'!$A$6:$A$1005,0)),"MISSING ID")</x:f>
        <x:v>Processed material</x:v>
      </x:c>
      <x:c r="I783" s="4"/>
      <x:c r="J783" s="4" t="str">
        <x:v>Unspecified</x:v>
      </x:c>
      <x:c r="K783" s="4" t="str">
        <x:f>IFERROR(INDEX('Crafting recipes'!$D$6:$D$1005,MATCH(B783,'Crafting recipes'!$A$6:$A$1005,0)),"MISSING ID")</x:f>
        <x:v>Proposal</x:v>
      </x:c>
      <x:c r="L783" s="4" t="str">
        <x:f>IFERROR(INDEX('Items'!$AD$6:$AD$1005,MATCH(D783,'Items'!$A$6:$A$1005,0)),"MISSING ID")</x:f>
        <x:v>Proposal</x:v>
      </x:c>
      <x:c r="M783" s="4" t="str">
        <x:f>IFERROR(INDEX('Crafting recipes'!$E$6:$E$1005,MATCH(B783,'Crafting recipes'!$A$6:$A$1005,0)),"MISSING ID")</x:f>
        <x:v>Partial proposal</x:v>
      </x:c>
      <x:c r="N783" s="4" t="str">
        <x:v>Candidate source or part only. Quantity, grade and method remain open.</x:v>
      </x:c>
      <x:c r="O783" s="4" t="str">
        <x:v>Collection expansion, October 15, 2026. New game proposal.</x:v>
      </x:c>
      <x:c r="P783" s="4" t="n">
        <x:f>IF(OR(C783="Ingredient candidate",C783="Consumed input",C783="Contained input",C783="Transform input"),IF(F783="T0",0,IF(F783="T1",1,IF(F783="T2",2,IF(F783="T3",3,IF(F783="T4",4,-1))))),-1)</x:f>
        <x:v>-1</x:v>
      </x:c>
      <x:c r="Q783" s="4" t="n">
        <x:f>IF(AND(OR(C783="Ingredient candidate",C783="Consumed input",C783="Contained input",C783="Transform input"),P783=-1),1,0)</x:f>
        <x:v>0</x:v>
      </x:c>
    </x:row>
    <x:row r="784" ht="64" customHeight="1">
      <x:c r="A784" s="4" t="str">
        <x:v>design.collection.graded_magnesite_refractory_meal.in.1</x:v>
      </x:c>
      <x:c r="B784" s="4" t="str">
        <x:v>design.collection.graded_magnesite_refractory_meal</x:v>
      </x:c>
      <x:c r="C784" s="4" t="str">
        <x:v>Ingredient candidate</x:v>
      </x:c>
      <x:c r="D784" s="4" t="str">
        <x:v>proposal.collection.magnesite_nodules</x:v>
      </x:c>
      <x:c r="E784" s="4" t="str">
        <x:f>IFERROR(INDEX('Items'!$B$6:$B$1005,MATCH(D784,'Items'!$A$6:$A$1005,0)),"MISSING ID")</x:f>
        <x:v>Magnesite nodules</x:v>
      </x:c>
      <x:c r="F784" s="4" t="str">
        <x:f>IFERROR(INDEX('Items'!$C$6:$C$1005,MATCH(D784,'Items'!$A$6:$A$1005,0)),"MISSING ID")</x:f>
        <x:v>T0</x:v>
      </x:c>
      <x:c r="G784" s="4" t="str">
        <x:f>IFERROR(INDEX('Items'!$D$6:$D$1005,MATCH(D784,'Items'!$A$6:$A$1005,0)),"MISSING ID")</x:f>
        <x:v>Mineral resources</x:v>
      </x:c>
      <x:c r="H784" s="4" t="str">
        <x:f>IFERROR(INDEX('Items'!$X$6:$X$1005,MATCH(D784,'Items'!$A$6:$A$1005,0)),"MISSING ID")</x:f>
        <x:v>Raw material</x:v>
      </x:c>
      <x:c r="I784" s="4"/>
      <x:c r="J784" s="4" t="str">
        <x:v>Unspecified</x:v>
      </x:c>
      <x:c r="K784" s="4" t="str">
        <x:f>IFERROR(INDEX('Crafting recipes'!$D$6:$D$1005,MATCH(B784,'Crafting recipes'!$A$6:$A$1005,0)),"MISSING ID")</x:f>
        <x:v>Proposal</x:v>
      </x:c>
      <x:c r="L784" s="4" t="str">
        <x:f>IFERROR(INDEX('Items'!$AD$6:$AD$1005,MATCH(D784,'Items'!$A$6:$A$1005,0)),"MISSING ID")</x:f>
        <x:v>Proposal</x:v>
      </x:c>
      <x:c r="M784" s="4" t="str">
        <x:f>IFERROR(INDEX('Crafting recipes'!$E$6:$E$1005,MATCH(B784,'Crafting recipes'!$A$6:$A$1005,0)),"MISSING ID")</x:f>
        <x:v>Partial proposal</x:v>
      </x:c>
      <x:c r="N784" s="4" t="str">
        <x:v>Candidate source or part only. Quantity, grade and method remain open.</x:v>
      </x:c>
      <x:c r="O784" s="4" t="str">
        <x:v>Collection expansion, October 15, 2026. New game proposal.</x:v>
      </x:c>
      <x:c r="P784" s="4" t="n">
        <x:f>IF(OR(C784="Ingredient candidate",C784="Consumed input",C784="Contained input",C784="Transform input"),IF(F784="T0",0,IF(F784="T1",1,IF(F784="T2",2,IF(F784="T3",3,IF(F784="T4",4,-1))))),-1)</x:f>
        <x:v>0</x:v>
      </x:c>
      <x:c r="Q784" s="4" t="n">
        <x:f>IF(AND(OR(C784="Ingredient candidate",C784="Consumed input",C784="Contained input",C784="Transform input"),P784=-1),1,0)</x:f>
        <x:v>0</x:v>
      </x:c>
    </x:row>
    <x:row r="785" ht="64" customHeight="1">
      <x:c r="A785" s="4" t="str">
        <x:v>design.collection.graded_magnesite_refractory_meal.out</x:v>
      </x:c>
      <x:c r="B785" s="4" t="str">
        <x:v>design.collection.graded_magnesite_refractory_meal</x:v>
      </x:c>
      <x:c r="C785" s="4" t="str">
        <x:v>Output</x:v>
      </x:c>
      <x:c r="D785" s="4" t="str">
        <x:v>proposal.collection.graded_magnesite_refractory_meal</x:v>
      </x:c>
      <x:c r="E785" s="4" t="str">
        <x:f>IFERROR(INDEX('Items'!$B$6:$B$1005,MATCH(D785,'Items'!$A$6:$A$1005,0)),"MISSING ID")</x:f>
        <x:v>Graded magnesite refractory meal</x:v>
      </x:c>
      <x:c r="F785" s="4" t="str">
        <x:f>IFERROR(INDEX('Items'!$C$6:$C$1005,MATCH(D785,'Items'!$A$6:$A$1005,0)),"MISSING ID")</x:f>
        <x:v>T1</x:v>
      </x:c>
      <x:c r="G785" s="4" t="str">
        <x:f>IFERROR(INDEX('Items'!$D$6:$D$1005,MATCH(D785,'Items'!$A$6:$A$1005,0)),"MISSING ID")</x:f>
        <x:v>Manufactured stock</x:v>
      </x:c>
      <x:c r="H785" s="4" t="str">
        <x:f>IFERROR(INDEX('Items'!$X$6:$X$1005,MATCH(D785,'Items'!$A$6:$A$1005,0)),"MISSING ID")</x:f>
        <x:v>Processed material</x:v>
      </x:c>
      <x:c r="I785" s="4"/>
      <x:c r="J785" s="4" t="str">
        <x:v>Unspecified</x:v>
      </x:c>
      <x:c r="K785" s="4" t="str">
        <x:f>IFERROR(INDEX('Crafting recipes'!$D$6:$D$1005,MATCH(B785,'Crafting recipes'!$A$6:$A$1005,0)),"MISSING ID")</x:f>
        <x:v>Proposal</x:v>
      </x:c>
      <x:c r="L785" s="4" t="str">
        <x:f>IFERROR(INDEX('Items'!$AD$6:$AD$1005,MATCH(D785,'Items'!$A$6:$A$1005,0)),"MISSING ID")</x:f>
        <x:v>Proposal</x:v>
      </x:c>
      <x:c r="M785" s="4" t="str">
        <x:f>IFERROR(INDEX('Crafting recipes'!$E$6:$E$1005,MATCH(B785,'Crafting recipes'!$A$6:$A$1005,0)),"MISSING ID")</x:f>
        <x:v>Partial proposal</x:v>
      </x:c>
      <x:c r="N785" s="4" t="str">
        <x:v>Candidate source or part only. Quantity, grade and method remain open.</x:v>
      </x:c>
      <x:c r="O785" s="4" t="str">
        <x:v>Collection expansion, October 15, 2026. New game proposal.</x:v>
      </x:c>
      <x:c r="P785" s="4" t="n">
        <x:f>IF(OR(C785="Ingredient candidate",C785="Consumed input",C785="Contained input",C785="Transform input"),IF(F785="T0",0,IF(F785="T1",1,IF(F785="T2",2,IF(F785="T3",3,IF(F785="T4",4,-1))))),-1)</x:f>
        <x:v>-1</x:v>
      </x:c>
      <x:c r="Q785" s="4" t="n">
        <x:f>IF(AND(OR(C785="Ingredient candidate",C785="Consumed input",C785="Contained input",C785="Transform input"),P785=-1),1,0)</x:f>
        <x:v>0</x:v>
      </x:c>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T1</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t="n">
        <x:f>IF(OR(C786="Ingredient candidate",C786="Consumed input",C786="Contained input",C786="Transform input"),IF(F786="T0",0,IF(F786="T1",1,IF(F786="T2",2,IF(F786="T3",3,IF(F786="T4",4,-1))))),-1)</x:f>
        <x:v>1</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Drawn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Worked iron stock</x:v>
      </x:c>
      <x:c r="F788" s="4" t="str">
        <x:f>IFERROR(INDEX('Items'!$C$6:$C$1005,MATCH(D788,'Items'!$A$6:$A$1005,0)),"MISSING ID")</x:f>
        <x:v>T2</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t="n">
        <x:f>IF(OR(C788="Ingredient candidate",C788="Consumed input",C788="Contained input",C788="Transform input"),IF(F788="T0",0,IF(F788="T1",1,IF(F788="T2",2,IF(F788="T3",3,IF(F788="T4",4,-1))))),-1)</x:f>
        <x:v>2</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T3</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stock</x:v>
      </x:c>
      <x:c r="F790" s="4" t="str">
        <x:f>IFERROR(INDEX('Items'!$C$6:$C$1005,MATCH(D790,'Items'!$A$6:$A$1005,0)),"MISSING ID")</x:f>
        <x:v>T1</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t="n">
        <x:f>IF(OR(C790="Ingredient candidate",C790="Consumed input",C790="Contained input",C790="Transform input"),IF(F790="T0",0,IF(F790="T1",1,IF(F790="T2",2,IF(F790="T3",3,IF(F790="T4",4,-1))))),-1)</x:f>
        <x:v>1</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x:v>
      </x:c>
      <x:c r="F791" s="4" t="str">
        <x:f>IFERROR(INDEX('Items'!$C$6:$C$1005,MATCH(D791,'Items'!$A$6:$A$1005,0)),"MISSING ID")</x:f>
        <x:v>T1</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t="n">
        <x:f>IF(OR(C791="Ingredient candidate",C791="Consumed input",C791="Contained input",C791="Transform input"),IF(F791="T0",0,IF(F791="T1",1,IF(F791="T2",2,IF(F791="T3",3,IF(F791="T4",4,-1))))),-1)</x:f>
        <x:v>1</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T1</x:v>
      </x:c>
      <x:c r="G792" s="4" t="str">
        <x:f>IFERROR(INDEX('Items'!$D$6:$D$1005,MATCH(D792,'Items'!$A$6:$A$1005,0)),"MISSING ID")</x:f>
        <x:v>Processing agents</x:v>
      </x:c>
      <x:c r="H792" s="4" t="str">
        <x:f>IFERROR(INDEX('Items'!$X$6:$X$1005,MATCH(D792,'Items'!$A$6:$A$1005,0)),"MISSING ID")</x:f>
        <x:v>Chemical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t="n">
        <x:f>IF(OR(C792="Ingredient candidate",C792="Consumed input",C792="Contained input",C792="Transform input"),IF(F792="T0",0,IF(F792="T1",1,IF(F792="T2",2,IF(F792="T3",3,IF(F792="T4",4,-1))))),-1)</x:f>
        <x:v>1</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chitin friction stock</x:v>
      </x:c>
      <x:c r="F793" s="4" t="str">
        <x:f>IFERROR(INDEX('Items'!$C$6:$C$1005,MATCH(D793,'Items'!$A$6:$A$1005,0)),"MISSING ID")</x:f>
        <x:v>T2</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T3</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t="n">
        <x:f>IF(OR(C794="Ingredient candidate",C794="Consumed input",C794="Contained input",C794="Transform input"),IF(F794="T0",0,IF(F794="T1",1,IF(F794="T2",2,IF(F794="T3",3,IF(F794="T4",4,-1))))),-1)</x:f>
        <x:v>3</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T3</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t="n">
        <x:f>IF(OR(C795="Ingredient candidate",C795="Consumed input",C795="Contained input",C795="Transform input"),IF(F795="T0",0,IF(F795="T1",1,IF(F795="T2",2,IF(F795="T3",3,IF(F795="T4",4,-1))))),-1)</x:f>
        <x:v>3</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Calibrated ceramic mounting saddle</x:v>
      </x:c>
      <x:c r="F796" s="4" t="str">
        <x:f>IFERROR(INDEX('Items'!$C$6:$C$1005,MATCH(D796,'Items'!$A$6:$A$1005,0)),"MISSING ID")</x:f>
        <x:v>T4</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T1</x:v>
      </x:c>
      <x:c r="G797" s="4" t="str">
        <x:f>IFERROR(INDEX('Items'!$D$6:$D$1005,MATCH(D797,'Items'!$A$6:$A$1005,0)),"MISSING ID")</x:f>
        <x:v>Processing agents</x:v>
      </x:c>
      <x:c r="H797" s="4" t="str">
        <x:f>IFERROR(INDEX('Items'!$X$6:$X$1005,MATCH(D797,'Items'!$A$6:$A$1005,0)),"MISSING ID")</x:f>
        <x:v>Chemical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t="n">
        <x:f>IF(OR(C797="Ingredient candidate",C797="Consumed input",C797="Contained input",C797="Transform input"),IF(F797="T0",0,IF(F797="T1",1,IF(F797="T2",2,IF(F797="T3",3,IF(F797="T4",4,-1))))),-1)</x:f>
        <x:v>1</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x:v>
      </x:c>
      <x:c r="F798" s="4" t="str">
        <x:f>IFERROR(INDEX('Items'!$C$6:$C$1005,MATCH(D798,'Items'!$A$6:$A$1005,0)),"MISSING ID")</x:f>
        <x:v>T1</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t="n">
        <x:f>IF(OR(C798="Ingredient candidate",C798="Consumed input",C798="Contained input",C798="Transform input"),IF(F798="T0",0,IF(F798="T1",1,IF(F798="T2",2,IF(F798="T3",3,IF(F798="T4",4,-1))))),-1)</x:f>
        <x:v>1</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T2</x:v>
      </x:c>
      <x:c r="G799" s="4" t="str">
        <x:f>IFERROR(INDEX('Items'!$D$6:$D$1005,MATCH(D799,'Items'!$A$6:$A$1005,0)),"MISSING ID")</x:f>
        <x:v>Processing agents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t="str">
        <x:v>design.collection.husk_paper_surface_sizing.in.1</x:v>
      </x:c>
      <x:c r="B800" s="4" t="str">
        <x:v>design.collection.husk_paper_surface_sizing</x:v>
      </x:c>
      <x:c r="C800" s="4" t="str">
        <x:v>Ingredient candidate</x:v>
      </x:c>
      <x:c r="D800" s="4" t="str">
        <x:v>proposal.lore.phagia_adhesive</x:v>
      </x:c>
      <x:c r="E800" s="4" t="str">
        <x:f>IFERROR(INDEX('Items'!$B$6:$B$1005,MATCH(D800,'Items'!$A$6:$A$1005,0)),"MISSING ID")</x:f>
        <x:v>Concentrated Phagia adhesive base</x:v>
      </x:c>
      <x:c r="F800" s="4" t="str">
        <x:f>IFERROR(INDEX('Items'!$C$6:$C$1005,MATCH(D800,'Items'!$A$6:$A$1005,0)),"MISSING ID")</x:f>
        <x:v>T1</x:v>
      </x:c>
      <x:c r="G800" s="4" t="str">
        <x:f>IFERROR(INDEX('Items'!$D$6:$D$1005,MATCH(D800,'Items'!$A$6:$A$1005,0)),"MISSING ID")</x:f>
        <x:v>Processing agents</x:v>
      </x:c>
      <x:c r="H800" s="4" t="str">
        <x:f>IFERROR(INDEX('Items'!$X$6:$X$1005,MATCH(D800,'Items'!$A$6:$A$1005,0)),"MISSING ID")</x:f>
        <x:v>Chemical material</x:v>
      </x:c>
      <x:c r="I800" s="4"/>
      <x:c r="J800" s="4" t="str">
        <x:v>Unspecified</x:v>
      </x:c>
      <x:c r="K800" s="4" t="str">
        <x:f>IFERROR(INDEX('Crafting recipes'!$D$6:$D$1005,MATCH(B800,'Crafting recipes'!$A$6:$A$1005,0)),"MISSING ID")</x:f>
        <x:v>Proposal</x:v>
      </x:c>
      <x:c r="L800" s="4" t="str">
        <x:f>IFERROR(INDEX('Items'!$AD$6:$AD$1005,MATCH(D800,'Items'!$A$6:$A$1005,0)),"MISSING ID")</x:f>
        <x:v>Proposal</x:v>
      </x:c>
      <x:c r="M800" s="4" t="str">
        <x:f>IFERROR(INDEX('Crafting recipes'!$E$6:$E$1005,MATCH(B800,'Crafting recipes'!$A$6:$A$1005,0)),"MISSING ID")</x:f>
        <x:v>Partial proposal</x:v>
      </x:c>
      <x:c r="N800" s="4" t="str">
        <x:v>Candidate source or part only. Quantity, grade and method remain open.</x:v>
      </x:c>
      <x:c r="O800" s="4" t="str">
        <x:v>Collection expansion, October 15, 2026. New game proposal.</x:v>
      </x:c>
      <x:c r="P800" s="4" t="n">
        <x:f>IF(OR(C800="Ingredient candidate",C800="Consumed input",C800="Contained input",C800="Transform input"),IF(F800="T0",0,IF(F800="T1",1,IF(F800="T2",2,IF(F800="T3",3,IF(F800="T4",4,-1))))),-1)</x:f>
        <x:v>1</x:v>
      </x:c>
      <x:c r="Q800" s="4" t="n">
        <x:f>IF(AND(OR(C800="Ingredient candidate",C800="Consumed input",C800="Contained input",C800="Transform input"),P800=-1),1,0)</x:f>
        <x:v>0</x:v>
      </x:c>
    </x:row>
    <x:row r="801" ht="64" customHeight="1">
      <x:c r="A801" s="4" t="str">
        <x:v>design.collection.husk_paper_surface_sizing.in.2</x:v>
      </x:c>
      <x:c r="B801" s="4" t="str">
        <x:v>design.collection.husk_paper_surface_sizing</x:v>
      </x:c>
      <x:c r="C801" s="4" t="str">
        <x:v>Ingredient candidate</x:v>
      </x:c>
      <x:c r="D801" s="4" t="str">
        <x:v>proposal.t1.husk_pulp</x:v>
      </x:c>
      <x:c r="E801" s="4" t="str">
        <x:f>IFERROR(INDEX('Items'!$B$6:$B$1005,MATCH(D801,'Items'!$A$6:$A$1005,0)),"MISSING ID")</x:f>
        <x:v>Prepared husk-fiber pulp</x:v>
      </x:c>
      <x:c r="F801" s="4" t="str">
        <x:f>IFERROR(INDEX('Items'!$C$6:$C$1005,MATCH(D801,'Items'!$A$6:$A$1005,0)),"MISSING ID")</x:f>
        <x:v>T1</x:v>
      </x:c>
      <x:c r="G801" s="4" t="str">
        <x:f>IFERROR(INDEX('Items'!$D$6:$D$1005,MATCH(D801,'Items'!$A$6:$A$1005,0)),"MISSING ID")</x:f>
        <x:v>Manufactured stock</x:v>
      </x:c>
      <x:c r="H801" s="4" t="str">
        <x:f>IFERROR(INDEX('Items'!$X$6:$X$1005,MATCH(D801,'Items'!$A$6:$A$1005,0)),"MISSING ID")</x:f>
        <x:v>Processed material</x:v>
      </x:c>
      <x:c r="I801" s="4"/>
      <x:c r="J801" s="4" t="str">
        <x:v>Unspecified</x:v>
      </x:c>
      <x:c r="K801" s="4" t="str">
        <x:f>IFERROR(INDEX('Crafting recipes'!$D$6:$D$1005,MATCH(B801,'Crafting recipes'!$A$6:$A$1005,0)),"MISSING ID")</x:f>
        <x:v>Proposal</x:v>
      </x:c>
      <x:c r="L801" s="4" t="str">
        <x:f>IFERROR(INDEX('Items'!$AD$6:$AD$1005,MATCH(D801,'Items'!$A$6:$A$1005,0)),"MISSING ID")</x:f>
        <x:v>Proposal</x:v>
      </x:c>
      <x:c r="M801" s="4" t="str">
        <x:f>IFERROR(INDEX('Crafting recipes'!$E$6:$E$1005,MATCH(B801,'Crafting recipes'!$A$6:$A$1005,0)),"MISSING ID")</x:f>
        <x:v>Partial proposal</x:v>
      </x:c>
      <x:c r="N801" s="4" t="str">
        <x:v>Candidate source or part only. Quantity, grade and method remain open.</x:v>
      </x:c>
      <x:c r="O801" s="4" t="str">
        <x:v>Collection expansion, October 15, 2026. New game proposal.</x:v>
      </x:c>
      <x:c r="P801" s="4" t="n">
        <x:f>IF(OR(C801="Ingredient candidate",C801="Consumed input",C801="Contained input",C801="Transform input"),IF(F801="T0",0,IF(F801="T1",1,IF(F801="T2",2,IF(F801="T3",3,IF(F801="T4",4,-1))))),-1)</x:f>
        <x:v>1</x:v>
      </x:c>
      <x:c r="Q801" s="4" t="n">
        <x:f>IF(AND(OR(C801="Ingredient candidate",C801="Consumed input",C801="Contained input",C801="Transform input"),P801=-1),1,0)</x:f>
        <x:v>0</x:v>
      </x:c>
    </x:row>
    <x:row r="802" ht="64" customHeight="1">
      <x:c r="A802" s="4" t="str">
        <x:v>design.collection.husk_paper_surface_sizing.out</x:v>
      </x:c>
      <x:c r="B802" s="4" t="str">
        <x:v>design.collection.husk_paper_surface_sizing</x:v>
      </x:c>
      <x:c r="C802" s="4" t="str">
        <x:v>Output</x:v>
      </x:c>
      <x:c r="D802" s="4" t="str">
        <x:v>proposal.collection.husk_paper_surface_sizing</x:v>
      </x:c>
      <x:c r="E802" s="4" t="str">
        <x:f>IFERROR(INDEX('Items'!$B$6:$B$1005,MATCH(D802,'Items'!$A$6:$A$1005,0)),"MISSING ID")</x:f>
        <x:v>Husk-paper surface sizing</x:v>
      </x:c>
      <x:c r="F802" s="4" t="str">
        <x:f>IFERROR(INDEX('Items'!$C$6:$C$1005,MATCH(D802,'Items'!$A$6:$A$1005,0)),"MISSING ID")</x:f>
        <x:v>T2</x:v>
      </x:c>
      <x:c r="G802" s="4" t="str">
        <x:f>IFERROR(INDEX('Items'!$D$6:$D$1005,MATCH(D802,'Items'!$A$6:$A$1005,0)),"MISSING ID")</x:f>
        <x:v>Processing agents</x:v>
      </x:c>
      <x:c r="H802" s="4" t="str">
        <x:f>IFERROR(INDEX('Items'!$X$6:$X$1005,MATCH(D802,'Items'!$A$6:$A$1005,0)),"MISSING ID")</x:f>
        <x:v>Chemical material</x:v>
      </x:c>
      <x:c r="I802" s="4"/>
      <x:c r="J802" s="4" t="str">
        <x:v>Unspecified</x:v>
      </x:c>
      <x:c r="K802" s="4" t="str">
        <x:f>IFERROR(INDEX('Crafting recipes'!$D$6:$D$1005,MATCH(B802,'Crafting recipes'!$A$6:$A$1005,0)),"MISSING ID")</x:f>
        <x:v>Proposal</x:v>
      </x:c>
      <x:c r="L802" s="4" t="str">
        <x:f>IFERROR(INDEX('Items'!$AD$6:$AD$1005,MATCH(D802,'Items'!$A$6:$A$1005,0)),"MISSING ID")</x:f>
        <x:v>Proposal</x:v>
      </x:c>
      <x:c r="M802" s="4" t="str">
        <x:f>IFERROR(INDEX('Crafting recipes'!$E$6:$E$1005,MATCH(B802,'Crafting recipes'!$A$6:$A$1005,0)),"MISSING ID")</x:f>
        <x:v>Partial proposal</x:v>
      </x:c>
      <x:c r="N802" s="4" t="str">
        <x:v>Candidate source or part only. Quantity, grade and method remain open.</x:v>
      </x:c>
      <x:c r="O802" s="4" t="str">
        <x:v>Collection expansion, October 15, 2026. New game proposal.</x:v>
      </x:c>
      <x:c r="P802" s="4" t="n">
        <x:f>IF(OR(C802="Ingredient candidate",C802="Consumed input",C802="Contained input",C802="Transform input"),IF(F802="T0",0,IF(F802="T1",1,IF(F802="T2",2,IF(F802="T3",3,IF(F802="T4",4,-1))))),-1)</x:f>
        <x:v>-1</x:v>
      </x:c>
      <x:c r="Q802" s="4" t="n">
        <x:f>IF(AND(OR(C802="Ingredient candidate",C802="Consumed input",C802="Contained input",C802="Transform input"),P802=-1),1,0)</x:f>
        <x:v>0</x:v>
      </x:c>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fraction</x:v>
      </x:c>
      <x:c r="F803" s="4" t="str">
        <x:f>IFERROR(INDEX('Items'!$C$6:$C$1005,MATCH(D803,'Items'!$A$6:$A$1005,0)),"MISSING ID")</x:f>
        <x:v>T1</x:v>
      </x:c>
      <x:c r="G803" s="4" t="str">
        <x:f>IFERROR(INDEX('Items'!$D$6:$D$1005,MATCH(D803,'Items'!$A$6:$A$1005,0)),"MISSING ID")</x:f>
        <x:v>Processing agents</x:v>
      </x:c>
      <x:c r="H803" s="4" t="str">
        <x:f>IFERROR(INDEX('Items'!$X$6:$X$1005,MATCH(D803,'Items'!$A$6:$A$1005,0)),"MISSING ID")</x:f>
        <x:v>Chemical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t="n">
        <x:f>IF(OR(C803="Ingredient candidate",C803="Consumed input",C803="Contained input",C803="Transform input"),IF(F803="T0",0,IF(F803="T1",1,IF(F803="T2",2,IF(F803="T3",3,IF(F803="T4",4,-1))))),-1)</x:f>
        <x:v>1</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Prepared mineral pigment powder</x:v>
      </x:c>
      <x:c r="F804" s="4" t="str">
        <x:f>IFERROR(INDEX('Items'!$C$6:$C$1005,MATCH(D804,'Items'!$A$6:$A$1005,0)),"MISSING ID")</x:f>
        <x:v>T1</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t="n">
        <x:f>IF(OR(C804="Ingredient candidate",C804="Consumed input",C804="Contained input",C804="Transform input"),IF(F804="T0",0,IF(F804="T1",1,IF(F804="T2",2,IF(F804="T3",3,IF(F804="T4",4,-1))))),-1)</x:f>
        <x:v>1</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T2</x:v>
      </x:c>
      <x:c r="G805" s="4" t="str">
        <x:f>IFERROR(INDEX('Items'!$D$6:$D$1005,MATCH(D805,'Items'!$A$6:$A$1005,0)),"MISSING ID")</x:f>
        <x:v>Processing agents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T1</x:v>
      </x:c>
      <x:c r="G806" s="4" t="str">
        <x:f>IFERROR(INDEX('Items'!$D$6:$D$1005,MATCH(D806,'Items'!$A$6:$A$1005,0)),"MISSING ID")</x:f>
        <x:v>Processing agents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t="n">
        <x:f>IF(OR(C806="Ingredient candidate",C806="Consumed input",C806="Contained input",C806="Transform input"),IF(F806="T0",0,IF(F806="T1",1,IF(F806="T2",2,IF(F806="T3",3,IF(F806="T4",4,-1))))),-1)</x:f>
        <x:v>1</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fraction</x:v>
      </x:c>
      <x:c r="F807" s="4" t="str">
        <x:f>IFERROR(INDEX('Items'!$C$6:$C$1005,MATCH(D807,'Items'!$A$6:$A$1005,0)),"MISSING ID")</x:f>
        <x:v>T1</x:v>
      </x:c>
      <x:c r="G807" s="4" t="str">
        <x:f>IFERROR(INDEX('Items'!$D$6:$D$1005,MATCH(D807,'Items'!$A$6:$A$1005,0)),"MISSING ID")</x:f>
        <x:v>Processing agents</x:v>
      </x:c>
      <x:c r="H807" s="4" t="str">
        <x:f>IFERROR(INDEX('Items'!$X$6:$X$1005,MATCH(D807,'Items'!$A$6:$A$1005,0)),"MISSING ID")</x:f>
        <x:v>Chemical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t="n">
        <x:f>IF(OR(C807="Ingredient candidate",C807="Consumed input",C807="Contained input",C807="Transform input"),IF(F807="T0",0,IF(F807="T1",1,IF(F807="T2",2,IF(F807="T3",3,IF(F807="T4",4,-1))))),-1)</x:f>
        <x:v>1</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T2</x:v>
      </x:c>
      <x:c r="G808" s="4" t="str">
        <x:f>IFERROR(INDEX('Items'!$D$6:$D$1005,MATCH(D808,'Items'!$A$6:$A$1005,0)),"MISSING ID")</x:f>
        <x:v>Processing agents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Worked iron stock</x:v>
      </x:c>
      <x:c r="F809" s="4" t="str">
        <x:f>IFERROR(INDEX('Items'!$C$6:$C$1005,MATCH(D809,'Items'!$A$6:$A$1005,0)),"MISSING ID")</x:f>
        <x:v>T2</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t="n">
        <x:f>IF(OR(C809="Ingredient candidate",C809="Consumed input",C809="Contained input",C809="Transform input"),IF(F809="T0",0,IF(F809="T1",1,IF(F809="T2",2,IF(F809="T3",3,IF(F809="T4",4,-1))))),-1)</x:f>
        <x:v>2</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T3</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t="n">
        <x:f>IF(OR(C811="Ingredient candidate",C811="Consumed input",C811="Contained input",C811="Transform input"),IF(F811="T0",0,IF(F811="T1",1,IF(F811="T2",2,IF(F811="T3",3,IF(F811="T4",4,-1))))),-1)</x:f>
        <x:v>3</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Not applicable</x:v>
      </x:c>
      <x:c r="G812" s="4" t="str">
        <x:f>IFERROR(INDEX('Items'!$D$6:$D$1005,MATCH(D812,'Items'!$A$6:$A$1005,0)),"MISSING ID")</x:f>
        <x:v>Tools</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T3</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t="n">
        <x:f>IF(OR(C817="Ingredient candidate",C817="Consumed input",C817="Contained input",C817="Transform input"),IF(F817="T0",0,IF(F817="T1",1,IF(F817="T2",2,IF(F817="T3",3,IF(F817="T4",4,-1))))),-1)</x:f>
        <x:v>3</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Not applicable</x:v>
      </x:c>
      <x:c r="G818" s="4" t="str">
        <x:f>IFERROR(INDEX('Items'!$D$6:$D$1005,MATCH(D818,'Items'!$A$6:$A$1005,0)),"MISSING ID")</x:f>
        <x:v>Tools</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Refractory ceramic stock</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str">
        <x:f>IFERROR(INDEX('Crafting recipes'!$D$6:$D$1005,MATCH(B819,'Crafting recipes'!$A$6:$A$1005,0)),"MISSING ID")</x:f>
        <x:v>Proposal</x:v>
      </x:c>
      <x:c r="L819" s="4" t="str">
        <x:f>IFERROR(INDEX('Items'!$AD$6:$AD$1005,MATCH(D819,'Items'!$A$6:$A$1005,0)),"MISSING ID")</x:f>
        <x:v>Proposal</x:v>
      </x:c>
      <x:c r="M819" s="4" t="str">
        <x:f>IFERROR(INDEX('Crafting recipes'!$E$6:$E$1005,MATCH(B819,'Crafting recipes'!$A$6:$A$1005,0)),"MISSING ID")</x:f>
        <x:v>Partial proposal</x:v>
      </x:c>
      <x:c r="N819" s="4" t="str">
        <x:v>Candidate source or part only. Quantity, grade and method remain open.</x:v>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T3</x:v>
      </x:c>
      <x:c r="G820" s="4" t="str">
        <x:f>IFERROR(INDEX('Items'!$D$6:$D$1005,MATCH(D820,'Items'!$A$6:$A$1005,0)),"MISSING ID")</x:f>
        <x:v>Crafting components</x:v>
      </x:c>
      <x:c r="H820" s="4" t="str">
        <x:f>IFERROR(INDEX('Items'!$X$6:$X$1005,MATCH(D820,'Items'!$A$6:$A$1005,0)),"MISSING ID")</x:f>
        <x:v>Container part</x:v>
      </x:c>
      <x:c r="I820" s="4"/>
      <x:c r="J820" s="4" t="str">
        <x:v>Unspecified</x:v>
      </x:c>
      <x:c r="K820" s="4" t="str">
        <x:f>IFERROR(INDEX('Crafting recipes'!$D$6:$D$1005,MATCH(B820,'Crafting recipes'!$A$6:$A$1005,0)),"MISSING ID")</x:f>
        <x:v>Proposal</x:v>
      </x:c>
      <x:c r="L820" s="4" t="str">
        <x:f>IFERROR(INDEX('Items'!$AD$6:$AD$1005,MATCH(D820,'Items'!$A$6:$A$1005,0)),"MISSING ID")</x:f>
        <x:v>Proposal</x:v>
      </x:c>
      <x:c r="M820" s="4" t="str">
        <x:f>IFERROR(INDEX('Crafting recipes'!$E$6:$E$1005,MATCH(B820,'Crafting recipes'!$A$6:$A$1005,0)),"MISSING ID")</x:f>
        <x:v>Partial proposal</x:v>
      </x:c>
      <x:c r="N820" s="4" t="str">
        <x:v>Candidate source or part only. Quantity, grade and method remain open.</x:v>
      </x:c>
      <x:c r="O820" s="4" t="str">
        <x:v>Collection expansion, October 15, 2026. New game proposal.</x:v>
      </x:c>
      <x:c r="P820" s="4" t="n">
        <x:f>IF(OR(C820="Ingredient candidate",C820="Consumed input",C820="Contained input",C820="Transform input"),IF(F820="T0",0,IF(F820="T1",1,IF(F820="T2",2,IF(F820="T3",3,IF(F820="T4",4,-1))))),-1)</x:f>
        <x:v>3</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T3</x:v>
      </x:c>
      <x:c r="G821" s="4" t="str">
        <x:f>IFERROR(INDEX('Items'!$D$6:$D$1005,MATCH(D821,'Items'!$A$6:$A$1005,0)),"MISSING ID")</x:f>
        <x:v>Crafting components</x:v>
      </x:c>
      <x:c r="H821" s="4" t="str">
        <x:f>IFERROR(INDEX('Items'!$X$6:$X$1005,MATCH(D821,'Items'!$A$6:$A$1005,0)),"MISSING ID")</x:f>
        <x:v>Container part</x:v>
      </x:c>
      <x:c r="I821" s="4"/>
      <x:c r="J821" s="4" t="str">
        <x:v>Unspecified</x:v>
      </x:c>
      <x:c r="K821" s="4" t="str">
        <x:f>IFERROR(INDEX('Crafting recipes'!$D$6:$D$1005,MATCH(B821,'Crafting recipes'!$A$6:$A$1005,0)),"MISSING ID")</x:f>
        <x:v>Proposal</x:v>
      </x:c>
      <x:c r="L821" s="4" t="str">
        <x:f>IFERROR(INDEX('Items'!$AD$6:$AD$1005,MATCH(D821,'Items'!$A$6:$A$1005,0)),"MISSING ID")</x:f>
        <x:v>Proposal</x:v>
      </x:c>
      <x:c r="M821" s="4" t="str">
        <x:f>IFERROR(INDEX('Crafting recipes'!$E$6:$E$1005,MATCH(B821,'Crafting recipes'!$A$6:$A$1005,0)),"MISSING ID")</x:f>
        <x:v>Partial proposal</x:v>
      </x:c>
      <x:c r="N821" s="4" t="str">
        <x:v>Candidate source or part only. Quantity, grade and method remain open.</x:v>
      </x:c>
      <x:c r="O821" s="4" t="str">
        <x:v>Collection expansion, October 15, 2026. New game proposal.</x:v>
      </x:c>
      <x:c r="P821" s="4" t="n">
        <x:f>IF(OR(C821="Ingredient candidate",C821="Consumed input",C821="Contained input",C821="Transform input"),IF(F821="T0",0,IF(F821="T1",1,IF(F821="T2",2,IF(F821="T3",3,IF(F821="T4",4,-1))))),-1)</x:f>
        <x:v>3</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Not applicable</x:v>
      </x:c>
      <x:c r="G822" s="4" t="str">
        <x:f>IFERROR(INDEX('Items'!$D$6:$D$1005,MATCH(D822,'Items'!$A$6:$A$1005,0)),"MISSING ID")</x:f>
        <x:v>Containers</x:v>
      </x:c>
      <x:c r="H822" s="4" t="str">
        <x:f>IFERROR(INDEX('Items'!$X$6:$X$1005,MATCH(D822,'Items'!$A$6:$A$1005,0)),"MISSING ID")</x:f>
        <x:v>Container</x:v>
      </x:c>
      <x:c r="I822" s="4"/>
      <x:c r="J822" s="4" t="str">
        <x:v>Unspecified</x:v>
      </x:c>
      <x:c r="K822" s="4" t="str">
        <x:f>IFERROR(INDEX('Crafting recipes'!$D$6:$D$1005,MATCH(B822,'Crafting recipes'!$A$6:$A$1005,0)),"MISSING ID")</x:f>
        <x:v>Proposal</x:v>
      </x:c>
      <x:c r="L822" s="4" t="str">
        <x:f>IFERROR(INDEX('Items'!$AD$6:$AD$1005,MATCH(D822,'Items'!$A$6:$A$1005,0)),"MISSING ID")</x:f>
        <x:v>Proposal</x:v>
      </x:c>
      <x:c r="M822" s="4" t="str">
        <x:f>IFERROR(INDEX('Crafting recipes'!$E$6:$E$1005,MATCH(B822,'Crafting recipes'!$A$6:$A$1005,0)),"MISSING ID")</x:f>
        <x:v>Partial proposal</x:v>
      </x:c>
      <x:c r="N822" s="4" t="str">
        <x:v>Candidate source or part only. Quantity, grade and method remain open.</x:v>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T3</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t="n">
        <x:f>IF(OR(C823="Ingredient candidate",C823="Consumed input",C823="Contained input",C823="Transform input"),IF(F823="T0",0,IF(F823="T1",1,IF(F823="T2",2,IF(F823="T3",3,IF(F823="T4",4,-1))))),-1)</x:f>
        <x:v>3</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T3</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t="n">
        <x:f>IF(OR(C824="Ingredient candidate",C824="Consumed input",C824="Contained input",C824="Transform input"),IF(F824="T0",0,IF(F824="T1",1,IF(F824="T2",2,IF(F824="T3",3,IF(F824="T4",4,-1))))),-1)</x:f>
        <x:v>3</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T4</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conductor stock</x:v>
      </x:c>
      <x:c r="F826" s="4" t="str">
        <x:f>IFERROR(INDEX('Items'!$C$6:$C$1005,MATCH(D826,'Items'!$A$6:$A$1005,0)),"MISSING ID")</x:f>
        <x:v>T2</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t="n">
        <x:f>IF(OR(C826="Ingredient candidate",C826="Consumed input",C826="Contained input",C826="Transform input"),IF(F826="T0",0,IF(F826="T1",1,IF(F826="T2",2,IF(F826="T3",3,IF(F826="T4",4,-1))))),-1)</x:f>
        <x:v>2</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T3</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t="n">
        <x:f>IF(OR(C827="Ingredient candidate",C827="Consumed input",C827="Contained input",C827="Transform input"),IF(F827="T0",0,IF(F827="T1",1,IF(F827="T2",2,IF(F827="T3",3,IF(F827="T4",4,-1))))),-1)</x:f>
        <x:v>3</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T4</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Refractory ceramic stock</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T3</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stock</x:v>
      </x:c>
      <x:c r="F831" s="4" t="str">
        <x:f>IFERROR(INDEX('Items'!$C$6:$C$1005,MATCH(D831,'Items'!$A$6:$A$1005,0)),"MISSING ID")</x:f>
        <x:v>T3</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t="n">
        <x:f>IF(OR(C831="Ingredient candidate",C831="Consumed input",C831="Contained input",C831="Transform input"),IF(F831="T0",0,IF(F831="T1",1,IF(F831="T2",2,IF(F831="T3",3,IF(F831="T4",4,-1))))),-1)</x:f>
        <x:v>3</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T4</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textile material</x:v>
      </x:c>
      <x:c r="F833" s="4" t="str">
        <x:f>IFERROR(INDEX('Items'!$C$6:$C$1005,MATCH(D833,'Items'!$A$6:$A$1005,0)),"MISSING ID")</x:f>
        <x:v>T1</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t="n">
        <x:f>IF(OR(C833="Ingredient candidate",C833="Consumed input",C833="Contained input",C833="Transform input"),IF(F833="T0",0,IF(F833="T1",1,IF(F833="T2",2,IF(F833="T3",3,IF(F833="T4",4,-1))))),-1)</x:f>
        <x:v>1</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T3</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t="n">
        <x:f>IF(OR(C834="Ingredient candidate",C834="Consumed input",C834="Contained input",C834="Transform input"),IF(F834="T0",0,IF(F834="T1",1,IF(F834="T2",2,IF(F834="T3",3,IF(F834="T4",4,-1))))),-1)</x:f>
        <x:v>3</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Not applicable</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Processed hide material</x:v>
      </x:c>
      <x:c r="F837" s="4" t="str">
        <x:f>IFERROR(INDEX('Items'!$C$6:$C$1005,MATCH(D837,'Items'!$A$6:$A$1005,0)),"MISSING ID")</x:f>
        <x:v>T1</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t="n">
        <x:f>IF(OR(C837="Ingredient candidate",C837="Consumed input",C837="Contained input",C837="Transform input"),IF(F837="T0",0,IF(F837="T1",1,IF(F837="T2",2,IF(F837="T3",3,IF(F837="T4",4,-1))))),-1)</x:f>
        <x:v>1</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Not applicable</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t="str">
        <x:v>design.collection.shell_rib_gaiters.in.1</x:v>
      </x:c>
      <x:c r="B839" s="4" t="str">
        <x:v>design.collection.shell_rib_gaiters</x:v>
      </x:c>
      <x:c r="C839" s="4" t="str">
        <x:v>Ingredient candidate</x:v>
      </x:c>
      <x:c r="D839" s="4" t="str">
        <x:v>proposal.t1.hardpart_blank</x:v>
      </x:c>
      <x:c r="E839" s="4" t="str">
        <x:f>IFERROR(INDEX('Items'!$B$6:$B$1005,MATCH(D839,'Items'!$A$6:$A$1005,0)),"MISSING ID")</x:f>
        <x:v>Shaped fauna hard-part blanks</x:v>
      </x:c>
      <x:c r="F839" s="4" t="str">
        <x:f>IFERROR(INDEX('Items'!$C$6:$C$1005,MATCH(D839,'Items'!$A$6:$A$1005,0)),"MISSING ID")</x:f>
        <x:v>T1</x:v>
      </x:c>
      <x:c r="G839" s="4" t="str">
        <x:f>IFERROR(INDEX('Items'!$D$6:$D$1005,MATCH(D839,'Items'!$A$6:$A$1005,0)),"MISSING ID")</x:f>
        <x:v>Manufactured stock</x:v>
      </x:c>
      <x:c r="H839" s="4" t="str">
        <x:f>IFERROR(INDEX('Items'!$X$6:$X$1005,MATCH(D839,'Items'!$A$6:$A$1005,0)),"MISSING ID")</x:f>
        <x:v>Processed material</x:v>
      </x:c>
      <x:c r="I839" s="4"/>
      <x:c r="J839" s="4" t="str">
        <x:v>Unspecified</x:v>
      </x:c>
      <x:c r="K839" s="4" t="str">
        <x:f>IFERROR(INDEX('Crafting recipes'!$D$6:$D$1005,MATCH(B839,'Crafting recipes'!$A$6:$A$1005,0)),"MISSING ID")</x:f>
        <x:v>Proposal</x:v>
      </x:c>
      <x:c r="L839" s="4" t="str">
        <x:f>IFERROR(INDEX('Items'!$AD$6:$AD$1005,MATCH(D839,'Items'!$A$6:$A$1005,0)),"MISSING ID")</x:f>
        <x:v>Proposal</x:v>
      </x:c>
      <x:c r="M839" s="4" t="str">
        <x:f>IFERROR(INDEX('Crafting recipes'!$E$6:$E$1005,MATCH(B839,'Crafting recipes'!$A$6:$A$1005,0)),"MISSING ID")</x:f>
        <x:v>Partial proposal</x:v>
      </x:c>
      <x:c r="N839" s="4" t="str">
        <x:v>Candidate source or part only. Quantity, grade and method remain open.</x:v>
      </x:c>
      <x:c r="O839" s="4" t="str">
        <x:v>Collection expansion, October 15, 2026. New game proposal.</x:v>
      </x:c>
      <x:c r="P839" s="4" t="n">
        <x:f>IF(OR(C839="Ingredient candidate",C839="Consumed input",C839="Contained input",C839="Transform input"),IF(F839="T0",0,IF(F839="T1",1,IF(F839="T2",2,IF(F839="T3",3,IF(F839="T4",4,-1))))),-1)</x:f>
        <x:v>1</x:v>
      </x:c>
      <x:c r="Q839" s="4" t="n">
        <x:f>IF(AND(OR(C839="Ingredient candidate",C839="Consumed input",C839="Contained input",C839="Transform input"),P839=-1),1,0)</x:f>
        <x:v>0</x:v>
      </x:c>
    </x:row>
    <x:row r="840" ht="64" customHeight="1">
      <x:c r="A840" s="4" t="str">
        <x:v>design.collection.shell_rib_gaiters.in.2</x:v>
      </x:c>
      <x:c r="B840" s="4" t="str">
        <x:v>design.collection.shell_rib_gaiters</x:v>
      </x:c>
      <x:c r="C840" s="4" t="str">
        <x:v>Ingredient candidate</x:v>
      </x:c>
      <x:c r="D840" s="4" t="str">
        <x:v>proposal.bio.cord</x:v>
      </x:c>
      <x:c r="E840" s="4" t="str">
        <x:f>IFERROR(INDEX('Items'!$B$6:$B$1005,MATCH(D840,'Items'!$A$6:$A$1005,0)),"MISSING ID")</x:f>
        <x:v>Tendon cord</x:v>
      </x:c>
      <x:c r="F840" s="4" t="str">
        <x:f>IFERROR(INDEX('Items'!$C$6:$C$1005,MATCH(D840,'Items'!$A$6:$A$1005,0)),"MISSING ID")</x:f>
        <x:v>T1</x:v>
      </x:c>
      <x:c r="G840" s="4" t="str">
        <x:f>IFERROR(INDEX('Items'!$D$6:$D$1005,MATCH(D840,'Items'!$A$6:$A$1005,0)),"MISSING ID")</x:f>
        <x:v>Crafting components</x:v>
      </x:c>
      <x:c r="H840" s="4" t="str">
        <x:f>IFERROR(INDEX('Items'!$X$6:$X$1005,MATCH(D840,'Items'!$A$6:$A$1005,0)),"MISSING ID")</x:f>
        <x:v>Crafting component</x:v>
      </x:c>
      <x:c r="I840" s="4"/>
      <x:c r="J840" s="4" t="str">
        <x:v>Unspecified</x:v>
      </x:c>
      <x:c r="K840" s="4" t="str">
        <x:f>IFERROR(INDEX('Crafting recipes'!$D$6:$D$1005,MATCH(B840,'Crafting recipes'!$A$6:$A$1005,0)),"MISSING ID")</x:f>
        <x:v>Proposal</x:v>
      </x:c>
      <x:c r="L840" s="4" t="str">
        <x:f>IFERROR(INDEX('Items'!$AD$6:$AD$1005,MATCH(D840,'Items'!$A$6:$A$1005,0)),"MISSING ID")</x:f>
        <x:v>Proposal</x:v>
      </x:c>
      <x:c r="M840" s="4" t="str">
        <x:f>IFERROR(INDEX('Crafting recipes'!$E$6:$E$1005,MATCH(B840,'Crafting recipes'!$A$6:$A$1005,0)),"MISSING ID")</x:f>
        <x:v>Partial proposal</x:v>
      </x:c>
      <x:c r="N840" s="4" t="str">
        <x:v>Candidate source or part only. Quantity, grade and method remain open.</x:v>
      </x:c>
      <x:c r="O840" s="4" t="str">
        <x:v>Collection expansion, October 15, 2026. New game proposal.</x:v>
      </x:c>
      <x:c r="P840" s="4" t="n">
        <x:f>IF(OR(C840="Ingredient candidate",C840="Consumed input",C840="Contained input",C840="Transform input"),IF(F840="T0",0,IF(F840="T1",1,IF(F840="T2",2,IF(F840="T3",3,IF(F840="T4",4,-1))))),-1)</x:f>
        <x:v>1</x:v>
      </x:c>
      <x:c r="Q840" s="4" t="n">
        <x:f>IF(AND(OR(C840="Ingredient candidate",C840="Consumed input",C840="Contained input",C840="Transform input"),P840=-1),1,0)</x:f>
        <x:v>0</x:v>
      </x:c>
    </x:row>
    <x:row r="841" ht="64" customHeight="1">
      <x:c r="A841" s="4" t="str">
        <x:v>design.collection.shell_rib_gaiters.out</x:v>
      </x:c>
      <x:c r="B841" s="4" t="str">
        <x:v>design.collection.shell_rib_gaiters</x:v>
      </x:c>
      <x:c r="C841" s="4" t="str">
        <x:v>Output</x:v>
      </x:c>
      <x:c r="D841" s="4" t="str">
        <x:v>proposal.collection.shell_rib_gaiters</x:v>
      </x:c>
      <x:c r="E841" s="4" t="str">
        <x:f>IFERROR(INDEX('Items'!$B$6:$B$1005,MATCH(D841,'Items'!$A$6:$A$1005,0)),"MISSING ID")</x:f>
        <x:v>Shell-rib gaiters</x:v>
      </x:c>
      <x:c r="F841" s="4" t="str">
        <x:f>IFERROR(INDEX('Items'!$C$6:$C$1005,MATCH(D841,'Items'!$A$6:$A$1005,0)),"MISSING ID")</x:f>
        <x:v>Not applicable</x:v>
      </x:c>
      <x:c r="G841" s="4" t="str">
        <x:f>IFERROR(INDEX('Items'!$D$6:$D$1005,MATCH(D841,'Items'!$A$6:$A$1005,0)),"MISSING ID")</x:f>
        <x:v>Clothing</x:v>
      </x:c>
      <x:c r="H841" s="4" t="str">
        <x:f>IFERROR(INDEX('Items'!$X$6:$X$1005,MATCH(D841,'Items'!$A$6:$A$1005,0)),"MISSING ID")</x:f>
        <x:v>Wearable</x:v>
      </x:c>
      <x:c r="I841" s="4"/>
      <x:c r="J841" s="4" t="str">
        <x:v>Unspecified</x:v>
      </x:c>
      <x:c r="K841" s="4" t="str">
        <x:f>IFERROR(INDEX('Crafting recipes'!$D$6:$D$1005,MATCH(B841,'Crafting recipes'!$A$6:$A$1005,0)),"MISSING ID")</x:f>
        <x:v>Proposal</x:v>
      </x:c>
      <x:c r="L841" s="4" t="str">
        <x:f>IFERROR(INDEX('Items'!$AD$6:$AD$1005,MATCH(D841,'Items'!$A$6:$A$1005,0)),"MISSING ID")</x:f>
        <x:v>Proposal</x:v>
      </x:c>
      <x:c r="M841" s="4" t="str">
        <x:f>IFERROR(INDEX('Crafting recipes'!$E$6:$E$1005,MATCH(B841,'Crafting recipes'!$A$6:$A$1005,0)),"MISSING ID")</x:f>
        <x:v>Partial proposal</x:v>
      </x:c>
      <x:c r="N841" s="4" t="str">
        <x:v>Candidate source or part only. Quantity, grade and method remain open.</x:v>
      </x:c>
      <x:c r="O841" s="4" t="str">
        <x:v>Collection expansion, October 15, 2026. New game proposal.</x:v>
      </x:c>
      <x:c r="P841" s="4" t="n">
        <x:f>IF(OR(C841="Ingredient candidate",C841="Consumed input",C841="Contained input",C841="Transform input"),IF(F841="T0",0,IF(F841="T1",1,IF(F841="T2",2,IF(F841="T3",3,IF(F841="T4",4,-1))))),-1)</x:f>
        <x:v>-1</x:v>
      </x:c>
      <x:c r="Q841" s="4" t="n">
        <x:f>IF(AND(OR(C841="Ingredient candidate",C841="Consumed input",C841="Contained input",C841="Transform input"),P841=-1),1,0)</x:f>
        <x:v>0</x:v>
      </x:c>
    </x:row>
    <x:row r="842" ht="64" customHeight="1">
      <x:c r="A842" s="4" t="str">
        <x:v>design.collection.minimal_hide_tool_belt.in.1</x:v>
      </x:c>
      <x:c r="B842" s="4" t="str">
        <x:v>design.collection.minimal_hide_tool_belt</x:v>
      </x:c>
      <x:c r="C842" s="4" t="str">
        <x:v>Ingredient candidate</x:v>
      </x:c>
      <x:c r="D842" s="4" t="str">
        <x:v>proposal.bio.hide_material</x:v>
      </x:c>
      <x:c r="E842" s="4" t="str">
        <x:f>IFERROR(INDEX('Items'!$B$6:$B$1005,MATCH(D842,'Items'!$A$6:$A$1005,0)),"MISSING ID")</x:f>
        <x:v>Processed hide material</x:v>
      </x:c>
      <x:c r="F842" s="4" t="str">
        <x:f>IFERROR(INDEX('Items'!$C$6:$C$1005,MATCH(D842,'Items'!$A$6:$A$1005,0)),"MISSING ID")</x:f>
        <x:v>T1</x:v>
      </x:c>
      <x:c r="G842" s="4" t="str">
        <x:f>IFERROR(INDEX('Items'!$D$6:$D$1005,MATCH(D842,'Items'!$A$6:$A$1005,0)),"MISSING ID")</x:f>
        <x:v>Crafting components</x:v>
      </x:c>
      <x:c r="H842" s="4" t="str">
        <x:f>IFERROR(INDEX('Items'!$X$6:$X$1005,MATCH(D842,'Items'!$A$6:$A$1005,0)),"MISSING ID")</x:f>
        <x:v>Processed material</x:v>
      </x:c>
      <x:c r="I842" s="4"/>
      <x:c r="J842" s="4" t="str">
        <x:v>Unspecified</x:v>
      </x:c>
      <x:c r="K842" s="4" t="str">
        <x:f>IFERROR(INDEX('Crafting recipes'!$D$6:$D$1005,MATCH(B842,'Crafting recipes'!$A$6:$A$1005,0)),"MISSING ID")</x:f>
        <x:v>Proposal</x:v>
      </x:c>
      <x:c r="L842" s="4" t="str">
        <x:f>IFERROR(INDEX('Items'!$AD$6:$AD$1005,MATCH(D842,'Items'!$A$6:$A$1005,0)),"MISSING ID")</x:f>
        <x:v>Author direction</x:v>
      </x:c>
      <x:c r="M842" s="4" t="str">
        <x:f>IFERROR(INDEX('Crafting recipes'!$E$6:$E$1005,MATCH(B842,'Crafting recipes'!$A$6:$A$1005,0)),"MISSING ID")</x:f>
        <x:v>Partial proposal</x:v>
      </x:c>
      <x:c r="N842" s="4" t="str">
        <x:v>Candidate source or part only. Quantity, grade and method remain open.</x:v>
      </x:c>
      <x:c r="O842" s="4" t="str">
        <x:v>Collection expansion, October 15, 2026. New game proposal.</x:v>
      </x:c>
      <x:c r="P842" s="4" t="n">
        <x:f>IF(OR(C842="Ingredient candidate",C842="Consumed input",C842="Contained input",C842="Transform input"),IF(F842="T0",0,IF(F842="T1",1,IF(F842="T2",2,IF(F842="T3",3,IF(F842="T4",4,-1))))),-1)</x:f>
        <x:v>1</x:v>
      </x:c>
      <x:c r="Q842" s="4" t="n">
        <x:f>IF(AND(OR(C842="Ingredient candidate",C842="Consumed input",C842="Contained input",C842="Transform input"),P842=-1),1,0)</x:f>
        <x:v>0</x:v>
      </x:c>
    </x:row>
    <x:row r="843" ht="64" customHeight="1">
      <x:c r="A843" s="4" t="str">
        <x:v>design.collection.minimal_hide_tool_belt.in.2</x:v>
      </x:c>
      <x:c r="B843" s="4" t="str">
        <x:v>design.collection.minimal_hide_tool_belt</x:v>
      </x:c>
      <x:c r="C843" s="4" t="str">
        <x:v>Ingredient candidate</x:v>
      </x:c>
      <x:c r="D843" s="4" t="str">
        <x:v>proposal.natural.iron_stock</x:v>
      </x:c>
      <x:c r="E843" s="4" t="str">
        <x:f>IFERROR(INDEX('Items'!$B$6:$B$1005,MATCH(D843,'Items'!$A$6:$A$1005,0)),"MISSING ID")</x:f>
        <x:v>Worked iron stock</x:v>
      </x:c>
      <x:c r="F843" s="4" t="str">
        <x:f>IFERROR(INDEX('Items'!$C$6:$C$1005,MATCH(D843,'Items'!$A$6:$A$1005,0)),"MISSING ID")</x:f>
        <x:v>T2</x:v>
      </x:c>
      <x:c r="G843" s="4" t="str">
        <x:f>IFERROR(INDEX('Items'!$D$6:$D$1005,MATCH(D843,'Items'!$A$6:$A$1005,0)),"MISSING ID")</x:f>
        <x:v>Manufactured stock</x:v>
      </x:c>
      <x:c r="H843" s="4" t="str">
        <x:f>IFERROR(INDEX('Items'!$X$6:$X$1005,MATCH(D843,'Items'!$A$6:$A$1005,0)),"MISSING ID")</x:f>
        <x:v>Processed material</x:v>
      </x:c>
      <x:c r="I843" s="4"/>
      <x:c r="J843" s="4" t="str">
        <x:v>Unspecified</x:v>
      </x:c>
      <x:c r="K843" s="4" t="str">
        <x:f>IFERROR(INDEX('Crafting recipes'!$D$6:$D$1005,MATCH(B843,'Crafting recipes'!$A$6:$A$1005,0)),"MISSING ID")</x:f>
        <x:v>Proposal</x:v>
      </x:c>
      <x:c r="L843" s="4" t="str">
        <x:f>IFERROR(INDEX('Items'!$AD$6:$AD$1005,MATCH(D843,'Items'!$A$6:$A$1005,0)),"MISSING ID")</x:f>
        <x:v>Proposal</x:v>
      </x:c>
      <x:c r="M843" s="4" t="str">
        <x:f>IFERROR(INDEX('Crafting recipes'!$E$6:$E$1005,MATCH(B843,'Crafting recipes'!$A$6:$A$1005,0)),"MISSING ID")</x:f>
        <x:v>Partial proposal</x:v>
      </x:c>
      <x:c r="N843" s="4" t="str">
        <x:v>Candidate source or part only. Quantity, grade and method remain open.</x:v>
      </x:c>
      <x:c r="O843" s="4" t="str">
        <x:v>Collection expansion, October 15, 2026. New game proposal.</x:v>
      </x:c>
      <x:c r="P843" s="4" t="n">
        <x:f>IF(OR(C843="Ingredient candidate",C843="Consumed input",C843="Contained input",C843="Transform input"),IF(F843="T0",0,IF(F843="T1",1,IF(F843="T2",2,IF(F843="T3",3,IF(F843="T4",4,-1))))),-1)</x:f>
        <x:v>2</x:v>
      </x:c>
      <x:c r="Q843" s="4" t="n">
        <x:f>IF(AND(OR(C843="Ingredient candidate",C843="Consumed input",C843="Contained input",C843="Transform input"),P843=-1),1,0)</x:f>
        <x:v>0</x:v>
      </x:c>
    </x:row>
    <x:row r="844" ht="64" customHeight="1">
      <x:c r="A844" s="4" t="str">
        <x:v>design.collection.minimal_hide_tool_belt.out</x:v>
      </x:c>
      <x:c r="B844" s="4" t="str">
        <x:v>design.collection.minimal_hide_tool_belt</x:v>
      </x:c>
      <x:c r="C844" s="4" t="str">
        <x:v>Output</x:v>
      </x:c>
      <x:c r="D844" s="4" t="str">
        <x:v>proposal.collection.minimal_hide_tool_belt</x:v>
      </x:c>
      <x:c r="E844" s="4" t="str">
        <x:f>IFERROR(INDEX('Items'!$B$6:$B$1005,MATCH(D844,'Items'!$A$6:$A$1005,0)),"MISSING ID")</x:f>
        <x:v>Minimal-hide tool belt</x:v>
      </x:c>
      <x:c r="F844" s="4" t="str">
        <x:f>IFERROR(INDEX('Items'!$C$6:$C$1005,MATCH(D844,'Items'!$A$6:$A$1005,0)),"MISSING ID")</x:f>
        <x:v>Not applicable</x:v>
      </x:c>
      <x:c r="G844" s="4" t="str">
        <x:f>IFERROR(INDEX('Items'!$D$6:$D$1005,MATCH(D844,'Items'!$A$6:$A$1005,0)),"MISSING ID")</x:f>
        <x:v>Attachments</x:v>
      </x:c>
      <x:c r="H844" s="4" t="str">
        <x:f>IFERROR(INDEX('Items'!$X$6:$X$1005,MATCH(D844,'Items'!$A$6:$A$1005,0)),"MISSING ID")</x:f>
        <x:v>Wearable</x:v>
      </x:c>
      <x:c r="I844" s="4"/>
      <x:c r="J844" s="4" t="str">
        <x:v>Unspecified</x:v>
      </x:c>
      <x:c r="K844" s="4" t="str">
        <x:f>IFERROR(INDEX('Crafting recipes'!$D$6:$D$1005,MATCH(B844,'Crafting recipes'!$A$6:$A$1005,0)),"MISSING ID")</x:f>
        <x:v>Proposal</x:v>
      </x:c>
      <x:c r="L844" s="4" t="str">
        <x:f>IFERROR(INDEX('Items'!$AD$6:$AD$1005,MATCH(D844,'Items'!$A$6:$A$1005,0)),"MISSING ID")</x:f>
        <x:v>Proposal</x:v>
      </x:c>
      <x:c r="M844" s="4" t="str">
        <x:f>IFERROR(INDEX('Crafting recipes'!$E$6:$E$1005,MATCH(B844,'Crafting recipes'!$A$6:$A$1005,0)),"MISSING ID")</x:f>
        <x:v>Partial proposal</x:v>
      </x:c>
      <x:c r="N844" s="4" t="str">
        <x:v>Candidate source or part only. Quantity, grade and method remain open.</x:v>
      </x:c>
      <x:c r="O844" s="4" t="str">
        <x:v>Collection expansion, October 15, 2026. New game proposal.</x:v>
      </x:c>
      <x:c r="P844" s="4" t="n">
        <x:f>IF(OR(C844="Ingredient candidate",C844="Consumed input",C844="Contained input",C844="Transform input"),IF(F844="T0",0,IF(F844="T1",1,IF(F844="T2",2,IF(F844="T3",3,IF(F844="T4",4,-1))))),-1)</x:f>
        <x:v>-1</x:v>
      </x:c>
      <x:c r="Q844" s="4" t="n">
        <x:f>IF(AND(OR(C844="Ingredient candidate",C844="Consumed input",C844="Contained input",C844="Transform input"),P844=-1),1,0)</x:f>
        <x:v>0</x:v>
      </x:c>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x:v>
      </x:c>
      <x:c r="F848" s="4" t="str">
        <x:f>IFERROR(INDEX('Items'!$C$6:$C$1005,MATCH(D848,'Items'!$A$6:$A$1005,0)),"MISSING ID")</x:f>
        <x:v>T1</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t="n">
        <x:f>IF(OR(C848="Ingredient candidate",C848="Consumed input",C848="Contained input",C848="Transform input"),IF(F848="T0",0,IF(F848="T1",1,IF(F848="T2",2,IF(F848="T3",3,IF(F848="T4",4,-1))))),-1)</x:f>
        <x:v>1</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Worked iron stock</x:v>
      </x:c>
      <x:c r="F849" s="4" t="str">
        <x:f>IFERROR(INDEX('Items'!$C$6:$C$1005,MATCH(D849,'Items'!$A$6:$A$1005,0)),"MISSING ID")</x:f>
        <x:v>T2</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t="n">
        <x:f>IF(OR(C849="Ingredient candidate",C849="Consumed input",C849="Contained input",C849="Transform input"),IF(F849="T0",0,IF(F849="T1",1,IF(F849="T2",2,IF(F849="T3",3,IF(F849="T4",4,-1))))),-1)</x:f>
        <x:v>2</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Not applicable</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building-stone stock</x:v>
      </x:c>
      <x:c r="F851" s="4" t="str">
        <x:f>IFERROR(INDEX('Items'!$C$6:$C$1005,MATCH(D851,'Items'!$A$6:$A$1005,0)),"MISSING ID")</x:f>
        <x:v>T1</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t="n">
        <x:f>IF(OR(C851="Ingredient candidate",C851="Consumed input",C851="Contained input",C851="Transform input"),IF(F851="T0",0,IF(F851="T1",1,IF(F851="T2",2,IF(F851="T3",3,IF(F851="T4",4,-1))))),-1)</x:f>
        <x:v>1</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Not applicable</x:v>
      </x:c>
      <x:c r="G852" s="4" t="str">
        <x:f>IFERROR(INDEX('Items'!$D$6:$D$1005,MATCH(D852,'Items'!$A$6:$A$1005,0)),"MISSING ID")</x:f>
        <x:v>Cultural objects</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blanks</x:v>
      </x:c>
      <x:c r="F853" s="4" t="str">
        <x:f>IFERROR(INDEX('Items'!$C$6:$C$1005,MATCH(D853,'Items'!$A$6:$A$1005,0)),"MISSING ID")</x:f>
        <x:v>T2</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t="n">
        <x:f>IF(OR(C853="Ingredient candidate",C853="Consumed input",C853="Contained input",C853="Transform input"),IF(F853="T0",0,IF(F853="T1",1,IF(F853="T2",2,IF(F853="T3",3,IF(F853="T4",4,-1))))),-1)</x:f>
        <x:v>2</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Worked iron stock</x:v>
      </x:c>
      <x:c r="F854" s="4" t="str">
        <x:f>IFERROR(INDEX('Items'!$C$6:$C$1005,MATCH(D854,'Items'!$A$6:$A$1005,0)),"MISSING ID")</x:f>
        <x:v>T2</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t="n">
        <x:f>IF(OR(C854="Ingredient candidate",C854="Consumed input",C854="Contained input",C854="Transform input"),IF(F854="T0",0,IF(F854="T1",1,IF(F854="T2",2,IF(F854="T3",3,IF(F854="T4",4,-1))))),-1)</x:f>
        <x:v>2</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Not applicable</x:v>
      </x:c>
      <x:c r="G855" s="4" t="str">
        <x:f>IFERROR(INDEX('Items'!$D$6:$D$1005,MATCH(D855,'Items'!$A$6:$A$1005,0)),"MISSING ID")</x:f>
        <x:v>Cultural objects</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Not applicable</x:v>
      </x:c>
      <x:c r="G857" s="4" t="str">
        <x:f>IFERROR(INDEX('Items'!$D$6:$D$1005,MATCH(D857,'Items'!$A$6:$A$1005,0)),"MISSING ID")</x:f>
        <x:v>Cultural objects</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t="str">
        <x:v>design.collection.canister_coming_of_age_pendant.in.1</x:v>
      </x:c>
      <x:c r="B858" s="4" t="str">
        <x:v>design.collection.canister_coming_of_age_pendant</x:v>
      </x:c>
      <x:c r="C858" s="4" t="str">
        <x:v>Ingredient candidate</x:v>
      </x:c>
      <x:c r="D858" s="4" t="str">
        <x:v>proposal.t1.shell_inlay</x:v>
      </x:c>
      <x:c r="E858" s="4" t="str">
        <x:f>IFERROR(INDEX('Items'!$B$6:$B$1005,MATCH(D858,'Items'!$A$6:$A$1005,0)),"MISSING ID")</x:f>
        <x:v>Burnished shell inlay scales</x:v>
      </x:c>
      <x:c r="F858" s="4" t="str">
        <x:f>IFERROR(INDEX('Items'!$C$6:$C$1005,MATCH(D858,'Items'!$A$6:$A$1005,0)),"MISSING ID")</x:f>
        <x:v>T1</x:v>
      </x:c>
      <x:c r="G858" s="4" t="str">
        <x:f>IFERROR(INDEX('Items'!$D$6:$D$1005,MATCH(D858,'Items'!$A$6:$A$1005,0)),"MISSING ID")</x:f>
        <x:v>Manufactured stock</x:v>
      </x:c>
      <x:c r="H858" s="4" t="str">
        <x:f>IFERROR(INDEX('Items'!$X$6:$X$1005,MATCH(D858,'Items'!$A$6:$A$1005,0)),"MISSING ID")</x:f>
        <x:v>Processed material</x:v>
      </x:c>
      <x:c r="I858" s="4"/>
      <x:c r="J858" s="4" t="str">
        <x:v>Unspecified</x:v>
      </x:c>
      <x:c r="K858" s="4" t="str">
        <x:f>IFERROR(INDEX('Crafting recipes'!$D$6:$D$1005,MATCH(B858,'Crafting recipes'!$A$6:$A$1005,0)),"MISSING ID")</x:f>
        <x:v>Proposal</x:v>
      </x:c>
      <x:c r="L858" s="4" t="str">
        <x:f>IFERROR(INDEX('Items'!$AD$6:$AD$1005,MATCH(D858,'Items'!$A$6:$A$1005,0)),"MISSING ID")</x:f>
        <x:v>Proposal</x:v>
      </x:c>
      <x:c r="M858" s="4" t="str">
        <x:f>IFERROR(INDEX('Crafting recipes'!$E$6:$E$1005,MATCH(B858,'Crafting recipes'!$A$6:$A$1005,0)),"MISSING ID")</x:f>
        <x:v>Partial proposal</x:v>
      </x:c>
      <x:c r="N858" s="4" t="str">
        <x:v>Candidate source or part only. Quantity, grade and method remain open.</x:v>
      </x:c>
      <x:c r="O858" s="4" t="str">
        <x:v>Collection expansion, October 15, 2026. New game proposal.</x:v>
      </x:c>
      <x:c r="P858" s="4" t="n">
        <x:f>IF(OR(C858="Ingredient candidate",C858="Consumed input",C858="Contained input",C858="Transform input"),IF(F858="T0",0,IF(F858="T1",1,IF(F858="T2",2,IF(F858="T3",3,IF(F858="T4",4,-1))))),-1)</x:f>
        <x:v>1</x:v>
      </x:c>
      <x:c r="Q858" s="4" t="n">
        <x:f>IF(AND(OR(C858="Ingredient candidate",C858="Consumed input",C858="Contained input",C858="Transform input"),P858=-1),1,0)</x:f>
        <x:v>0</x:v>
      </x:c>
    </x:row>
    <x:row r="859" ht="64" customHeight="1">
      <x:c r="A859" s="4" t="str">
        <x:v>design.collection.canister_coming_of_age_pendant.in.2</x:v>
      </x:c>
      <x:c r="B859" s="4" t="str">
        <x:v>design.collection.canister_coming_of_age_pendant</x:v>
      </x:c>
      <x:c r="C859" s="4" t="str">
        <x:v>Ingredient candidate</x:v>
      </x:c>
      <x:c r="D859" s="4" t="str">
        <x:v>proposal.collection.drawn_bronze_strip_stock</x:v>
      </x:c>
      <x:c r="E859" s="4" t="str">
        <x:f>IFERROR(INDEX('Items'!$B$6:$B$1005,MATCH(D859,'Items'!$A$6:$A$1005,0)),"MISSING ID")</x:f>
        <x:v>Drawn bronze strip stock</x:v>
      </x:c>
      <x:c r="F859" s="4" t="str">
        <x:f>IFERROR(INDEX('Items'!$C$6:$C$1005,MATCH(D859,'Items'!$A$6:$A$1005,0)),"MISSING ID")</x:f>
        <x:v>T2</x:v>
      </x:c>
      <x:c r="G859" s="4" t="str">
        <x:f>IFERROR(INDEX('Items'!$D$6:$D$1005,MATCH(D859,'Items'!$A$6:$A$1005,0)),"MISSING ID")</x:f>
        <x:v>Manufactured stock</x:v>
      </x:c>
      <x:c r="H859" s="4" t="str">
        <x:f>IFERROR(INDEX('Items'!$X$6:$X$1005,MATCH(D859,'Items'!$A$6:$A$1005,0)),"MISSING ID")</x:f>
        <x:v>Processed material</x:v>
      </x:c>
      <x:c r="I859" s="4"/>
      <x:c r="J859" s="4" t="str">
        <x:v>Unspecified</x:v>
      </x:c>
      <x:c r="K859" s="4" t="str">
        <x:f>IFERROR(INDEX('Crafting recipes'!$D$6:$D$1005,MATCH(B859,'Crafting recipes'!$A$6:$A$1005,0)),"MISSING ID")</x:f>
        <x:v>Proposal</x:v>
      </x:c>
      <x:c r="L859" s="4" t="str">
        <x:f>IFERROR(INDEX('Items'!$AD$6:$AD$1005,MATCH(D859,'Items'!$A$6:$A$1005,0)),"MISSING ID")</x:f>
        <x:v>Proposal</x:v>
      </x:c>
      <x:c r="M859" s="4" t="str">
        <x:f>IFERROR(INDEX('Crafting recipes'!$E$6:$E$1005,MATCH(B859,'Crafting recipes'!$A$6:$A$1005,0)),"MISSING ID")</x:f>
        <x:v>Partial proposal</x:v>
      </x:c>
      <x:c r="N859" s="4" t="str">
        <x:v>Candidate source or part only. Quantity, grade and method remain open.</x:v>
      </x:c>
      <x:c r="O859" s="4" t="str">
        <x:v>Collection expansion, October 15, 2026. New game proposal.</x:v>
      </x:c>
      <x:c r="P859" s="4" t="n">
        <x:f>IF(OR(C859="Ingredient candidate",C859="Consumed input",C859="Contained input",C859="Transform input"),IF(F859="T0",0,IF(F859="T1",1,IF(F859="T2",2,IF(F859="T3",3,IF(F859="T4",4,-1))))),-1)</x:f>
        <x:v>2</x:v>
      </x:c>
      <x:c r="Q859" s="4" t="n">
        <x:f>IF(AND(OR(C859="Ingredient candidate",C859="Consumed input",C859="Contained input",C859="Transform input"),P859=-1),1,0)</x:f>
        <x:v>0</x:v>
      </x:c>
    </x:row>
    <x:row r="860" ht="64" customHeight="1">
      <x:c r="A860" s="4" t="str">
        <x:v>design.collection.canister_coming_of_age_pendant.out</x:v>
      </x:c>
      <x:c r="B860" s="4" t="str">
        <x:v>design.collection.canister_coming_of_age_pendant</x:v>
      </x:c>
      <x:c r="C860" s="4" t="str">
        <x:v>Output</x:v>
      </x:c>
      <x:c r="D860" s="4" t="str">
        <x:v>proposal.collection.canister_coming_of_age_pendant</x:v>
      </x:c>
      <x:c r="E860" s="4" t="str">
        <x:f>IFERROR(INDEX('Items'!$B$6:$B$1005,MATCH(D860,'Items'!$A$6:$A$1005,0)),"MISSING ID")</x:f>
        <x:v>Canister coming-of-age pendant</x:v>
      </x:c>
      <x:c r="F860" s="4" t="str">
        <x:f>IFERROR(INDEX('Items'!$C$6:$C$1005,MATCH(D860,'Items'!$A$6:$A$1005,0)),"MISSING ID")</x:f>
        <x:v>Not applicable</x:v>
      </x:c>
      <x:c r="G860" s="4" t="str">
        <x:f>IFERROR(INDEX('Items'!$D$6:$D$1005,MATCH(D860,'Items'!$A$6:$A$1005,0)),"MISSING ID")</x:f>
        <x:v>Cultural objects</x:v>
      </x:c>
      <x:c r="H860" s="4" t="str">
        <x:f>IFERROR(INDEX('Items'!$X$6:$X$1005,MATCH(D860,'Items'!$A$6:$A$1005,0)),"MISSING ID")</x:f>
        <x:v>Cultural object</x:v>
      </x:c>
      <x:c r="I860" s="4"/>
      <x:c r="J860" s="4" t="str">
        <x:v>Unspecified</x:v>
      </x:c>
      <x:c r="K860" s="4" t="str">
        <x:f>IFERROR(INDEX('Crafting recipes'!$D$6:$D$1005,MATCH(B860,'Crafting recipes'!$A$6:$A$1005,0)),"MISSING ID")</x:f>
        <x:v>Proposal</x:v>
      </x:c>
      <x:c r="L860" s="4" t="str">
        <x:f>IFERROR(INDEX('Items'!$AD$6:$AD$1005,MATCH(D860,'Items'!$A$6:$A$1005,0)),"MISSING ID")</x:f>
        <x:v>Proposal</x:v>
      </x:c>
      <x:c r="M860" s="4" t="str">
        <x:f>IFERROR(INDEX('Crafting recipes'!$E$6:$E$1005,MATCH(B860,'Crafting recipes'!$A$6:$A$1005,0)),"MISSING ID")</x:f>
        <x:v>Partial proposal</x:v>
      </x:c>
      <x:c r="N860" s="4" t="str">
        <x:v>Candidate source or part only. Quantity, grade and method remain open.</x:v>
      </x:c>
      <x:c r="O860" s="4" t="str">
        <x:v>Collection expansion, October 15, 2026. New game proposal.</x:v>
      </x:c>
      <x:c r="P860" s="4" t="n">
        <x:f>IF(OR(C860="Ingredient candidate",C860="Consumed input",C860="Contained input",C860="Transform input"),IF(F860="T0",0,IF(F860="T1",1,IF(F860="T2",2,IF(F860="T3",3,IF(F860="T4",4,-1))))),-1)</x:f>
        <x:v>-1</x:v>
      </x:c>
      <x:c r="Q860" s="4" t="n">
        <x:f>IF(AND(OR(C860="Ingredient candidate",C860="Consumed input",C860="Contained input",C860="Transform input"),P860=-1),1,0)</x:f>
        <x:v>0</x:v>
      </x:c>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T3</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t="n">
        <x:f>IF(OR(C861="Ingredient candidate",C861="Consumed input",C861="Contained input",C861="Transform input"),IF(F861="T0",0,IF(F861="T1",1,IF(F861="T2",2,IF(F861="T3",3,IF(F861="T4",4,-1))))),-1)</x:f>
        <x:v>3</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Not applicable</x:v>
      </x:c>
      <x:c r="G863" s="4" t="str">
        <x:f>IFERROR(INDEX('Items'!$D$6:$D$1005,MATCH(D863,'Items'!$A$6:$A$1005,0)),"MISSING ID")</x:f>
        <x:v>Cultural objects</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stock</x:v>
      </x:c>
      <x:c r="F864" s="4" t="str">
        <x:f>IFERROR(INDEX('Items'!$C$6:$C$1005,MATCH(D864,'Items'!$A$6:$A$1005,0)),"MISSING ID")</x:f>
        <x:v>T1</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t="n">
        <x:f>IF(OR(C864="Ingredient candidate",C864="Consumed input",C864="Contained input",C864="Transform input"),IF(F864="T0",0,IF(F864="T1",1,IF(F864="T2",2,IF(F864="T3",3,IF(F864="T4",4,-1))))),-1)</x:f>
        <x:v>1</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Not applicable</x:v>
      </x:c>
      <x:c r="G865" s="4" t="str">
        <x:f>IFERROR(INDEX('Items'!$D$6:$D$1005,MATCH(D865,'Items'!$A$6:$A$1005,0)),"MISSING ID")</x:f>
        <x:v>Cultural objects</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Drawn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Not applicable</x:v>
      </x:c>
      <x:c r="G867" s="4" t="str">
        <x:f>IFERROR(INDEX('Items'!$D$6:$D$1005,MATCH(D867,'Items'!$A$6:$A$1005,0)),"MISSING ID")</x:f>
        <x:v>Cultural objects</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Not applicable</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t="n">
        <x:f>IF(OR(C868="Ingredient candidate",C868="Consumed input",C868="Contained input",C868="Transform input"),IF(F868="T0",0,IF(F868="T1",1,IF(F868="T2",2,IF(F868="T3",3,IF(F868="T4",4,-1))))),-1)</x:f>
        <x:v>-1</x:v>
      </x:c>
      <x:c r="Q868" s="4" t="n">
        <x:f>IF(AND(OR(C868="Ingredient candidate",C868="Consumed input",C868="Contained input",C868="Transform input"),P868=-1),1,0)</x:f>
        <x:v>1</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building-stone stock</x:v>
      </x:c>
      <x:c r="F869" s="4" t="str">
        <x:f>IFERROR(INDEX('Items'!$C$6:$C$1005,MATCH(D869,'Items'!$A$6:$A$1005,0)),"MISSING ID")</x:f>
        <x:v>T1</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t="n">
        <x:f>IF(OR(C869="Ingredient candidate",C869="Consumed input",C869="Contained input",C869="Transform input"),IF(F869="T0",0,IF(F869="T1",1,IF(F869="T2",2,IF(F869="T3",3,IF(F869="T4",4,-1))))),-1)</x:f>
        <x:v>1</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Not applicable</x:v>
      </x:c>
      <x:c r="G870" s="4" t="str">
        <x:f>IFERROR(INDEX('Items'!$D$6:$D$1005,MATCH(D870,'Items'!$A$6:$A$1005,0)),"MISSING ID")</x:f>
        <x:v>Cultural objects</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Refractory ceramic stock</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Prepared mineral pigment powder</x:v>
      </x:c>
      <x:c r="F872" s="4" t="str">
        <x:f>IFERROR(INDEX('Items'!$C$6:$C$1005,MATCH(D872,'Items'!$A$6:$A$1005,0)),"MISSING ID")</x:f>
        <x:v>T1</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t="n">
        <x:f>IF(OR(C872="Ingredient candidate",C872="Consumed input",C872="Contained input",C872="Transform input"),IF(F872="T0",0,IF(F872="T1",1,IF(F872="T2",2,IF(F872="T3",3,IF(F872="T4",4,-1))))),-1)</x:f>
        <x:v>1</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Not applicable</x:v>
      </x:c>
      <x:c r="G873" s="4" t="str">
        <x:f>IFERROR(INDEX('Items'!$D$6:$D$1005,MATCH(D873,'Items'!$A$6:$A$1005,0)),"MISSING ID")</x:f>
        <x:v>Cultural objects</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T3</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t="n">
        <x:f>IF(OR(C874="Ingredient candidate",C874="Consumed input",C874="Contained input",C874="Transform input"),IF(F874="T0",0,IF(F874="T1",1,IF(F874="T2",2,IF(F874="T3",3,IF(F874="T4",4,-1))))),-1)</x:f>
        <x:v>3</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Worked iron stock</x:v>
      </x:c>
      <x:c r="F875" s="4" t="str">
        <x:f>IFERROR(INDEX('Items'!$C$6:$C$1005,MATCH(D875,'Items'!$A$6:$A$1005,0)),"MISSING ID")</x:f>
        <x:v>T2</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t="n">
        <x:f>IF(OR(C875="Ingredient candidate",C875="Consumed input",C875="Contained input",C875="Transform input"),IF(F875="T0",0,IF(F875="T1",1,IF(F875="T2",2,IF(F875="T3",3,IF(F875="T4",4,-1))))),-1)</x:f>
        <x:v>2</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Not applicable</x:v>
      </x:c>
      <x:c r="G876" s="4" t="str">
        <x:f>IFERROR(INDEX('Items'!$D$6:$D$1005,MATCH(D876,'Items'!$A$6:$A$1005,0)),"MISSING ID")</x:f>
        <x:v>Camp items</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Prepared ceramic body feed</x:v>
      </x:c>
      <x:c r="F877" s="4" t="str">
        <x:f>IFERROR(INDEX('Items'!$C$6:$C$1005,MATCH(D877,'Items'!$A$6:$A$1005,0)),"MISSING ID")</x:f>
        <x:v>T1</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t="n">
        <x:f>IF(OR(C877="Ingredient candidate",C877="Consumed input",C877="Contained input",C877="Transform input"),IF(F877="T0",0,IF(F877="T1",1,IF(F877="T2",2,IF(F877="T3",3,IF(F877="T4",4,-1))))),-1)</x:f>
        <x:v>1</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Not applicable</x:v>
      </x:c>
      <x:c r="G878" s="4" t="str">
        <x:f>IFERROR(INDEX('Items'!$D$6:$D$1005,MATCH(D878,'Items'!$A$6:$A$1005,0)),"MISSING ID")</x:f>
        <x:v>Camp items</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stock</x:v>
      </x:c>
      <x:c r="F879" s="4" t="str">
        <x:f>IFERROR(INDEX('Items'!$C$6:$C$1005,MATCH(D879,'Items'!$A$6:$A$1005,0)),"MISSING ID")</x:f>
        <x:v>T1</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t="n">
        <x:f>IF(OR(C879="Ingredient candidate",C879="Consumed input",C879="Contained input",C879="Transform input"),IF(F879="T0",0,IF(F879="T1",1,IF(F879="T2",2,IF(F879="T3",3,IF(F879="T4",4,-1))))),-1)</x:f>
        <x:v>1</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Worked iron stock</x:v>
      </x:c>
      <x:c r="F880" s="4" t="str">
        <x:f>IFERROR(INDEX('Items'!$C$6:$C$1005,MATCH(D880,'Items'!$A$6:$A$1005,0)),"MISSING ID")</x:f>
        <x:v>T2</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t="n">
        <x:f>IF(OR(C880="Ingredient candidate",C880="Consumed input",C880="Contained input",C880="Transform input"),IF(F880="T0",0,IF(F880="T1",1,IF(F880="T2",2,IF(F880="T3",3,IF(F880="T4",4,-1))))),-1)</x:f>
        <x:v>2</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Not applicable</x:v>
      </x:c>
      <x:c r="G881" s="4" t="str">
        <x:f>IFERROR(INDEX('Items'!$D$6:$D$1005,MATCH(D881,'Items'!$A$6:$A$1005,0)),"MISSING ID")</x:f>
        <x:v>Camp items</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stock</x:v>
      </x:c>
      <x:c r="F882" s="4" t="str">
        <x:f>IFERROR(INDEX('Items'!$C$6:$C$1005,MATCH(D882,'Items'!$A$6:$A$1005,0)),"MISSING ID")</x:f>
        <x:v>T3</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t="n">
        <x:f>IF(OR(C882="Ingredient candidate",C882="Consumed input",C882="Contained input",C882="Transform input"),IF(F882="T0",0,IF(F882="T1",1,IF(F882="T2",2,IF(F882="T3",3,IF(F882="T4",4,-1))))),-1)</x:f>
        <x:v>3</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Not applicable</x:v>
      </x:c>
      <x:c r="G883" s="4" t="str">
        <x:f>IFERROR(INDEX('Items'!$D$6:$D$1005,MATCH(D883,'Items'!$A$6:$A$1005,0)),"MISSING ID")</x:f>
        <x:v>Camp items</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t="str">
        <x:v>design.collection.salvage_claim_leaf.in.1</x:v>
      </x:c>
      <x:c r="B884" s="4" t="str">
        <x:v>design.collection.salvage_claim_leaf</x:v>
      </x:c>
      <x:c r="C884" s="4" t="str">
        <x:v>Ingredient candidate</x:v>
      </x:c>
      <x:c r="D884" s="4" t="str">
        <x:v>proposal.bio.husk_paper</x:v>
      </x:c>
      <x:c r="E884" s="4" t="str">
        <x:f>IFERROR(INDEX('Items'!$B$6:$B$1005,MATCH(D884,'Items'!$A$6:$A$1005,0)),"MISSING ID")</x:f>
        <x:v>Husk-fiber paper</x:v>
      </x:c>
      <x:c r="F884" s="4" t="str">
        <x:f>IFERROR(INDEX('Items'!$C$6:$C$1005,MATCH(D884,'Items'!$A$6:$A$1005,0)),"MISSING ID")</x:f>
        <x:v>T2</x:v>
      </x:c>
      <x:c r="G884" s="4" t="str">
        <x:f>IFERROR(INDEX('Items'!$D$6:$D$1005,MATCH(D884,'Items'!$A$6:$A$1005,0)),"MISSING ID")</x:f>
        <x:v>Crafting components</x:v>
      </x:c>
      <x:c r="H884" s="4" t="str">
        <x:f>IFERROR(INDEX('Items'!$X$6:$X$1005,MATCH(D884,'Items'!$A$6:$A$1005,0)),"MISSING ID")</x:f>
        <x:v>Processed material</x:v>
      </x:c>
      <x:c r="I884" s="4"/>
      <x:c r="J884" s="4" t="str">
        <x:v>Unspecified</x:v>
      </x:c>
      <x:c r="K884" s="4" t="str">
        <x:f>IFERROR(INDEX('Crafting recipes'!$D$6:$D$1005,MATCH(B884,'Crafting recipes'!$A$6:$A$1005,0)),"MISSING ID")</x:f>
        <x:v>Proposal</x:v>
      </x:c>
      <x:c r="L884" s="4" t="str">
        <x:f>IFERROR(INDEX('Items'!$AD$6:$AD$1005,MATCH(D884,'Items'!$A$6:$A$1005,0)),"MISSING ID")</x:f>
        <x:v>Author direction</x:v>
      </x:c>
      <x:c r="M884" s="4" t="str">
        <x:f>IFERROR(INDEX('Crafting recipes'!$E$6:$E$1005,MATCH(B884,'Crafting recipes'!$A$6:$A$1005,0)),"MISSING ID")</x:f>
        <x:v>Partial proposal</x:v>
      </x:c>
      <x:c r="N884" s="4" t="str">
        <x:v>Candidate source or part only. Quantity, grade and method remain open.</x:v>
      </x:c>
      <x:c r="O884" s="4" t="str">
        <x:v>Collection expansion, October 15, 2026. New game proposal.</x:v>
      </x:c>
      <x:c r="P884" s="4" t="n">
        <x:f>IF(OR(C884="Ingredient candidate",C884="Consumed input",C884="Contained input",C884="Transform input"),IF(F884="T0",0,IF(F884="T1",1,IF(F884="T2",2,IF(F884="T3",3,IF(F884="T4",4,-1))))),-1)</x:f>
        <x:v>2</x:v>
      </x:c>
      <x:c r="Q884" s="4" t="n">
        <x:f>IF(AND(OR(C884="Ingredient candidate",C884="Consumed input",C884="Contained input",C884="Transform input"),P884=-1),1,0)</x:f>
        <x:v>0</x:v>
      </x:c>
    </x:row>
    <x:row r="885" ht="64" customHeight="1">
      <x:c r="A885" s="4" t="str">
        <x:v>design.collection.salvage_claim_leaf.out</x:v>
      </x:c>
      <x:c r="B885" s="4" t="str">
        <x:v>design.collection.salvage_claim_leaf</x:v>
      </x:c>
      <x:c r="C885" s="4" t="str">
        <x:v>Output</x:v>
      </x:c>
      <x:c r="D885" s="4" t="str">
        <x:v>proposal.collection.salvage_claim_leaf</x:v>
      </x:c>
      <x:c r="E885" s="4" t="str">
        <x:f>IFERROR(INDEX('Items'!$B$6:$B$1005,MATCH(D885,'Items'!$A$6:$A$1005,0)),"MISSING ID")</x:f>
        <x:v>Salvage claim leaf</x:v>
      </x:c>
      <x:c r="F885" s="4" t="str">
        <x:f>IFERROR(INDEX('Items'!$C$6:$C$1005,MATCH(D885,'Items'!$A$6:$A$1005,0)),"MISSING ID")</x:f>
        <x:v>Not applicable</x:v>
      </x:c>
      <x:c r="G885" s="4" t="str">
        <x:f>IFERROR(INDEX('Items'!$D$6:$D$1005,MATCH(D885,'Items'!$A$6:$A$1005,0)),"MISSING ID")</x:f>
        <x:v>Cultural objects</x:v>
      </x:c>
      <x:c r="H885" s="4" t="str">
        <x:f>IFERROR(INDEX('Items'!$X$6:$X$1005,MATCH(D885,'Items'!$A$6:$A$1005,0)),"MISSING ID")</x:f>
        <x:v>Document</x:v>
      </x:c>
      <x:c r="I885" s="4"/>
      <x:c r="J885" s="4" t="str">
        <x:v>Unspecified</x:v>
      </x:c>
      <x:c r="K885" s="4" t="str">
        <x:f>IFERROR(INDEX('Crafting recipes'!$D$6:$D$1005,MATCH(B885,'Crafting recipes'!$A$6:$A$1005,0)),"MISSING ID")</x:f>
        <x:v>Proposal</x:v>
      </x:c>
      <x:c r="L885" s="4" t="str">
        <x:f>IFERROR(INDEX('Items'!$AD$6:$AD$1005,MATCH(D885,'Items'!$A$6:$A$1005,0)),"MISSING ID")</x:f>
        <x:v>Proposal</x:v>
      </x:c>
      <x:c r="M885" s="4" t="str">
        <x:f>IFERROR(INDEX('Crafting recipes'!$E$6:$E$1005,MATCH(B885,'Crafting recipes'!$A$6:$A$1005,0)),"MISSING ID")</x:f>
        <x:v>Partial proposal</x:v>
      </x:c>
      <x:c r="N885" s="4" t="str">
        <x:v>Candidate source or part only. Quantity, grade and method remain open.</x:v>
      </x:c>
      <x:c r="O885" s="4" t="str">
        <x:v>Collection expansion, October 15, 2026. New game proposal.</x:v>
      </x:c>
      <x:c r="P885" s="4" t="n">
        <x:f>IF(OR(C885="Ingredient candidate",C885="Consumed input",C885="Contained input",C885="Transform input"),IF(F885="T0",0,IF(F885="T1",1,IF(F885="T2",2,IF(F885="T3",3,IF(F885="T4",4,-1))))),-1)</x:f>
        <x:v>-1</x:v>
      </x:c>
      <x:c r="Q885" s="4" t="n">
        <x:f>IF(AND(OR(C885="Ingredient candidate",C885="Consumed input",C885="Contained input",C885="Transform input"),P885=-1),1,0)</x:f>
        <x:v>0</x:v>
      </x:c>
    </x:row>
    <x:row r="886" ht="64" customHeight="1">
      <x:c r="A886" s="4" t="str">
        <x:v>design.collection.workshop_repair_folio.in.1</x:v>
      </x:c>
      <x:c r="B886" s="4" t="str">
        <x:v>design.collection.workshop_repair_folio</x:v>
      </x:c>
      <x:c r="C886" s="4" t="str">
        <x:v>Ingredient candidate</x:v>
      </x:c>
      <x:c r="D886" s="4" t="str">
        <x:v>proposal.bio.husk_paper</x:v>
      </x:c>
      <x:c r="E886" s="4" t="str">
        <x:f>IFERROR(INDEX('Items'!$B$6:$B$1005,MATCH(D886,'Items'!$A$6:$A$1005,0)),"MISSING ID")</x:f>
        <x:v>Husk-fiber paper</x:v>
      </x:c>
      <x:c r="F886" s="4" t="str">
        <x:f>IFERROR(INDEX('Items'!$C$6:$C$1005,MATCH(D886,'Items'!$A$6:$A$1005,0)),"MISSING ID")</x:f>
        <x:v>T2</x:v>
      </x:c>
      <x:c r="G886" s="4" t="str">
        <x:f>IFERROR(INDEX('Items'!$D$6:$D$1005,MATCH(D886,'Items'!$A$6:$A$1005,0)),"MISSING ID")</x:f>
        <x:v>Crafting components</x:v>
      </x:c>
      <x:c r="H886" s="4" t="str">
        <x:f>IFERROR(INDEX('Items'!$X$6:$X$1005,MATCH(D886,'Items'!$A$6:$A$1005,0)),"MISSING ID")</x:f>
        <x:v>Processed material</x:v>
      </x:c>
      <x:c r="I886" s="4"/>
      <x:c r="J886" s="4" t="str">
        <x:v>Unspecified</x:v>
      </x:c>
      <x:c r="K886" s="4" t="str">
        <x:f>IFERROR(INDEX('Crafting recipes'!$D$6:$D$1005,MATCH(B886,'Crafting recipes'!$A$6:$A$1005,0)),"MISSING ID")</x:f>
        <x:v>Proposal</x:v>
      </x:c>
      <x:c r="L886" s="4" t="str">
        <x:f>IFERROR(INDEX('Items'!$AD$6:$AD$1005,MATCH(D886,'Items'!$A$6:$A$1005,0)),"MISSING ID")</x:f>
        <x:v>Author direction</x:v>
      </x:c>
      <x:c r="M886" s="4" t="str">
        <x:f>IFERROR(INDEX('Crafting recipes'!$E$6:$E$1005,MATCH(B886,'Crafting recipes'!$A$6:$A$1005,0)),"MISSING ID")</x:f>
        <x:v>Partial proposal</x:v>
      </x:c>
      <x:c r="N886" s="4" t="str">
        <x:v>Candidate source or part only. Quantity, grade and method remain open.</x:v>
      </x:c>
      <x:c r="O886" s="4" t="str">
        <x:v>Collection expansion, October 15, 2026. New game proposal.</x:v>
      </x:c>
      <x:c r="P886" s="4" t="n">
        <x:f>IF(OR(C886="Ingredient candidate",C886="Consumed input",C886="Contained input",C886="Transform input"),IF(F886="T0",0,IF(F886="T1",1,IF(F886="T2",2,IF(F886="T3",3,IF(F886="T4",4,-1))))),-1)</x:f>
        <x:v>2</x:v>
      </x:c>
      <x:c r="Q886" s="4" t="n">
        <x:f>IF(AND(OR(C886="Ingredient candidate",C886="Consumed input",C886="Contained input",C886="Transform input"),P886=-1),1,0)</x:f>
        <x:v>0</x:v>
      </x:c>
    </x:row>
    <x:row r="887" ht="64" customHeight="1">
      <x:c r="A887" s="4" t="str">
        <x:v>design.collection.workshop_repair_folio.out</x:v>
      </x:c>
      <x:c r="B887" s="4" t="str">
        <x:v>design.collection.workshop_repair_folio</x:v>
      </x:c>
      <x:c r="C887" s="4" t="str">
        <x:v>Output</x:v>
      </x:c>
      <x:c r="D887" s="4" t="str">
        <x:v>proposal.collection.workshop_repair_folio</x:v>
      </x:c>
      <x:c r="E887" s="4" t="str">
        <x:f>IFERROR(INDEX('Items'!$B$6:$B$1005,MATCH(D887,'Items'!$A$6:$A$1005,0)),"MISSING ID")</x:f>
        <x:v>Workshop repair folio</x:v>
      </x:c>
      <x:c r="F887" s="4" t="str">
        <x:f>IFERROR(INDEX('Items'!$C$6:$C$1005,MATCH(D887,'Items'!$A$6:$A$1005,0)),"MISSING ID")</x:f>
        <x:v>Not applicable</x:v>
      </x:c>
      <x:c r="G887" s="4" t="str">
        <x:f>IFERROR(INDEX('Items'!$D$6:$D$1005,MATCH(D887,'Items'!$A$6:$A$1005,0)),"MISSING ID")</x:f>
        <x:v>Cultural objects</x:v>
      </x:c>
      <x:c r="H887" s="4" t="str">
        <x:f>IFERROR(INDEX('Items'!$X$6:$X$1005,MATCH(D887,'Items'!$A$6:$A$1005,0)),"MISSING ID")</x:f>
        <x:v>Document</x:v>
      </x:c>
      <x:c r="I887" s="4"/>
      <x:c r="J887" s="4" t="str">
        <x:v>Unspecified</x:v>
      </x:c>
      <x:c r="K887" s="4" t="str">
        <x:f>IFERROR(INDEX('Crafting recipes'!$D$6:$D$1005,MATCH(B887,'Crafting recipes'!$A$6:$A$1005,0)),"MISSING ID")</x:f>
        <x:v>Proposal</x:v>
      </x:c>
      <x:c r="L887" s="4" t="str">
        <x:f>IFERROR(INDEX('Items'!$AD$6:$AD$1005,MATCH(D887,'Items'!$A$6:$A$1005,0)),"MISSING ID")</x:f>
        <x:v>Proposal</x:v>
      </x:c>
      <x:c r="M887" s="4" t="str">
        <x:f>IFERROR(INDEX('Crafting recipes'!$E$6:$E$1005,MATCH(B887,'Crafting recipes'!$A$6:$A$1005,0)),"MISSING ID")</x:f>
        <x:v>Partial proposal</x:v>
      </x:c>
      <x:c r="N887" s="4" t="str">
        <x:v>Candidate source or part only. Quantity, grade and method remain open.</x:v>
      </x:c>
      <x:c r="O887" s="4" t="str">
        <x:v>Collection expansion, October 15, 2026. New game proposal.</x:v>
      </x:c>
      <x:c r="P887" s="4" t="n">
        <x:f>IF(OR(C887="Ingredient candidate",C887="Consumed input",C887="Contained input",C887="Transform input"),IF(F887="T0",0,IF(F887="T1",1,IF(F887="T2",2,IF(F887="T3",3,IF(F887="T4",4,-1))))),-1)</x:f>
        <x:v>-1</x:v>
      </x:c>
      <x:c r="Q887" s="4" t="n">
        <x:f>IF(AND(OR(C887="Ingredient candidate",C887="Consumed input",C887="Contained input",C887="Transform input"),P887=-1),1,0)</x:f>
        <x:v>0</x:v>
      </x:c>
    </x:row>
    <x:row r="888" ht="64" customHeight="1">
      <x:c r="A888" s="4" t="str">
        <x:v>design.collection.caravan_cargo_manifest.in.1</x:v>
      </x:c>
      <x:c r="B888" s="4" t="str">
        <x:v>design.collection.caravan_cargo_manifest</x:v>
      </x:c>
      <x:c r="C888" s="4" t="str">
        <x:v>Ingredient candidate</x:v>
      </x:c>
      <x:c r="D888" s="4" t="str">
        <x:v>proposal.bio.husk_paper</x:v>
      </x:c>
      <x:c r="E888" s="4" t="str">
        <x:f>IFERROR(INDEX('Items'!$B$6:$B$1005,MATCH(D888,'Items'!$A$6:$A$1005,0)),"MISSING ID")</x:f>
        <x:v>Husk-fiber paper</x:v>
      </x:c>
      <x:c r="F888" s="4" t="str">
        <x:f>IFERROR(INDEX('Items'!$C$6:$C$1005,MATCH(D888,'Items'!$A$6:$A$1005,0)),"MISSING ID")</x:f>
        <x:v>T2</x:v>
      </x:c>
      <x:c r="G888" s="4" t="str">
        <x:f>IFERROR(INDEX('Items'!$D$6:$D$1005,MATCH(D888,'Items'!$A$6:$A$1005,0)),"MISSING ID")</x:f>
        <x:v>Crafting components</x:v>
      </x:c>
      <x:c r="H888" s="4" t="str">
        <x:f>IFERROR(INDEX('Items'!$X$6:$X$1005,MATCH(D888,'Items'!$A$6:$A$1005,0)),"MISSING ID")</x:f>
        <x:v>Processed material</x:v>
      </x:c>
      <x:c r="I888" s="4"/>
      <x:c r="J888" s="4" t="str">
        <x:v>Unspecified</x:v>
      </x:c>
      <x:c r="K888" s="4" t="str">
        <x:f>IFERROR(INDEX('Crafting recipes'!$D$6:$D$1005,MATCH(B888,'Crafting recipes'!$A$6:$A$1005,0)),"MISSING ID")</x:f>
        <x:v>Proposal</x:v>
      </x:c>
      <x:c r="L888" s="4" t="str">
        <x:f>IFERROR(INDEX('Items'!$AD$6:$AD$1005,MATCH(D888,'Items'!$A$6:$A$1005,0)),"MISSING ID")</x:f>
        <x:v>Author direction</x:v>
      </x:c>
      <x:c r="M888" s="4" t="str">
        <x:f>IFERROR(INDEX('Crafting recipes'!$E$6:$E$1005,MATCH(B888,'Crafting recipes'!$A$6:$A$1005,0)),"MISSING ID")</x:f>
        <x:v>Partial proposal</x:v>
      </x:c>
      <x:c r="N888" s="4" t="str">
        <x:v>Candidate source or part only. Quantity, grade and method remain open.</x:v>
      </x:c>
      <x:c r="O888" s="4" t="str">
        <x:v>Collection expansion, October 15, 2026. New game proposal.</x:v>
      </x:c>
      <x:c r="P888" s="4" t="n">
        <x:f>IF(OR(C888="Ingredient candidate",C888="Consumed input",C888="Contained input",C888="Transform input"),IF(F888="T0",0,IF(F888="T1",1,IF(F888="T2",2,IF(F888="T3",3,IF(F888="T4",4,-1))))),-1)</x:f>
        <x:v>2</x:v>
      </x:c>
      <x:c r="Q888" s="4" t="n">
        <x:f>IF(AND(OR(C888="Ingredient candidate",C888="Consumed input",C888="Contained input",C888="Transform input"),P888=-1),1,0)</x:f>
        <x:v>0</x:v>
      </x:c>
    </x:row>
    <x:row r="889" ht="64" customHeight="1">
      <x:c r="A889" s="4" t="str">
        <x:v>design.collection.caravan_cargo_manifest.out</x:v>
      </x:c>
      <x:c r="B889" s="4" t="str">
        <x:v>design.collection.caravan_cargo_manifest</x:v>
      </x:c>
      <x:c r="C889" s="4" t="str">
        <x:v>Output</x:v>
      </x:c>
      <x:c r="D889" s="4" t="str">
        <x:v>proposal.collection.caravan_cargo_manifest</x:v>
      </x:c>
      <x:c r="E889" s="4" t="str">
        <x:f>IFERROR(INDEX('Items'!$B$6:$B$1005,MATCH(D889,'Items'!$A$6:$A$1005,0)),"MISSING ID")</x:f>
        <x:v>Caravan cargo manifest</x:v>
      </x:c>
      <x:c r="F889" s="4" t="str">
        <x:f>IFERROR(INDEX('Items'!$C$6:$C$1005,MATCH(D889,'Items'!$A$6:$A$1005,0)),"MISSING ID")</x:f>
        <x:v>Not applicable</x:v>
      </x:c>
      <x:c r="G889" s="4" t="str">
        <x:f>IFERROR(INDEX('Items'!$D$6:$D$1005,MATCH(D889,'Items'!$A$6:$A$1005,0)),"MISSING ID")</x:f>
        <x:v>Cultural objects</x:v>
      </x:c>
      <x:c r="H889" s="4" t="str">
        <x:f>IFERROR(INDEX('Items'!$X$6:$X$1005,MATCH(D889,'Items'!$A$6:$A$1005,0)),"MISSING ID")</x:f>
        <x:v>Document</x:v>
      </x:c>
      <x:c r="I889" s="4"/>
      <x:c r="J889" s="4" t="str">
        <x:v>Unspecified</x:v>
      </x:c>
      <x:c r="K889" s="4" t="str">
        <x:f>IFERROR(INDEX('Crafting recipes'!$D$6:$D$1005,MATCH(B889,'Crafting recipes'!$A$6:$A$1005,0)),"MISSING ID")</x:f>
        <x:v>Proposal</x:v>
      </x:c>
      <x:c r="L889" s="4" t="str">
        <x:f>IFERROR(INDEX('Items'!$AD$6:$AD$1005,MATCH(D889,'Items'!$A$6:$A$1005,0)),"MISSING ID")</x:f>
        <x:v>Proposal</x:v>
      </x:c>
      <x:c r="M889" s="4" t="str">
        <x:f>IFERROR(INDEX('Crafting recipes'!$E$6:$E$1005,MATCH(B889,'Crafting recipes'!$A$6:$A$1005,0)),"MISSING ID")</x:f>
        <x:v>Partial proposal</x:v>
      </x:c>
      <x:c r="N889" s="4" t="str">
        <x:v>Candidate source or part only. Quantity, grade and method remain open.</x:v>
      </x:c>
      <x:c r="O889" s="4" t="str">
        <x:v>Collection expansion, October 15, 2026. New game proposal.</x:v>
      </x:c>
      <x:c r="P889" s="4" t="n">
        <x:f>IF(OR(C889="Ingredient candidate",C889="Consumed input",C889="Contained input",C889="Transform input"),IF(F889="T0",0,IF(F889="T1",1,IF(F889="T2",2,IF(F889="T3",3,IF(F889="T4",4,-1))))),-1)</x:f>
        <x:v>-1</x:v>
      </x:c>
      <x:c r="Q889" s="4" t="n">
        <x:f>IF(AND(OR(C889="Ingredient candidate",C889="Consumed input",C889="Contained input",C889="Transform input"),P889=-1),1,0)</x:f>
        <x:v>0</x:v>
      </x:c>
    </x:row>
    <x:row r="890" ht="64" customHeight="1">
      <x:c r="A890" s="4" t="str">
        <x:v>design.collection.household_meal_ledger.in.1</x:v>
      </x:c>
      <x:c r="B890" s="4" t="str">
        <x:v>design.collection.household_meal_ledger</x:v>
      </x:c>
      <x:c r="C890" s="4" t="str">
        <x:v>Ingredient candidate</x:v>
      </x:c>
      <x:c r="D890" s="4" t="str">
        <x:v>proposal.bio.husk_paper</x:v>
      </x:c>
      <x:c r="E890" s="4" t="str">
        <x:f>IFERROR(INDEX('Items'!$B$6:$B$1005,MATCH(D890,'Items'!$A$6:$A$1005,0)),"MISSING ID")</x:f>
        <x:v>Husk-fiber paper</x:v>
      </x:c>
      <x:c r="F890" s="4" t="str">
        <x:f>IFERROR(INDEX('Items'!$C$6:$C$1005,MATCH(D890,'Items'!$A$6:$A$1005,0)),"MISSING ID")</x:f>
        <x:v>T2</x:v>
      </x:c>
      <x:c r="G890" s="4" t="str">
        <x:f>IFERROR(INDEX('Items'!$D$6:$D$1005,MATCH(D890,'Items'!$A$6:$A$1005,0)),"MISSING ID")</x:f>
        <x:v>Crafting components</x:v>
      </x:c>
      <x:c r="H890" s="4" t="str">
        <x:f>IFERROR(INDEX('Items'!$X$6:$X$1005,MATCH(D890,'Items'!$A$6:$A$1005,0)),"MISSING ID")</x:f>
        <x:v>Processed material</x:v>
      </x:c>
      <x:c r="I890" s="4"/>
      <x:c r="J890" s="4" t="str">
        <x:v>Unspecified</x:v>
      </x:c>
      <x:c r="K890" s="4" t="str">
        <x:f>IFERROR(INDEX('Crafting recipes'!$D$6:$D$1005,MATCH(B890,'Crafting recipes'!$A$6:$A$1005,0)),"MISSING ID")</x:f>
        <x:v>Proposal</x:v>
      </x:c>
      <x:c r="L890" s="4" t="str">
        <x:f>IFERROR(INDEX('Items'!$AD$6:$AD$1005,MATCH(D890,'Items'!$A$6:$A$1005,0)),"MISSING ID")</x:f>
        <x:v>Author direction</x:v>
      </x:c>
      <x:c r="M890" s="4" t="str">
        <x:f>IFERROR(INDEX('Crafting recipes'!$E$6:$E$1005,MATCH(B890,'Crafting recipes'!$A$6:$A$1005,0)),"MISSING ID")</x:f>
        <x:v>Partial proposal</x:v>
      </x:c>
      <x:c r="N890" s="4" t="str">
        <x:v>Candidate source or part only. Quantity, grade and method remain open.</x:v>
      </x:c>
      <x:c r="O890" s="4" t="str">
        <x:v>Collection expansion, October 15, 2026. New game proposal.</x:v>
      </x:c>
      <x:c r="P890" s="4" t="n">
        <x:f>IF(OR(C890="Ingredient candidate",C890="Consumed input",C890="Contained input",C890="Transform input"),IF(F890="T0",0,IF(F890="T1",1,IF(F890="T2",2,IF(F890="T3",3,IF(F890="T4",4,-1))))),-1)</x:f>
        <x:v>2</x:v>
      </x:c>
      <x:c r="Q890" s="4" t="n">
        <x:f>IF(AND(OR(C890="Ingredient candidate",C890="Consumed input",C890="Contained input",C890="Transform input"),P890=-1),1,0)</x:f>
        <x:v>0</x:v>
      </x:c>
    </x:row>
    <x:row r="891" ht="64" customHeight="1">
      <x:c r="A891" s="4" t="str">
        <x:v>design.collection.household_meal_ledger.out</x:v>
      </x:c>
      <x:c r="B891" s="4" t="str">
        <x:v>design.collection.household_meal_ledger</x:v>
      </x:c>
      <x:c r="C891" s="4" t="str">
        <x:v>Output</x:v>
      </x:c>
      <x:c r="D891" s="4" t="str">
        <x:v>proposal.collection.household_meal_ledger</x:v>
      </x:c>
      <x:c r="E891" s="4" t="str">
        <x:f>IFERROR(INDEX('Items'!$B$6:$B$1005,MATCH(D891,'Items'!$A$6:$A$1005,0)),"MISSING ID")</x:f>
        <x:v>Household meal ledger</x:v>
      </x:c>
      <x:c r="F891" s="4" t="str">
        <x:f>IFERROR(INDEX('Items'!$C$6:$C$1005,MATCH(D891,'Items'!$A$6:$A$1005,0)),"MISSING ID")</x:f>
        <x:v>Not applicable</x:v>
      </x:c>
      <x:c r="G891" s="4" t="str">
        <x:f>IFERROR(INDEX('Items'!$D$6:$D$1005,MATCH(D891,'Items'!$A$6:$A$1005,0)),"MISSING ID")</x:f>
        <x:v>Cultural objects</x:v>
      </x:c>
      <x:c r="H891" s="4" t="str">
        <x:f>IFERROR(INDEX('Items'!$X$6:$X$1005,MATCH(D891,'Items'!$A$6:$A$1005,0)),"MISSING ID")</x:f>
        <x:v>Document</x:v>
      </x:c>
      <x:c r="I891" s="4"/>
      <x:c r="J891" s="4" t="str">
        <x:v>Unspecified</x:v>
      </x:c>
      <x:c r="K891" s="4" t="str">
        <x:f>IFERROR(INDEX('Crafting recipes'!$D$6:$D$1005,MATCH(B891,'Crafting recipes'!$A$6:$A$1005,0)),"MISSING ID")</x:f>
        <x:v>Proposal</x:v>
      </x:c>
      <x:c r="L891" s="4" t="str">
        <x:f>IFERROR(INDEX('Items'!$AD$6:$AD$1005,MATCH(D891,'Items'!$A$6:$A$1005,0)),"MISSING ID")</x:f>
        <x:v>Proposal</x:v>
      </x:c>
      <x:c r="M891" s="4" t="str">
        <x:f>IFERROR(INDEX('Crafting recipes'!$E$6:$E$1005,MATCH(B891,'Crafting recipes'!$A$6:$A$1005,0)),"MISSING ID")</x:f>
        <x:v>Partial proposal</x:v>
      </x:c>
      <x:c r="N891" s="4" t="str">
        <x:v>Candidate source or part only. Quantity, grade and method remain open.</x:v>
      </x:c>
      <x:c r="O891" s="4" t="str">
        <x:v>Collection expansion, October 15, 2026. New game proposal.</x:v>
      </x:c>
      <x:c r="P891" s="4" t="n">
        <x:f>IF(OR(C891="Ingredient candidate",C891="Consumed input",C891="Contained input",C891="Transform input"),IF(F891="T0",0,IF(F891="T1",1,IF(F891="T2",2,IF(F891="T3",3,IF(F891="T4",4,-1))))),-1)</x:f>
        <x:v>-1</x:v>
      </x:c>
      <x:c r="Q891" s="4" t="n">
        <x:f>IF(AND(OR(C891="Ingredient candidate",C891="Consumed input",C891="Contained input",C891="Transform input"),P891=-1),1,0)</x:f>
        <x:v>0</x:v>
      </x:c>
    </x:row>
    <x:row r="892" ht="64" customHeight="1">
      <x:c r="A892" s="4" t="str">
        <x:v>design.collection.instrument_tuning_chart.in.1</x:v>
      </x:c>
      <x:c r="B892" s="4" t="str">
        <x:v>design.collection.instrument_tuning_chart</x:v>
      </x:c>
      <x:c r="C892" s="4" t="str">
        <x:v>Ingredient candidate</x:v>
      </x:c>
      <x:c r="D892" s="4" t="str">
        <x:v>proposal.bio.husk_paper</x:v>
      </x:c>
      <x:c r="E892" s="4" t="str">
        <x:f>IFERROR(INDEX('Items'!$B$6:$B$1005,MATCH(D892,'Items'!$A$6:$A$1005,0)),"MISSING ID")</x:f>
        <x:v>Husk-fiber paper</x:v>
      </x:c>
      <x:c r="F892" s="4" t="str">
        <x:f>IFERROR(INDEX('Items'!$C$6:$C$1005,MATCH(D892,'Items'!$A$6:$A$1005,0)),"MISSING ID")</x:f>
        <x:v>T2</x:v>
      </x:c>
      <x:c r="G892" s="4" t="str">
        <x:f>IFERROR(INDEX('Items'!$D$6:$D$1005,MATCH(D892,'Items'!$A$6:$A$1005,0)),"MISSING ID")</x:f>
        <x:v>Crafting components</x:v>
      </x:c>
      <x:c r="H892" s="4" t="str">
        <x:f>IFERROR(INDEX('Items'!$X$6:$X$1005,MATCH(D892,'Items'!$A$6:$A$1005,0)),"MISSING ID")</x:f>
        <x:v>Processed material</x:v>
      </x:c>
      <x:c r="I892" s="4"/>
      <x:c r="J892" s="4" t="str">
        <x:v>Unspecified</x:v>
      </x:c>
      <x:c r="K892" s="4" t="str">
        <x:f>IFERROR(INDEX('Crafting recipes'!$D$6:$D$1005,MATCH(B892,'Crafting recipes'!$A$6:$A$1005,0)),"MISSING ID")</x:f>
        <x:v>Proposal</x:v>
      </x:c>
      <x:c r="L892" s="4" t="str">
        <x:f>IFERROR(INDEX('Items'!$AD$6:$AD$1005,MATCH(D892,'Items'!$A$6:$A$1005,0)),"MISSING ID")</x:f>
        <x:v>Author direction</x:v>
      </x:c>
      <x:c r="M892" s="4" t="str">
        <x:f>IFERROR(INDEX('Crafting recipes'!$E$6:$E$1005,MATCH(B892,'Crafting recipes'!$A$6:$A$1005,0)),"MISSING ID")</x:f>
        <x:v>Partial proposal</x:v>
      </x:c>
      <x:c r="N892" s="4" t="str">
        <x:v>Candidate source or part only. Quantity, grade and method remain open.</x:v>
      </x:c>
      <x:c r="O892" s="4" t="str">
        <x:v>Collection expansion, October 15, 2026. New game proposal.</x:v>
      </x:c>
      <x:c r="P892" s="4" t="n">
        <x:f>IF(OR(C892="Ingredient candidate",C892="Consumed input",C892="Contained input",C892="Transform input"),IF(F892="T0",0,IF(F892="T1",1,IF(F892="T2",2,IF(F892="T3",3,IF(F892="T4",4,-1))))),-1)</x:f>
        <x:v>2</x:v>
      </x:c>
      <x:c r="Q892" s="4" t="n">
        <x:f>IF(AND(OR(C892="Ingredient candidate",C892="Consumed input",C892="Contained input",C892="Transform input"),P892=-1),1,0)</x:f>
        <x:v>0</x:v>
      </x:c>
    </x:row>
    <x:row r="893" ht="64" customHeight="1">
      <x:c r="A893" s="4" t="str">
        <x:v>design.collection.instrument_tuning_chart.out</x:v>
      </x:c>
      <x:c r="B893" s="4" t="str">
        <x:v>design.collection.instrument_tuning_chart</x:v>
      </x:c>
      <x:c r="C893" s="4" t="str">
        <x:v>Output</x:v>
      </x:c>
      <x:c r="D893" s="4" t="str">
        <x:v>proposal.collection.instrument_tuning_chart</x:v>
      </x:c>
      <x:c r="E893" s="4" t="str">
        <x:f>IFERROR(INDEX('Items'!$B$6:$B$1005,MATCH(D893,'Items'!$A$6:$A$1005,0)),"MISSING ID")</x:f>
        <x:v>Instrument tuning chart</x:v>
      </x:c>
      <x:c r="F893" s="4" t="str">
        <x:f>IFERROR(INDEX('Items'!$C$6:$C$1005,MATCH(D893,'Items'!$A$6:$A$1005,0)),"MISSING ID")</x:f>
        <x:v>Not applicable</x:v>
      </x:c>
      <x:c r="G893" s="4" t="str">
        <x:f>IFERROR(INDEX('Items'!$D$6:$D$1005,MATCH(D893,'Items'!$A$6:$A$1005,0)),"MISSING ID")</x:f>
        <x:v>Cultural objects</x:v>
      </x:c>
      <x:c r="H893" s="4" t="str">
        <x:f>IFERROR(INDEX('Items'!$X$6:$X$1005,MATCH(D893,'Items'!$A$6:$A$1005,0)),"MISSING ID")</x:f>
        <x:v>Document</x:v>
      </x:c>
      <x:c r="I893" s="4"/>
      <x:c r="J893" s="4" t="str">
        <x:v>Unspecified</x:v>
      </x:c>
      <x:c r="K893" s="4" t="str">
        <x:f>IFERROR(INDEX('Crafting recipes'!$D$6:$D$1005,MATCH(B893,'Crafting recipes'!$A$6:$A$1005,0)),"MISSING ID")</x:f>
        <x:v>Proposal</x:v>
      </x:c>
      <x:c r="L893" s="4" t="str">
        <x:f>IFERROR(INDEX('Items'!$AD$6:$AD$1005,MATCH(D893,'Items'!$A$6:$A$1005,0)),"MISSING ID")</x:f>
        <x:v>Proposal</x:v>
      </x:c>
      <x:c r="M893" s="4" t="str">
        <x:f>IFERROR(INDEX('Crafting recipes'!$E$6:$E$1005,MATCH(B893,'Crafting recipes'!$A$6:$A$1005,0)),"MISSING ID")</x:f>
        <x:v>Partial proposal</x:v>
      </x:c>
      <x:c r="N893" s="4" t="str">
        <x:v>Candidate source or part only. Quantity, grade and method remain open.</x:v>
      </x:c>
      <x:c r="O893" s="4" t="str">
        <x:v>Collection expansion, October 15, 2026. New game proposal.</x:v>
      </x:c>
      <x:c r="P893" s="4" t="n">
        <x:f>IF(OR(C893="Ingredient candidate",C893="Consumed input",C893="Contained input",C893="Transform input"),IF(F893="T0",0,IF(F893="T1",1,IF(F893="T2",2,IF(F893="T3",3,IF(F893="T4",4,-1))))),-1)</x:f>
        <x:v>-1</x:v>
      </x:c>
      <x:c r="Q893" s="4" t="n">
        <x:f>IF(AND(OR(C893="Ingredient candidate",C893="Consumed input",C893="Contained input",C893="Transform input"),P893=-1),1,0)</x:f>
        <x:v>0</x:v>
      </x:c>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T3</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T3</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Prepared bronze bearing stock</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t="str">
        <x:v>design.collection.toothed_linear_rack.in.1</x:v>
      </x:c>
      <x:c r="B902" s="4" t="str">
        <x:v>design.collection.toothed_linear_rack</x:v>
      </x:c>
      <x:c r="C902" s="4" t="str">
        <x:v>Ingredient candidate</x:v>
      </x:c>
      <x:c r="D902" s="4" t="str">
        <x:v>author.metallurgy.steel_stock</x:v>
      </x:c>
      <x:c r="E902" s="4" t="str">
        <x:f>IFERROR(INDEX('Items'!$B$6:$B$1005,MATCH(D902,'Items'!$A$6:$A$1005,0)),"MISSING ID")</x:f>
        <x:v>Steel stock</x:v>
      </x:c>
      <x:c r="F902" s="4" t="str">
        <x:f>IFERROR(INDEX('Items'!$C$6:$C$1005,MATCH(D902,'Items'!$A$6:$A$1005,0)),"MISSING ID")</x:f>
        <x:v>T2</x:v>
      </x:c>
      <x:c r="G902" s="4" t="str">
        <x:f>IFERROR(INDEX('Items'!$D$6:$D$1005,MATCH(D902,'Items'!$A$6:$A$1005,0)),"MISSING ID")</x:f>
        <x:v>Manufactured stock</x:v>
      </x:c>
      <x:c r="H902" s="4" t="str">
        <x:f>IFERROR(INDEX('Items'!$X$6:$X$1005,MATCH(D902,'Items'!$A$6:$A$1005,0)),"MISSING ID")</x:f>
        <x:v>Processed material</x:v>
      </x:c>
      <x:c r="I902" s="4"/>
      <x:c r="J902" s="4" t="str">
        <x:v>Unspecified</x:v>
      </x:c>
      <x:c r="K902" s="4" t="str">
        <x:f>IFERROR(INDEX('Crafting recipes'!$D$6:$D$1005,MATCH(B902,'Crafting recipes'!$A$6:$A$1005,0)),"MISSING ID")</x:f>
        <x:v>Proposal</x:v>
      </x:c>
      <x:c r="L902" s="4" t="str">
        <x:f>IFERROR(INDEX('Items'!$AD$6:$AD$1005,MATCH(D902,'Items'!$A$6:$A$1005,0)),"MISSING ID")</x:f>
        <x:v>Author direction</x:v>
      </x:c>
      <x:c r="M902" s="4" t="str">
        <x:f>IFERROR(INDEX('Crafting recipes'!$E$6:$E$1005,MATCH(B902,'Crafting recipes'!$A$6:$A$1005,0)),"MISSING ID")</x:f>
        <x:v>Partial proposal</x:v>
      </x:c>
      <x:c r="N902" s="4" t="str">
        <x:v>Candidate source or part only. Quantity, grade and method remain open.</x:v>
      </x:c>
      <x:c r="O902" s="4" t="str">
        <x:v>Collection expansion, October 15, 2026. New game proposal.</x:v>
      </x:c>
      <x:c r="P902" s="4" t="n">
        <x:f>IF(OR(C902="Ingredient candidate",C902="Consumed input",C902="Contained input",C902="Transform input"),IF(F902="T0",0,IF(F902="T1",1,IF(F902="T2",2,IF(F902="T3",3,IF(F902="T4",4,-1))))),-1)</x:f>
        <x:v>2</x:v>
      </x:c>
      <x:c r="Q902" s="4" t="n">
        <x:f>IF(AND(OR(C902="Ingredient candidate",C902="Consumed input",C902="Contained input",C902="Transform input"),P902=-1),1,0)</x:f>
        <x:v>0</x:v>
      </x:c>
    </x:row>
    <x:row r="903" ht="64" customHeight="1">
      <x:c r="A903" s="4" t="str">
        <x:v>design.collection.toothed_linear_rack.out</x:v>
      </x:c>
      <x:c r="B903" s="4" t="str">
        <x:v>design.collection.toothed_linear_rack</x:v>
      </x:c>
      <x:c r="C903" s="4" t="str">
        <x:v>Output</x:v>
      </x:c>
      <x:c r="D903" s="4" t="str">
        <x:v>proposal.collection.toothed_linear_rack</x:v>
      </x:c>
      <x:c r="E903" s="4" t="str">
        <x:f>IFERROR(INDEX('Items'!$B$6:$B$1005,MATCH(D903,'Items'!$A$6:$A$1005,0)),"MISSING ID")</x:f>
        <x:v>Toothed linear rack</x:v>
      </x:c>
      <x:c r="F903" s="4" t="str">
        <x:f>IFERROR(INDEX('Items'!$C$6:$C$1005,MATCH(D903,'Items'!$A$6:$A$1005,0)),"MISSING ID")</x:f>
        <x:v>T3</x:v>
      </x:c>
      <x:c r="G903" s="4" t="str">
        <x:f>IFERROR(INDEX('Items'!$D$6:$D$1005,MATCH(D903,'Items'!$A$6:$A$1005,0)),"MISSING ID")</x:f>
        <x:v>Crafting components</x:v>
      </x:c>
      <x:c r="H903" s="4" t="str">
        <x:f>IFERROR(INDEX('Items'!$X$6:$X$1005,MATCH(D903,'Items'!$A$6:$A$1005,0)),"MISSING ID")</x:f>
        <x:v>Machine part</x:v>
      </x:c>
      <x:c r="I903" s="4"/>
      <x:c r="J903" s="4" t="str">
        <x:v>Unspecified</x:v>
      </x:c>
      <x:c r="K903" s="4" t="str">
        <x:f>IFERROR(INDEX('Crafting recipes'!$D$6:$D$1005,MATCH(B903,'Crafting recipes'!$A$6:$A$1005,0)),"MISSING ID")</x:f>
        <x:v>Proposal</x:v>
      </x:c>
      <x:c r="L903" s="4" t="str">
        <x:f>IFERROR(INDEX('Items'!$AD$6:$AD$1005,MATCH(D903,'Items'!$A$6:$A$1005,0)),"MISSING ID")</x:f>
        <x:v>Proposal</x:v>
      </x:c>
      <x:c r="M903" s="4" t="str">
        <x:f>IFERROR(INDEX('Crafting recipes'!$E$6:$E$1005,MATCH(B903,'Crafting recipes'!$A$6:$A$1005,0)),"MISSING ID")</x:f>
        <x:v>Partial proposal</x:v>
      </x:c>
      <x:c r="N903" s="4" t="str">
        <x:v>Candidate source or part only. Quantity, grade and method remain open.</x:v>
      </x:c>
      <x:c r="O903" s="4" t="str">
        <x:v>Collection expansion, October 15, 2026. New game proposal.</x:v>
      </x:c>
      <x:c r="P903" s="4" t="n">
        <x:f>IF(OR(C903="Ingredient candidate",C903="Consumed input",C903="Contained input",C903="Transform input"),IF(F903="T0",0,IF(F903="T1",1,IF(F903="T2",2,IF(F903="T3",3,IF(F903="T4",4,-1))))),-1)</x:f>
        <x:v>-1</x:v>
      </x:c>
      <x:c r="Q903" s="4" t="n">
        <x:f>IF(AND(OR(C903="Ingredient candidate",C903="Consumed input",C903="Contained input",C903="Transform input"),P903=-1),1,0)</x:f>
        <x:v>0</x:v>
      </x:c>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T3</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T3</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t="n">
        <x:f>IF(OR(C907="Ingredient candidate",C907="Consumed input",C907="Contained input",C907="Transform input"),IF(F907="T0",0,IF(F907="T1",1,IF(F907="T2",2,IF(F907="T3",3,IF(F907="T4",4,-1))))),-1)</x:f>
        <x:v>3</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T4</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T3</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T3</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T3</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t="n">
        <x:f>IF(OR(C913="Ingredient candidate",C913="Consumed input",C913="Contained input",C913="Transform input"),IF(F913="T0",0,IF(F913="T1",1,IF(F913="T2",2,IF(F913="T3",3,IF(F913="T4",4,-1))))),-1)</x:f>
        <x:v>3</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T4</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T3</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stock</x:v>
      </x:c>
      <x:c r="F918" s="4" t="str">
        <x:f>IFERROR(INDEX('Items'!$C$6:$C$1005,MATCH(D918,'Items'!$A$6:$A$1005,0)),"MISSING ID")</x:f>
        <x:v>T3</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t="n">
        <x:f>IF(OR(C918="Ingredient candidate",C918="Consumed input",C918="Contained input",C918="Transform input"),IF(F918="T0",0,IF(F918="T1",1,IF(F918="T2",2,IF(F918="T3",3,IF(F918="T4",4,-1))))),-1)</x:f>
        <x:v>3</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T4</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stock</x:v>
      </x:c>
      <x:c r="F920" s="4" t="str">
        <x:f>IFERROR(INDEX('Items'!$C$6:$C$1005,MATCH(D920,'Items'!$A$6:$A$1005,0)),"MISSING ID")</x:f>
        <x:v>T3</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t="n">
        <x:f>IF(OR(C920="Ingredient candidate",C920="Consumed input",C920="Contained input",C920="Transform input"),IF(F920="T0",0,IF(F920="T1",1,IF(F920="T2",2,IF(F920="T3",3,IF(F920="T4",4,-1))))),-1)</x:f>
        <x:v>3</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T4</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stock</x:v>
      </x:c>
      <x:c r="F922" s="4" t="str">
        <x:f>IFERROR(INDEX('Items'!$C$6:$C$1005,MATCH(D922,'Items'!$A$6:$A$1005,0)),"MISSING ID")</x:f>
        <x:v>T3</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t="n">
        <x:f>IF(OR(C922="Ingredient candidate",C922="Consumed input",C922="Contained input",C922="Transform input"),IF(F922="T0",0,IF(F922="T1",1,IF(F922="T2",2,IF(F922="T3",3,IF(F922="T4",4,-1))))),-1)</x:f>
        <x:v>3</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T4</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stock</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T4</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Prepared bronze bearing stock</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T3</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Worked iron stock</x:v>
      </x:c>
      <x:c r="F928" s="4" t="str">
        <x:f>IFERROR(INDEX('Items'!$C$6:$C$1005,MATCH(D928,'Items'!$A$6:$A$1005,0)),"MISSING ID")</x:f>
        <x:v>T2</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t="n">
        <x:f>IF(OR(C928="Ingredient candidate",C928="Consumed input",C928="Contained input",C928="Transform input"),IF(F928="T0",0,IF(F928="T1",1,IF(F928="T2",2,IF(F928="T3",3,IF(F928="T4",4,-1))))),-1)</x:f>
        <x:v>2</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T3</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t="n">
        <x:f>IF(OR(C929="Ingredient candidate",C929="Consumed input",C929="Contained input",C929="Transform input"),IF(F929="T0",0,IF(F929="T1",1,IF(F929="T2",2,IF(F929="T3",3,IF(F929="T4",4,-1))))),-1)</x:f>
        <x:v>3</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T4</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Worked iron stock</x:v>
      </x:c>
      <x:c r="F931" s="4" t="str">
        <x:f>IFERROR(INDEX('Items'!$C$6:$C$1005,MATCH(D931,'Items'!$A$6:$A$1005,0)),"MISSING ID")</x:f>
        <x:v>T2</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t="n">
        <x:f>IF(OR(C931="Ingredient candidate",C931="Consumed input",C931="Contained input",C931="Transform input"),IF(F931="T0",0,IF(F931="T1",1,IF(F931="T2",2,IF(F931="T3",3,IF(F931="T4",4,-1))))),-1)</x:f>
        <x:v>2</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T3</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chitin friction stock</x:v>
      </x:c>
      <x:c r="F933" s="4" t="str">
        <x:f>IFERROR(INDEX('Items'!$C$6:$C$1005,MATCH(D933,'Items'!$A$6:$A$1005,0)),"MISSING ID")</x:f>
        <x:v>T2</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t="n">
        <x:f>IF(OR(C933="Ingredient candidate",C933="Consumed input",C933="Contained input",C933="Transform input"),IF(F933="T0",0,IF(F933="T1",1,IF(F933="T2",2,IF(F933="T3",3,IF(F933="T4",4,-1))))),-1)</x:f>
        <x:v>2</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T3</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t="n">
        <x:f>IF(OR(C934="Ingredient candidate",C934="Consumed input",C934="Contained input",C934="Transform input"),IF(F934="T0",0,IF(F934="T1",1,IF(F934="T2",2,IF(F934="T3",3,IF(F934="T4",4,-1))))),-1)</x:f>
        <x:v>3</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T4</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T3</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chitin friction stock</x:v>
      </x:c>
      <x:c r="F938" s="4" t="str">
        <x:f>IFERROR(INDEX('Items'!$C$6:$C$1005,MATCH(D938,'Items'!$A$6:$A$1005,0)),"MISSING ID")</x:f>
        <x:v>T2</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t="n">
        <x:f>IF(OR(C938="Ingredient candidate",C938="Consumed input",C938="Contained input",C938="Transform input"),IF(F938="T0",0,IF(F938="T1",1,IF(F938="T2",2,IF(F938="T3",3,IF(F938="T4",4,-1))))),-1)</x:f>
        <x:v>2</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Worked iron stock</x:v>
      </x:c>
      <x:c r="F939" s="4" t="str">
        <x:f>IFERROR(INDEX('Items'!$C$6:$C$1005,MATCH(D939,'Items'!$A$6:$A$1005,0)),"MISSING ID")</x:f>
        <x:v>T2</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t="n">
        <x:f>IF(OR(C939="Ingredient candidate",C939="Consumed input",C939="Contained input",C939="Transform input"),IF(F939="T0",0,IF(F939="T1",1,IF(F939="T2",2,IF(F939="T3",3,IF(F939="T4",4,-1))))),-1)</x:f>
        <x:v>2</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T3</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T3</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T3</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T3</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t="n">
        <x:f>IF(OR(C947="Ingredient candidate",C947="Consumed input",C947="Contained input",C947="Transform input"),IF(F947="T0",0,IF(F947="T1",1,IF(F947="T2",2,IF(F947="T3",3,IF(F947="T4",4,-1))))),-1)</x:f>
        <x:v>3</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T4</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Refractory ceramic stock</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T3</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T3</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stock</x:v>
      </x:c>
      <x:c r="F953" s="4" t="str">
        <x:f>IFERROR(INDEX('Items'!$C$6:$C$1005,MATCH(D953,'Items'!$A$6:$A$1005,0)),"MISSING ID")</x:f>
        <x:v>T3</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t="n">
        <x:f>IF(OR(C953="Ingredient candidate",C953="Consumed input",C953="Contained input",C953="Transform input"),IF(F953="T0",0,IF(F953="T1",1,IF(F953="T2",2,IF(F953="T3",3,IF(F953="T4",4,-1))))),-1)</x:f>
        <x:v>3</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T3</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t="n">
        <x:f>IF(OR(C954="Ingredient candidate",C954="Consumed input",C954="Contained input",C954="Transform input"),IF(F954="T0",0,IF(F954="T1",1,IF(F954="T2",2,IF(F954="T3",3,IF(F954="T4",4,-1))))),-1)</x:f>
        <x:v>3</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T4</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flakes</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T1</x:v>
      </x:c>
      <x:c r="G957" s="4" t="str">
        <x:f>IFERROR(INDEX('Items'!$D$6:$D$1005,MATCH(D957,'Items'!$A$6:$A$1005,0)),"MISSING ID")</x:f>
        <x:v>Processing agents</x:v>
      </x:c>
      <x:c r="H957" s="4" t="str">
        <x:f>IFERROR(INDEX('Items'!$X$6:$X$1005,MATCH(D957,'Items'!$A$6:$A$1005,0)),"MISSING ID")</x:f>
        <x:v>Chemical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t="n">
        <x:f>IF(OR(C957="Ingredient candidate",C957="Consumed input",C957="Contained input",C957="Transform input"),IF(F957="T0",0,IF(F957="T1",1,IF(F957="T2",2,IF(F957="T3",3,IF(F957="T4",4,-1))))),-1)</x:f>
        <x:v>1</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T2</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T1</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t="n">
        <x:f>IF(OR(C959="Ingredient candidate",C959="Consumed input",C959="Contained input",C959="Transform input"),IF(F959="T0",0,IF(F959="T1",1,IF(F959="T2",2,IF(F959="T3",3,IF(F959="T4",4,-1))))),-1)</x:f>
        <x:v>1</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T3</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t="n">
        <x:f>IF(OR(C960="Ingredient candidate",C960="Consumed input",C960="Contained input",C960="Transform input"),IF(F960="T0",0,IF(F960="T1",1,IF(F960="T2",2,IF(F960="T3",3,IF(F960="T4",4,-1))))),-1)</x:f>
        <x:v>3</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T4</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T3</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t="n">
        <x:f>IF(OR(C962="Ingredient candidate",C962="Consumed input",C962="Contained input",C962="Transform input"),IF(F962="T0",0,IF(F962="T1",1,IF(F962="T2",2,IF(F962="T3",3,IF(F962="T4",4,-1))))),-1)</x:f>
        <x:v>3</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T4</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x:v>
      </x:c>
      <x:c r="F964" s="4" t="str">
        <x:f>IFERROR(INDEX('Items'!$C$6:$C$1005,MATCH(D964,'Items'!$A$6:$A$1005,0)),"MISSING ID")</x:f>
        <x:v>T1</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t="n">
        <x:f>IF(OR(C964="Ingredient candidate",C964="Consumed input",C964="Contained input",C964="Transform input"),IF(F964="T0",0,IF(F964="T1",1,IF(F964="T2",2,IF(F964="T3",3,IF(F964="T4",4,-1))))),-1)</x:f>
        <x:v>1</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T3</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t="n">
        <x:f>IF(OR(C965="Ingredient candidate",C965="Consumed input",C965="Contained input",C965="Transform input"),IF(F965="T0",0,IF(F965="T1",1,IF(F965="T2",2,IF(F965="T3",3,IF(F965="T4",4,-1))))),-1)</x:f>
        <x:v>3</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T4</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Refractory ceramic stock</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T3</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conductor stock</x:v>
      </x:c>
      <x:c r="F969" s="4" t="str">
        <x:f>IFERROR(INDEX('Items'!$C$6:$C$1005,MATCH(D969,'Items'!$A$6:$A$1005,0)),"MISSING ID")</x:f>
        <x:v>T2</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t="n">
        <x:f>IF(OR(C969="Ingredient candidate",C969="Consumed input",C969="Contained input",C969="Transform input"),IF(F969="T0",0,IF(F969="T1",1,IF(F969="T2",2,IF(F969="T3",3,IF(F969="T4",4,-1))))),-1)</x:f>
        <x:v>2</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T3</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Prepared electrical insulation stock</x:v>
      </x:c>
      <x:c r="F972" s="4" t="str">
        <x:f>IFERROR(INDEX('Items'!$C$6:$C$1005,MATCH(D972,'Items'!$A$6:$A$1005,0)),"MISSING ID")</x:f>
        <x:v>T3</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t="n">
        <x:f>IF(OR(C972="Ingredient candidate",C972="Consumed input",C972="Contained input",C972="Transform input"),IF(F972="T0",0,IF(F972="T1",1,IF(F972="T2",2,IF(F972="T3",3,IF(F972="T4",4,-1))))),-1)</x:f>
        <x:v>3</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T4</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stock</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Not applicable</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T2</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t="n">
        <x:f>IF(OR(C977="Ingredient candidate",C977="Consumed input",C977="Contained input",C977="Transform input"),IF(F977="T0",0,IF(F977="T1",1,IF(F977="T2",2,IF(F977="T3",3,IF(F977="T4",4,-1))))),-1)</x:f>
        <x:v>2</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stock</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Not applicable</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t="str">
        <x:v>design.collection.iron_spike_mace.in.1</x:v>
      </x:c>
      <x:c r="B980" s="4" t="str">
        <x:v>design.collection.iron_spike_mace</x:v>
      </x:c>
      <x:c r="C980" s="4" t="str">
        <x:v>Ingredient candidate</x:v>
      </x:c>
      <x:c r="D980" s="4" t="str">
        <x:v>proposal.natural.iron_stock</x:v>
      </x:c>
      <x:c r="E980" s="4" t="str">
        <x:f>IFERROR(INDEX('Items'!$B$6:$B$1005,MATCH(D980,'Items'!$A$6:$A$1005,0)),"MISSING ID")</x:f>
        <x:v>Worked iron stock</x:v>
      </x:c>
      <x:c r="F980" s="4" t="str">
        <x:f>IFERROR(INDEX('Items'!$C$6:$C$1005,MATCH(D980,'Items'!$A$6:$A$1005,0)),"MISSING ID")</x:f>
        <x:v>T2</x:v>
      </x:c>
      <x:c r="G980" s="4" t="str">
        <x:f>IFERROR(INDEX('Items'!$D$6:$D$1005,MATCH(D980,'Items'!$A$6:$A$1005,0)),"MISSING ID")</x:f>
        <x:v>Manufactured stock</x:v>
      </x:c>
      <x:c r="H980" s="4" t="str">
        <x:f>IFERROR(INDEX('Items'!$X$6:$X$1005,MATCH(D980,'Items'!$A$6:$A$1005,0)),"MISSING ID")</x:f>
        <x:v>Processed material</x:v>
      </x:c>
      <x:c r="I980" s="4"/>
      <x:c r="J980" s="4" t="str">
        <x:v>Unspecified</x:v>
      </x:c>
      <x:c r="K980" s="4" t="str">
        <x:f>IFERROR(INDEX('Crafting recipes'!$D$6:$D$1005,MATCH(B980,'Crafting recipes'!$A$6:$A$1005,0)),"MISSING ID")</x:f>
        <x:v>Proposal</x:v>
      </x:c>
      <x:c r="L980" s="4" t="str">
        <x:f>IFERROR(INDEX('Items'!$AD$6:$AD$1005,MATCH(D980,'Items'!$A$6:$A$1005,0)),"MISSING ID")</x:f>
        <x:v>Proposal</x:v>
      </x:c>
      <x:c r="M980" s="4" t="str">
        <x:f>IFERROR(INDEX('Crafting recipes'!$E$6:$E$1005,MATCH(B980,'Crafting recipes'!$A$6:$A$1005,0)),"MISSING ID")</x:f>
        <x:v>Partial proposal</x:v>
      </x:c>
      <x:c r="N980" s="4" t="str">
        <x:v>Candidate source or part only. Quantity, grade and method remain open.</x:v>
      </x:c>
      <x:c r="O980" s="4" t="str">
        <x:v>Collection expansion, October 15, 2026. New game proposal.</x:v>
      </x:c>
      <x:c r="P980" s="4" t="n">
        <x:f>IF(OR(C980="Ingredient candidate",C980="Consumed input",C980="Contained input",C980="Transform input"),IF(F980="T0",0,IF(F980="T1",1,IF(F980="T2",2,IF(F980="T3",3,IF(F980="T4",4,-1))))),-1)</x:f>
        <x:v>2</x:v>
      </x:c>
      <x:c r="Q980" s="4" t="n">
        <x:f>IF(AND(OR(C980="Ingredient candidate",C980="Consumed input",C980="Contained input",C980="Transform input"),P980=-1),1,0)</x:f>
        <x:v>0</x:v>
      </x:c>
    </x:row>
    <x:row r="981" ht="64" customHeight="1">
      <x:c r="A981" s="4" t="str">
        <x:v>design.collection.iron_spike_mace.out</x:v>
      </x:c>
      <x:c r="B981" s="4" t="str">
        <x:v>design.collection.iron_spike_mace</x:v>
      </x:c>
      <x:c r="C981" s="4" t="str">
        <x:v>Output</x:v>
      </x:c>
      <x:c r="D981" s="4" t="str">
        <x:v>proposal.collection.iron_spike_mace</x:v>
      </x:c>
      <x:c r="E981" s="4" t="str">
        <x:f>IFERROR(INDEX('Items'!$B$6:$B$1005,MATCH(D981,'Items'!$A$6:$A$1005,0)),"MISSING ID")</x:f>
        <x:v>Iron spike mace</x:v>
      </x:c>
      <x:c r="F981" s="4" t="str">
        <x:f>IFERROR(INDEX('Items'!$C$6:$C$1005,MATCH(D981,'Items'!$A$6:$A$1005,0)),"MISSING ID")</x:f>
        <x:v>Not applicable</x:v>
      </x:c>
      <x:c r="G981" s="4" t="str">
        <x:f>IFERROR(INDEX('Items'!$D$6:$D$1005,MATCH(D981,'Items'!$A$6:$A$1005,0)),"MISSING ID")</x:f>
        <x:v>Weapons</x:v>
      </x:c>
      <x:c r="H981" s="4" t="str">
        <x:f>IFERROR(INDEX('Items'!$X$6:$X$1005,MATCH(D981,'Items'!$A$6:$A$1005,0)),"MISSING ID")</x:f>
        <x:v>Weapon</x:v>
      </x:c>
      <x:c r="I981" s="4"/>
      <x:c r="J981" s="4" t="str">
        <x:v>Unspecified</x:v>
      </x:c>
      <x:c r="K981" s="4" t="str">
        <x:f>IFERROR(INDEX('Crafting recipes'!$D$6:$D$1005,MATCH(B981,'Crafting recipes'!$A$6:$A$1005,0)),"MISSING ID")</x:f>
        <x:v>Proposal</x:v>
      </x:c>
      <x:c r="L981" s="4" t="str">
        <x:f>IFERROR(INDEX('Items'!$AD$6:$AD$1005,MATCH(D981,'Items'!$A$6:$A$1005,0)),"MISSING ID")</x:f>
        <x:v>Proposal</x:v>
      </x:c>
      <x:c r="M981" s="4" t="str">
        <x:f>IFERROR(INDEX('Crafting recipes'!$E$6:$E$1005,MATCH(B981,'Crafting recipes'!$A$6:$A$1005,0)),"MISSING ID")</x:f>
        <x:v>Partial proposal</x:v>
      </x:c>
      <x:c r="N981" s="4" t="str">
        <x:v>Candidate source or part only. Quantity, grade and method remain open.</x:v>
      </x:c>
      <x:c r="O981" s="4" t="str">
        <x:v>Collection expansion, October 15, 2026. New game proposal.</x:v>
      </x:c>
      <x:c r="P981" s="4" t="n">
        <x:f>IF(OR(C981="Ingredient candidate",C981="Consumed input",C981="Contained input",C981="Transform input"),IF(F981="T0",0,IF(F981="T1",1,IF(F981="T2",2,IF(F981="T3",3,IF(F981="T4",4,-1))))),-1)</x:f>
        <x:v>-1</x:v>
      </x:c>
      <x:c r="Q981" s="4" t="n">
        <x:f>IF(AND(OR(C981="Ingredient candidate",C981="Consumed input",C981="Contained input",C981="Transform input"),P981=-1),1,0)</x:f>
        <x:v>0</x:v>
      </x:c>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Processed hide material</x:v>
      </x:c>
      <x:c r="F983" s="4" t="str">
        <x:f>IFERROR(INDEX('Items'!$C$6:$C$1005,MATCH(D983,'Items'!$A$6:$A$1005,0)),"MISSING ID")</x:f>
        <x:v>T1</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t="n">
        <x:f>IF(OR(C983="Ingredient candidate",C983="Consumed input",C983="Contained input",C983="Transform input"),IF(F983="T0",0,IF(F983="T1",1,IF(F983="T2",2,IF(F983="T3",3,IF(F983="T4",4,-1))))),-1)</x:f>
        <x:v>1</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Steel salvage cleaver</x:v>
      </x:c>
      <x:c r="F984" s="4" t="str">
        <x:f>IFERROR(INDEX('Items'!$C$6:$C$1005,MATCH(D984,'Items'!$A$6:$A$1005,0)),"MISSING ID")</x:f>
        <x:v>Not applicable</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stock</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Not applicable</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Processed hide material</x:v>
      </x:c>
      <x:c r="F989" s="4" t="str">
        <x:f>IFERROR(INDEX('Items'!$C$6:$C$1005,MATCH(D989,'Items'!$A$6:$A$1005,0)),"MISSING ID")</x:f>
        <x:v>T1</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t="n">
        <x:f>IF(OR(C989="Ingredient candidate",C989="Consumed input",C989="Contained input",C989="Transform input"),IF(F989="T0",0,IF(F989="T1",1,IF(F989="T2",2,IF(F989="T3",3,IF(F989="T4",4,-1))))),-1)</x:f>
        <x:v>1</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Not applicable</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stock</x:v>
      </x:c>
      <x:c r="F991" s="4" t="str">
        <x:f>IFERROR(INDEX('Items'!$C$6:$C$1005,MATCH(D991,'Items'!$A$6:$A$1005,0)),"MISSING ID")</x:f>
        <x:v>T3</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t="n">
        <x:f>IF(OR(C991="Ingredient candidate",C991="Consumed input",C991="Contained input",C991="Transform input"),IF(F991="T0",0,IF(F991="T1",1,IF(F991="T2",2,IF(F991="T3",3,IF(F991="T4",4,-1))))),-1)</x:f>
        <x:v>3</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Not applicable</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stock</x:v>
      </x:c>
      <x:c r="F995" s="4" t="str">
        <x:f>IFERROR(INDEX('Items'!$C$6:$C$1005,MATCH(D995,'Items'!$A$6:$A$1005,0)),"MISSING ID")</x:f>
        <x:v>T3</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t="n">
        <x:f>IF(OR(C995="Ingredient candidate",C995="Consumed input",C995="Contained input",C995="Transform input"),IF(F995="T0",0,IF(F995="T1",1,IF(F995="T2",2,IF(F995="T3",3,IF(F995="T4",4,-1))))),-1)</x:f>
        <x:v>3</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T3</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t="n">
        <x:f>IF(OR(C997="Ingredient candidate",C997="Consumed input",C997="Contained input",C997="Transform input"),IF(F997="T0",0,IF(F997="T1",1,IF(F997="T2",2,IF(F997="T3",3,IF(F997="T4",4,-1))))),-1)</x:f>
        <x:v>3</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Not applicable</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t="str">
        <x:v>design.collection.spring_dart_projector.in.1</x:v>
      </x:c>
      <x:c r="B999" s="4" t="str">
        <x:v>design.collection.spring_dart_projector</x:v>
      </x:c>
      <x:c r="C999" s="4" t="str">
        <x:v>Ingredient candidate</x:v>
      </x:c>
      <x:c r="D999" s="4" t="str">
        <x:v>proposal.branch.spring_steel</x:v>
      </x:c>
      <x:c r="E999" s="4" t="str">
        <x:f>IFERROR(INDEX('Items'!$B$6:$B$1005,MATCH(D999,'Items'!$A$6:$A$1005,0)),"MISSING ID")</x:f>
        <x:v>Spring-grade steel stock</x:v>
      </x:c>
      <x:c r="F999" s="4" t="str">
        <x:f>IFERROR(INDEX('Items'!$C$6:$C$1005,MATCH(D999,'Items'!$A$6:$A$1005,0)),"MISSING ID")</x:f>
        <x:v>T3</x:v>
      </x:c>
      <x:c r="G999" s="4" t="str">
        <x:f>IFERROR(INDEX('Items'!$D$6:$D$1005,MATCH(D999,'Items'!$A$6:$A$1005,0)),"MISSING ID")</x:f>
        <x:v>Manufactured stock</x:v>
      </x:c>
      <x:c r="H999" s="4" t="str">
        <x:f>IFERROR(INDEX('Items'!$X$6:$X$1005,MATCH(D999,'Items'!$A$6:$A$1005,0)),"MISSING ID")</x:f>
        <x:v>Processed material</x:v>
      </x:c>
      <x:c r="I999" s="4"/>
      <x:c r="J999" s="4" t="str">
        <x:v>Unspecified</x:v>
      </x:c>
      <x:c r="K999" s="4" t="str">
        <x:f>IFERROR(INDEX('Crafting recipes'!$D$6:$D$1005,MATCH(B999,'Crafting recipes'!$A$6:$A$1005,0)),"MISSING ID")</x:f>
        <x:v>Proposal</x:v>
      </x:c>
      <x:c r="L999" s="4" t="str">
        <x:f>IFERROR(INDEX('Items'!$AD$6:$AD$1005,MATCH(D999,'Items'!$A$6:$A$1005,0)),"MISSING ID")</x:f>
        <x:v>Proposal</x:v>
      </x:c>
      <x:c r="M999" s="4" t="str">
        <x:f>IFERROR(INDEX('Crafting recipes'!$E$6:$E$1005,MATCH(B999,'Crafting recipes'!$A$6:$A$1005,0)),"MISSING ID")</x:f>
        <x:v>Partial proposal</x:v>
      </x:c>
      <x:c r="N999" s="4" t="str">
        <x:v>Candidate source or part only. Quantity, grade and method remain open.</x:v>
      </x:c>
      <x:c r="O999" s="4" t="str">
        <x:v>Collection expansion, October 15, 2026. New game proposal.</x:v>
      </x:c>
      <x:c r="P999" s="4" t="n">
        <x:f>IF(OR(C999="Ingredient candidate",C999="Consumed input",C999="Contained input",C999="Transform input"),IF(F999="T0",0,IF(F999="T1",1,IF(F999="T2",2,IF(F999="T3",3,IF(F999="T4",4,-1))))),-1)</x:f>
        <x:v>3</x:v>
      </x:c>
      <x:c r="Q999" s="4" t="n">
        <x:f>IF(AND(OR(C999="Ingredient candidate",C999="Consumed input",C999="Contained input",C999="Transform input"),P999=-1),1,0)</x:f>
        <x:v>0</x:v>
      </x:c>
    </x:row>
    <x:row r="1000" ht="64" customHeight="1">
      <x:c r="A1000" s="4" t="str">
        <x:v>design.collection.spring_dart_projector.in.2</x:v>
      </x:c>
      <x:c r="B1000" s="4" t="str">
        <x:v>design.collection.spring_dart_projector</x:v>
      </x:c>
      <x:c r="C1000" s="4" t="str">
        <x:v>Ingredient candidate</x:v>
      </x:c>
      <x:c r="D1000" s="4" t="str">
        <x:v>proposal.t3.precision_tube</x:v>
      </x:c>
      <x:c r="E1000" s="4" t="str">
        <x:f>IFERROR(INDEX('Items'!$B$6:$B$1005,MATCH(D1000,'Items'!$A$6:$A$1005,0)),"MISSING ID")</x:f>
        <x:v>Drawn steel tube stock</x:v>
      </x:c>
      <x:c r="F1000" s="4" t="str">
        <x:f>IFERROR(INDEX('Items'!$C$6:$C$1005,MATCH(D1000,'Items'!$A$6:$A$1005,0)),"MISSING ID")</x:f>
        <x:v>T3</x:v>
      </x:c>
      <x:c r="G1000" s="4" t="str">
        <x:f>IFERROR(INDEX('Items'!$D$6:$D$1005,MATCH(D1000,'Items'!$A$6:$A$1005,0)),"MISSING ID")</x:f>
        <x:v>Manufactured stock</x:v>
      </x:c>
      <x:c r="H1000" s="4" t="str">
        <x:f>IFERROR(INDEX('Items'!$X$6:$X$1005,MATCH(D1000,'Items'!$A$6:$A$1005,0)),"MISSING ID")</x:f>
        <x:v>Processed material</x:v>
      </x:c>
      <x:c r="I1000" s="4"/>
      <x:c r="J1000" s="4" t="str">
        <x:v>Unspecified</x:v>
      </x:c>
      <x:c r="K1000" s="4" t="str">
        <x:f>IFERROR(INDEX('Crafting recipes'!$D$6:$D$1005,MATCH(B1000,'Crafting recipes'!$A$6:$A$1005,0)),"MISSING ID")</x:f>
        <x:v>Proposal</x:v>
      </x:c>
      <x:c r="L1000" s="4" t="str">
        <x:f>IFERROR(INDEX('Items'!$AD$6:$AD$1005,MATCH(D1000,'Items'!$A$6:$A$1005,0)),"MISSING ID")</x:f>
        <x:v>Proposal</x:v>
      </x:c>
      <x:c r="M1000" s="4" t="str">
        <x:f>IFERROR(INDEX('Crafting recipes'!$E$6:$E$1005,MATCH(B1000,'Crafting recipes'!$A$6:$A$1005,0)),"MISSING ID")</x:f>
        <x:v>Partial proposal</x:v>
      </x:c>
      <x:c r="N1000" s="4" t="str">
        <x:v>Candidate source or part only. Quantity, grade and method remain open.</x:v>
      </x:c>
      <x:c r="O1000" s="4" t="str">
        <x:v>Collection expansion, October 15, 2026. New game proposal.</x:v>
      </x:c>
      <x:c r="P1000" s="4" t="n">
        <x:f>IF(OR(C1000="Ingredient candidate",C1000="Consumed input",C1000="Contained input",C1000="Transform input"),IF(F1000="T0",0,IF(F1000="T1",1,IF(F1000="T2",2,IF(F1000="T3",3,IF(F1000="T4",4,-1))))),-1)</x:f>
        <x:v>3</x:v>
      </x:c>
      <x:c r="Q1000" s="4" t="n">
        <x:f>IF(AND(OR(C1000="Ingredient candidate",C1000="Consumed input",C1000="Contained input",C1000="Transform input"),P1000=-1),1,0)</x:f>
        <x:v>0</x:v>
      </x:c>
    </x:row>
    <x:row r="1001" ht="64" customHeight="1">
      <x:c r="A1001" s="4" t="str">
        <x:v>design.collection.spring_dart_projector.out</x:v>
      </x:c>
      <x:c r="B1001" s="4" t="str">
        <x:v>design.collection.spring_dart_projector</x:v>
      </x:c>
      <x:c r="C1001" s="4" t="str">
        <x:v>Output</x:v>
      </x:c>
      <x:c r="D1001" s="4" t="str">
        <x:v>proposal.collection.spring_dart_projector</x:v>
      </x:c>
      <x:c r="E1001" s="4" t="str">
        <x:f>IFERROR(INDEX('Items'!$B$6:$B$1005,MATCH(D1001,'Items'!$A$6:$A$1005,0)),"MISSING ID")</x:f>
        <x:v>Spring dart projector</x:v>
      </x:c>
      <x:c r="F1001" s="4" t="str">
        <x:f>IFERROR(INDEX('Items'!$C$6:$C$1005,MATCH(D1001,'Items'!$A$6:$A$1005,0)),"MISSING ID")</x:f>
        <x:v>Not applicable</x:v>
      </x:c>
      <x:c r="G1001" s="4" t="str">
        <x:f>IFERROR(INDEX('Items'!$D$6:$D$1005,MATCH(D1001,'Items'!$A$6:$A$1005,0)),"MISSING ID")</x:f>
        <x:v>Weapons</x:v>
      </x:c>
      <x:c r="H1001" s="4" t="str">
        <x:f>IFERROR(INDEX('Items'!$X$6:$X$1005,MATCH(D1001,'Items'!$A$6:$A$1005,0)),"MISSING ID")</x:f>
        <x:v>Weapon</x:v>
      </x:c>
      <x:c r="I1001" s="4"/>
      <x:c r="J1001" s="4" t="str">
        <x:v>Unspecified</x:v>
      </x:c>
      <x:c r="K1001" s="4" t="str">
        <x:f>IFERROR(INDEX('Crafting recipes'!$D$6:$D$1005,MATCH(B1001,'Crafting recipes'!$A$6:$A$1005,0)),"MISSING ID")</x:f>
        <x:v>Proposal</x:v>
      </x:c>
      <x:c r="L1001" s="4" t="str">
        <x:f>IFERROR(INDEX('Items'!$AD$6:$AD$1005,MATCH(D1001,'Items'!$A$6:$A$1005,0)),"MISSING ID")</x:f>
        <x:v>Proposal</x:v>
      </x:c>
      <x:c r="M1001" s="4" t="str">
        <x:f>IFERROR(INDEX('Crafting recipes'!$E$6:$E$1005,MATCH(B1001,'Crafting recipes'!$A$6:$A$1005,0)),"MISSING ID")</x:f>
        <x:v>Partial proposal</x:v>
      </x:c>
      <x:c r="N1001" s="4" t="str">
        <x:v>Candidate source or part only. Quantity, grade and method remain open.</x:v>
      </x:c>
      <x:c r="O1001" s="4" t="str">
        <x:v>Collection expansion, October 15, 2026. New game proposal.</x:v>
      </x:c>
      <x:c r="P1001" s="4" t="n">
        <x:f>IF(OR(C1001="Ingredient candidate",C1001="Consumed input",C1001="Contained input",C1001="Transform input"),IF(F1001="T0",0,IF(F1001="T1",1,IF(F1001="T2",2,IF(F1001="T3",3,IF(F1001="T4",4,-1))))),-1)</x:f>
        <x:v>-1</x:v>
      </x:c>
      <x:c r="Q1001" s="4" t="n">
        <x:f>IF(AND(OR(C1001="Ingredient candidate",C1001="Consumed input",C1001="Contained input",C1001="Transform input"),P1001=-1),1,0)</x:f>
        <x:v>0</x:v>
      </x:c>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T3</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t="n">
        <x:f>IF(OR(C1002="Ingredient candidate",C1002="Consumed input",C1002="Contained input",C1002="Transform input"),IF(F1002="T0",0,IF(F1002="T1",1,IF(F1002="T2",2,IF(F1002="T3",3,IF(F1002="T4",4,-1))))),-1)</x:f>
        <x:v>3</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T3</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t="n">
        <x:f>IF(OR(C1003="Ingredient candidate",C1003="Consumed input",C1003="Contained input",C1003="Transform input"),IF(F1003="T0",0,IF(F1003="T1",1,IF(F1003="T2",2,IF(F1003="T3",3,IF(F1003="T4",4,-1))))),-1)</x:f>
        <x:v>3</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T3</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t="n">
        <x:f>IF(OR(C1004="Ingredient candidate",C1004="Consumed input",C1004="Contained input",C1004="Transform input"),IF(F1004="T0",0,IF(F1004="T1",1,IF(F1004="T2",2,IF(F1004="T3",3,IF(F1004="T4",4,-1))))),-1)</x:f>
        <x:v>3</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Pressure rivet launcher</x:v>
      </x:c>
      <x:c r="F1005" s="4" t="str">
        <x:f>IFERROR(INDEX('Items'!$C$6:$C$1005,MATCH(D1005,'Items'!$A$6:$A$1005,0)),"MISSING ID")</x:f>
        <x:v>Not applicable</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T3</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t="n">
        <x:f>IF(OR(C1006="Ingredient candidate",C1006="Consumed input",C1006="Contained input",C1006="Transform input"),IF(F1006="T0",0,IF(F1006="T1",1,IF(F1006="T2",2,IF(F1006="T3",3,IF(F1006="T4",4,-1))))),-1)</x:f>
        <x:v>3</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T3</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t="n">
        <x:f>IF(OR(C1007="Ingredient candidate",C1007="Consumed input",C1007="Contained input",C1007="Transform input"),IF(F1007="T0",0,IF(F1007="T1",1,IF(F1007="T2",2,IF(F1007="T3",3,IF(F1007="T4",4,-1))))),-1)</x:f>
        <x:v>3</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Not applicable</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T3</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t="n">
        <x:f>IF(OR(C1009="Ingredient candidate",C1009="Consumed input",C1009="Contained input",C1009="Transform input"),IF(F1009="T0",0,IF(F1009="T1",1,IF(F1009="T2",2,IF(F1009="T3",3,IF(F1009="T4",4,-1))))),-1)</x:f>
        <x:v>3</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stock</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T3</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t="n">
        <x:f>IF(OR(C1011="Ingredient candidate",C1011="Consumed input",C1011="Contained input",C1011="Transform input"),IF(F1011="T0",0,IF(F1011="T1",1,IF(F1011="T2",2,IF(F1011="T3",3,IF(F1011="T4",4,-1))))),-1)</x:f>
        <x:v>3</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Not applicable</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t="str">
        <x:v>design.collection.drained_culinary_phagia_curd.in.1</x:v>
      </x:c>
      <x:c r="B1013" s="4" t="str">
        <x:v>design.collection.drained_culinary_phagia_curd</x:v>
      </x:c>
      <x:c r="C1013" s="4" t="str">
        <x:v>Ingredient candidate</x:v>
      </x:c>
      <x:c r="D1013" s="4" t="str">
        <x:v>proposal.collection.contained_culinary_phagia_culture</x:v>
      </x:c>
      <x:c r="E1013" s="4" t="str">
        <x:f>IFERROR(INDEX('Items'!$B$6:$B$1005,MATCH(D1013,'Items'!$A$6:$A$1005,0)),"MISSING ID")</x:f>
        <x:v>Contained culinary Phagia culture</x:v>
      </x:c>
      <x:c r="F1013" s="4" t="str">
        <x:f>IFERROR(INDEX('Items'!$C$6:$C$1005,MATCH(D1013,'Items'!$A$6:$A$1005,0)),"MISSING ID")</x:f>
        <x:v>T0</x:v>
      </x:c>
      <x:c r="G1013" s="4" t="str">
        <x:f>IFERROR(INDEX('Items'!$D$6:$D$1005,MATCH(D1013,'Items'!$A$6:$A$1005,0)),"MISSING ID")</x:f>
        <x:v>Cooking ingredients</x:v>
      </x:c>
      <x:c r="H1013" s="4" t="str">
        <x:f>IFERROR(INDEX('Items'!$X$6:$X$1005,MATCH(D1013,'Items'!$A$6:$A$1005,0)),"MISSING ID")</x:f>
        <x:v>Raw material</x:v>
      </x:c>
      <x:c r="I1013" s="4"/>
      <x:c r="J1013" s="4" t="str">
        <x:v>Unspecified</x:v>
      </x:c>
      <x:c r="K1013" s="4" t="str">
        <x:f>IFERROR(INDEX('Crafting recipes'!$D$6:$D$1005,MATCH(B1013,'Crafting recipes'!$A$6:$A$1005,0)),"MISSING ID")</x:f>
        <x:v>Proposal</x:v>
      </x:c>
      <x:c r="L1013" s="4" t="str">
        <x:f>IFERROR(INDEX('Items'!$AD$6:$AD$1005,MATCH(D1013,'Items'!$A$6:$A$1005,0)),"MISSING ID")</x:f>
        <x:v>Proposal</x:v>
      </x:c>
      <x:c r="M1013" s="4" t="str">
        <x:f>IFERROR(INDEX('Crafting recipes'!$E$6:$E$1005,MATCH(B1013,'Crafting recipes'!$A$6:$A$1005,0)),"MISSING ID")</x:f>
        <x:v>Partial proposal</x:v>
      </x:c>
      <x:c r="N1013" s="4" t="str">
        <x:v>Candidate source or part only. Quantity, grade and method remain open.</x:v>
      </x:c>
      <x:c r="O1013" s="4" t="str">
        <x:v>Collection expansion, October 15, 2026. New game proposal.</x:v>
      </x:c>
      <x:c r="P1013" s="4" t="n">
        <x:f>IF(OR(C1013="Ingredient candidate",C1013="Consumed input",C1013="Contained input",C1013="Transform input"),IF(F1013="T0",0,IF(F1013="T1",1,IF(F1013="T2",2,IF(F1013="T3",3,IF(F1013="T4",4,-1))))),-1)</x:f>
        <x:v>0</x:v>
      </x:c>
      <x:c r="Q1013" s="4" t="n">
        <x:f>IF(AND(OR(C1013="Ingredient candidate",C1013="Consumed input",C1013="Contained input",C1013="Transform input"),P1013=-1),1,0)</x:f>
        <x:v>0</x:v>
      </x:c>
    </x:row>
    <x:row r="1014" ht="64" customHeight="1">
      <x:c r="A1014" s="4" t="str">
        <x:v>design.collection.drained_culinary_phagia_curd.out</x:v>
      </x:c>
      <x:c r="B1014" s="4" t="str">
        <x:v>design.collection.drained_culinary_phagia_curd</x:v>
      </x:c>
      <x:c r="C1014" s="4" t="str">
        <x:v>Output</x:v>
      </x:c>
      <x:c r="D1014" s="4" t="str">
        <x:v>proposal.collection.drained_culinary_phagia_curd</x:v>
      </x:c>
      <x:c r="E1014" s="4" t="str">
        <x:f>IFERROR(INDEX('Items'!$B$6:$B$1005,MATCH(D1014,'Items'!$A$6:$A$1005,0)),"MISSING ID")</x:f>
        <x:v>Drained culinary Phagia curd</x:v>
      </x:c>
      <x:c r="F1014" s="4" t="str">
        <x:f>IFERROR(INDEX('Items'!$C$6:$C$1005,MATCH(D1014,'Items'!$A$6:$A$1005,0)),"MISSING ID")</x:f>
        <x:v>T1</x:v>
      </x:c>
      <x:c r="G1014" s="4" t="str">
        <x:f>IFERROR(INDEX('Items'!$D$6:$D$1005,MATCH(D1014,'Items'!$A$6:$A$1005,0)),"MISSING ID")</x:f>
        <x:v>Cooking ingredients</x:v>
      </x:c>
      <x:c r="H1014" s="4" t="str">
        <x:f>IFERROR(INDEX('Items'!$X$6:$X$1005,MATCH(D1014,'Items'!$A$6:$A$1005,0)),"MISSING ID")</x:f>
        <x:v>Food material</x:v>
      </x:c>
      <x:c r="I1014" s="4"/>
      <x:c r="J1014" s="4" t="str">
        <x:v>Unspecified</x:v>
      </x:c>
      <x:c r="K1014" s="4" t="str">
        <x:f>IFERROR(INDEX('Crafting recipes'!$D$6:$D$1005,MATCH(B1014,'Crafting recipes'!$A$6:$A$1005,0)),"MISSING ID")</x:f>
        <x:v>Proposal</x:v>
      </x:c>
      <x:c r="L1014" s="4" t="str">
        <x:f>IFERROR(INDEX('Items'!$AD$6:$AD$1005,MATCH(D1014,'Items'!$A$6:$A$1005,0)),"MISSING ID")</x:f>
        <x:v>Proposal</x:v>
      </x:c>
      <x:c r="M1014" s="4" t="str">
        <x:f>IFERROR(INDEX('Crafting recipes'!$E$6:$E$1005,MATCH(B1014,'Crafting recipes'!$A$6:$A$1005,0)),"MISSING ID")</x:f>
        <x:v>Partial proposal</x:v>
      </x:c>
      <x:c r="N1014" s="4" t="str">
        <x:v>Candidate source or part only. Quantity, grade and method remain open.</x:v>
      </x:c>
      <x:c r="O1014" s="4" t="str">
        <x:v>Collection expansion, October 15, 2026. New game proposal.</x:v>
      </x:c>
      <x:c r="P1014" s="4" t="n">
        <x:f>IF(OR(C1014="Ingredient candidate",C1014="Consumed input",C1014="Contained input",C1014="Transform input"),IF(F1014="T0",0,IF(F1014="T1",1,IF(F1014="T2",2,IF(F1014="T3",3,IF(F1014="T4",4,-1))))),-1)</x:f>
        <x:v>-1</x:v>
      </x:c>
      <x:c r="Q1014" s="4" t="n">
        <x:f>IF(AND(OR(C1014="Ingredient candidate",C1014="Consumed input",C1014="Contained input",C1014="Transform input"),P1014=-1),1,0)</x:f>
        <x:v>0</x:v>
      </x:c>
    </x:row>
    <x:row r="1015" ht="64" customHeight="1">
      <x:c r="A1015" s="4" t="str">
        <x:v>design.collection.culinary_phagia_liquid_fraction.in.1</x:v>
      </x:c>
      <x:c r="B1015" s="4" t="str">
        <x:v>design.collection.culinary_phagia_liquid_fraction</x:v>
      </x:c>
      <x:c r="C1015" s="4" t="str">
        <x:v>Ingredient candidate</x:v>
      </x:c>
      <x:c r="D1015" s="4" t="str">
        <x:v>proposal.collection.contained_culinary_phagia_culture</x:v>
      </x:c>
      <x:c r="E1015" s="4" t="str">
        <x:f>IFERROR(INDEX('Items'!$B$6:$B$1005,MATCH(D1015,'Items'!$A$6:$A$1005,0)),"MISSING ID")</x:f>
        <x:v>Contained culinary Phagia culture</x:v>
      </x:c>
      <x:c r="F1015" s="4" t="str">
        <x:f>IFERROR(INDEX('Items'!$C$6:$C$1005,MATCH(D1015,'Items'!$A$6:$A$1005,0)),"MISSING ID")</x:f>
        <x:v>T0</x:v>
      </x:c>
      <x:c r="G1015" s="4" t="str">
        <x:f>IFERROR(INDEX('Items'!$D$6:$D$1005,MATCH(D1015,'Items'!$A$6:$A$1005,0)),"MISSING ID")</x:f>
        <x:v>Cooking ingredients</x:v>
      </x:c>
      <x:c r="H1015" s="4" t="str">
        <x:f>IFERROR(INDEX('Items'!$X$6:$X$1005,MATCH(D1015,'Items'!$A$6:$A$1005,0)),"MISSING ID")</x:f>
        <x:v>Raw material</x:v>
      </x:c>
      <x:c r="I1015" s="4"/>
      <x:c r="J1015" s="4" t="str">
        <x:v>Unspecified</x:v>
      </x:c>
      <x:c r="K1015" s="4" t="str">
        <x:f>IFERROR(INDEX('Crafting recipes'!$D$6:$D$1005,MATCH(B1015,'Crafting recipes'!$A$6:$A$1005,0)),"MISSING ID")</x:f>
        <x:v>Proposal</x:v>
      </x:c>
      <x:c r="L1015" s="4" t="str">
        <x:f>IFERROR(INDEX('Items'!$AD$6:$AD$1005,MATCH(D1015,'Items'!$A$6:$A$1005,0)),"MISSING ID")</x:f>
        <x:v>Proposal</x:v>
      </x:c>
      <x:c r="M1015" s="4" t="str">
        <x:f>IFERROR(INDEX('Crafting recipes'!$E$6:$E$1005,MATCH(B1015,'Crafting recipes'!$A$6:$A$1005,0)),"MISSING ID")</x:f>
        <x:v>Partial proposal</x:v>
      </x:c>
      <x:c r="N1015" s="4" t="str">
        <x:v>Candidate source or part only. Quantity, grade and method remain open.</x:v>
      </x:c>
      <x:c r="O1015" s="4" t="str">
        <x:v>Collection expansion, October 15, 2026. New game proposal.</x:v>
      </x:c>
      <x:c r="P1015" s="4" t="n">
        <x:f>IF(OR(C1015="Ingredient candidate",C1015="Consumed input",C1015="Contained input",C1015="Transform input"),IF(F1015="T0",0,IF(F1015="T1",1,IF(F1015="T2",2,IF(F1015="T3",3,IF(F1015="T4",4,-1))))),-1)</x:f>
        <x:v>0</x:v>
      </x:c>
      <x:c r="Q1015" s="4" t="n">
        <x:f>IF(AND(OR(C1015="Ingredient candidate",C1015="Consumed input",C1015="Contained input",C1015="Transform input"),P1015=-1),1,0)</x:f>
        <x:v>0</x:v>
      </x:c>
    </x:row>
    <x:row r="1016" ht="64" customHeight="1">
      <x:c r="A1016" s="4" t="str">
        <x:v>design.collection.culinary_phagia_liquid_fraction.out</x:v>
      </x:c>
      <x:c r="B1016" s="4" t="str">
        <x:v>design.collection.culinary_phagia_liquid_fraction</x:v>
      </x:c>
      <x:c r="C1016" s="4" t="str">
        <x:v>Output</x:v>
      </x:c>
      <x:c r="D1016" s="4" t="str">
        <x:v>proposal.collection.culinary_phagia_liquid_fraction</x:v>
      </x:c>
      <x:c r="E1016" s="4" t="str">
        <x:f>IFERROR(INDEX('Items'!$B$6:$B$1005,MATCH(D1016,'Items'!$A$6:$A$1005,0)),"MISSING ID")</x:f>
        <x:v>Culinary Phagia liquid fraction</x:v>
      </x:c>
      <x:c r="F1016" s="4" t="str">
        <x:f>IFERROR(INDEX('Items'!$C$6:$C$1005,MATCH(D1016,'Items'!$A$6:$A$1005,0)),"MISSING ID")</x:f>
        <x:v>T1</x:v>
      </x:c>
      <x:c r="G1016" s="4" t="str">
        <x:f>IFERROR(INDEX('Items'!$D$6:$D$1005,MATCH(D1016,'Items'!$A$6:$A$1005,0)),"MISSING ID")</x:f>
        <x:v>Cooking ingredients</x:v>
      </x:c>
      <x:c r="H1016" s="4" t="str">
        <x:f>IFERROR(INDEX('Items'!$X$6:$X$1005,MATCH(D1016,'Items'!$A$6:$A$1005,0)),"MISSING ID")</x:f>
        <x:v>Food material</x:v>
      </x:c>
      <x:c r="I1016" s="4"/>
      <x:c r="J1016" s="4" t="str">
        <x:v>Unspecified</x:v>
      </x:c>
      <x:c r="K1016" s="4" t="str">
        <x:f>IFERROR(INDEX('Crafting recipes'!$D$6:$D$1005,MATCH(B1016,'Crafting recipes'!$A$6:$A$1005,0)),"MISSING ID")</x:f>
        <x:v>Proposal</x:v>
      </x:c>
      <x:c r="L1016" s="4" t="str">
        <x:f>IFERROR(INDEX('Items'!$AD$6:$AD$1005,MATCH(D1016,'Items'!$A$6:$A$1005,0)),"MISSING ID")</x:f>
        <x:v>Proposal</x:v>
      </x:c>
      <x:c r="M1016" s="4" t="str">
        <x:f>IFERROR(INDEX('Crafting recipes'!$E$6:$E$1005,MATCH(B1016,'Crafting recipes'!$A$6:$A$1005,0)),"MISSING ID")</x:f>
        <x:v>Partial proposal</x:v>
      </x:c>
      <x:c r="N1016" s="4" t="str">
        <x:v>Candidate source or part only. Quantity, grade and method remain open.</x:v>
      </x:c>
      <x:c r="O1016" s="4" t="str">
        <x:v>Collection expansion, October 15, 2026. New game proposal.</x:v>
      </x:c>
      <x:c r="P1016" s="4" t="n">
        <x:f>IF(OR(C1016="Ingredient candidate",C1016="Consumed input",C1016="Contained input",C1016="Transform input"),IF(F1016="T0",0,IF(F1016="T1",1,IF(F1016="T2",2,IF(F1016="T3",3,IF(F1016="T4",4,-1))))),-1)</x:f>
        <x:v>-1</x:v>
      </x:c>
      <x:c r="Q1016" s="4" t="n">
        <x:f>IF(AND(OR(C1016="Ingredient candidate",C1016="Consumed input",C1016="Contained input",C1016="Transform input"),P1016=-1),1,0)</x:f>
        <x:v>0</x:v>
      </x:c>
    </x:row>
    <x:row r="1017" ht="64" customHeight="1">
      <x:c r="A1017" s="4" t="str">
        <x:v>design.collection.fine_culinary_phagia_meal.in.1</x:v>
      </x:c>
      <x:c r="B1017" s="4" t="str">
        <x:v>design.collection.fine_culinary_phagia_meal</x:v>
      </x:c>
      <x:c r="C1017" s="4" t="str">
        <x:v>Ingredient candidate</x:v>
      </x:c>
      <x:c r="D1017" s="4" t="str">
        <x:v>proposal.collection.contained_culinary_phagia_culture</x:v>
      </x:c>
      <x:c r="E1017" s="4" t="str">
        <x:f>IFERROR(INDEX('Items'!$B$6:$B$1005,MATCH(D1017,'Items'!$A$6:$A$1005,0)),"MISSING ID")</x:f>
        <x:v>Contained culinary Phagia culture</x:v>
      </x:c>
      <x:c r="F1017" s="4" t="str">
        <x:f>IFERROR(INDEX('Items'!$C$6:$C$1005,MATCH(D1017,'Items'!$A$6:$A$1005,0)),"MISSING ID")</x:f>
        <x:v>T0</x:v>
      </x:c>
      <x:c r="G1017" s="4" t="str">
        <x:f>IFERROR(INDEX('Items'!$D$6:$D$1005,MATCH(D1017,'Items'!$A$6:$A$1005,0)),"MISSING ID")</x:f>
        <x:v>Cooking ingredients</x:v>
      </x:c>
      <x:c r="H1017" s="4" t="str">
        <x:f>IFERROR(INDEX('Items'!$X$6:$X$1005,MATCH(D1017,'Items'!$A$6:$A$1005,0)),"MISSING ID")</x:f>
        <x:v>Raw material</x:v>
      </x:c>
      <x:c r="I1017" s="4"/>
      <x:c r="J1017" s="4" t="str">
        <x:v>Unspecified</x:v>
      </x:c>
      <x:c r="K1017" s="4" t="str">
        <x:f>IFERROR(INDEX('Crafting recipes'!$D$6:$D$1005,MATCH(B1017,'Crafting recipes'!$A$6:$A$1005,0)),"MISSING ID")</x:f>
        <x:v>Proposal</x:v>
      </x:c>
      <x:c r="L1017" s="4" t="str">
        <x:f>IFERROR(INDEX('Items'!$AD$6:$AD$1005,MATCH(D1017,'Items'!$A$6:$A$1005,0)),"MISSING ID")</x:f>
        <x:v>Proposal</x:v>
      </x:c>
      <x:c r="M1017" s="4" t="str">
        <x:f>IFERROR(INDEX('Crafting recipes'!$E$6:$E$1005,MATCH(B1017,'Crafting recipes'!$A$6:$A$1005,0)),"MISSING ID")</x:f>
        <x:v>Partial proposal</x:v>
      </x:c>
      <x:c r="N1017" s="4" t="str">
        <x:v>Candidate source or part only. Quantity, grade and method remain open.</x:v>
      </x:c>
      <x:c r="O1017" s="4" t="str">
        <x:v>Collection expansion, October 15, 2026. New game proposal.</x:v>
      </x:c>
      <x:c r="P1017" s="4" t="n">
        <x:f>IF(OR(C1017="Ingredient candidate",C1017="Consumed input",C1017="Contained input",C1017="Transform input"),IF(F1017="T0",0,IF(F1017="T1",1,IF(F1017="T2",2,IF(F1017="T3",3,IF(F1017="T4",4,-1))))),-1)</x:f>
        <x:v>0</x:v>
      </x:c>
      <x:c r="Q1017" s="4" t="n">
        <x:f>IF(AND(OR(C1017="Ingredient candidate",C1017="Consumed input",C1017="Contained input",C1017="Transform input"),P1017=-1),1,0)</x:f>
        <x:v>0</x:v>
      </x:c>
    </x:row>
    <x:row r="1018" ht="64" customHeight="1">
      <x:c r="A1018" s="4" t="str">
        <x:v>design.collection.fine_culinary_phagia_meal.out</x:v>
      </x:c>
      <x:c r="B1018" s="4" t="str">
        <x:v>design.collection.fine_culinary_phagia_meal</x:v>
      </x:c>
      <x:c r="C1018" s="4" t="str">
        <x:v>Output</x:v>
      </x:c>
      <x:c r="D1018" s="4" t="str">
        <x:v>proposal.collection.fine_culinary_phagia_meal</x:v>
      </x:c>
      <x:c r="E1018" s="4" t="str">
        <x:f>IFERROR(INDEX('Items'!$B$6:$B$1005,MATCH(D1018,'Items'!$A$6:$A$1005,0)),"MISSING ID")</x:f>
        <x:v>Fine culinary Phagia meal</x:v>
      </x:c>
      <x:c r="F1018" s="4" t="str">
        <x:f>IFERROR(INDEX('Items'!$C$6:$C$1005,MATCH(D1018,'Items'!$A$6:$A$1005,0)),"MISSING ID")</x:f>
        <x:v>T1</x:v>
      </x:c>
      <x:c r="G1018" s="4" t="str">
        <x:f>IFERROR(INDEX('Items'!$D$6:$D$1005,MATCH(D1018,'Items'!$A$6:$A$1005,0)),"MISSING ID")</x:f>
        <x:v>Cooking ingredients</x:v>
      </x:c>
      <x:c r="H1018" s="4" t="str">
        <x:f>IFERROR(INDEX('Items'!$X$6:$X$1005,MATCH(D1018,'Items'!$A$6:$A$1005,0)),"MISSING ID")</x:f>
        <x:v>Food material</x:v>
      </x:c>
      <x:c r="I1018" s="4"/>
      <x:c r="J1018" s="4" t="str">
        <x:v>Unspecified</x:v>
      </x:c>
      <x:c r="K1018" s="4" t="str">
        <x:f>IFERROR(INDEX('Crafting recipes'!$D$6:$D$1005,MATCH(B1018,'Crafting recipes'!$A$6:$A$1005,0)),"MISSING ID")</x:f>
        <x:v>Proposal</x:v>
      </x:c>
      <x:c r="L1018" s="4" t="str">
        <x:f>IFERROR(INDEX('Items'!$AD$6:$AD$1005,MATCH(D1018,'Items'!$A$6:$A$1005,0)),"MISSING ID")</x:f>
        <x:v>Proposal</x:v>
      </x:c>
      <x:c r="M1018" s="4" t="str">
        <x:f>IFERROR(INDEX('Crafting recipes'!$E$6:$E$1005,MATCH(B1018,'Crafting recipes'!$A$6:$A$1005,0)),"MISSING ID")</x:f>
        <x:v>Partial proposal</x:v>
      </x:c>
      <x:c r="N1018" s="4" t="str">
        <x:v>Candidate source or part only. Quantity, grade and method remain open.</x:v>
      </x:c>
      <x:c r="O1018" s="4" t="str">
        <x:v>Collection expansion, October 15, 2026. New game proposal.</x:v>
      </x:c>
      <x:c r="P1018" s="4" t="n">
        <x:f>IF(OR(C1018="Ingredient candidate",C1018="Consumed input",C1018="Contained input",C1018="Transform input"),IF(F1018="T0",0,IF(F1018="T1",1,IF(F1018="T2",2,IF(F1018="T3",3,IF(F1018="T4",4,-1))))),-1)</x:f>
        <x:v>-1</x:v>
      </x:c>
      <x:c r="Q1018" s="4" t="n">
        <x:f>IF(AND(OR(C1018="Ingredient candidate",C1018="Consumed input",C1018="Contained input",C1018="Transform input"),P1018=-1),1,0)</x:f>
        <x:v>0</x:v>
      </x:c>
    </x:row>
    <x:row r="1019" ht="64" customHeight="1">
      <x:c r="A1019" s="4" t="str">
        <x:v>design.collection.pressed_culinary_phagia_flakes.in.1</x:v>
      </x:c>
      <x:c r="B1019" s="4" t="str">
        <x:v>design.collection.pressed_culinary_phagia_flakes</x:v>
      </x:c>
      <x:c r="C1019" s="4" t="str">
        <x:v>Ingredient candidate</x:v>
      </x:c>
      <x:c r="D1019" s="4" t="str">
        <x:v>proposal.collection.contained_culinary_phagia_culture</x:v>
      </x:c>
      <x:c r="E1019" s="4" t="str">
        <x:f>IFERROR(INDEX('Items'!$B$6:$B$1005,MATCH(D1019,'Items'!$A$6:$A$1005,0)),"MISSING ID")</x:f>
        <x:v>Contained culinary Phagia culture</x:v>
      </x:c>
      <x:c r="F1019" s="4" t="str">
        <x:f>IFERROR(INDEX('Items'!$C$6:$C$1005,MATCH(D1019,'Items'!$A$6:$A$1005,0)),"MISSING ID")</x:f>
        <x:v>T0</x:v>
      </x:c>
      <x:c r="G1019" s="4" t="str">
        <x:f>IFERROR(INDEX('Items'!$D$6:$D$1005,MATCH(D1019,'Items'!$A$6:$A$1005,0)),"MISSING ID")</x:f>
        <x:v>Cooking ingredients</x:v>
      </x:c>
      <x:c r="H1019" s="4" t="str">
        <x:f>IFERROR(INDEX('Items'!$X$6:$X$1005,MATCH(D1019,'Items'!$A$6:$A$1005,0)),"MISSING ID")</x:f>
        <x:v>Raw material</x:v>
      </x:c>
      <x:c r="I1019" s="4"/>
      <x:c r="J1019" s="4" t="str">
        <x:v>Unspecified</x:v>
      </x:c>
      <x:c r="K1019" s="4" t="str">
        <x:f>IFERROR(INDEX('Crafting recipes'!$D$6:$D$1005,MATCH(B1019,'Crafting recipes'!$A$6:$A$1005,0)),"MISSING ID")</x:f>
        <x:v>Proposal</x:v>
      </x:c>
      <x:c r="L1019" s="4" t="str">
        <x:f>IFERROR(INDEX('Items'!$AD$6:$AD$1005,MATCH(D1019,'Items'!$A$6:$A$1005,0)),"MISSING ID")</x:f>
        <x:v>Proposal</x:v>
      </x:c>
      <x:c r="M1019" s="4" t="str">
        <x:f>IFERROR(INDEX('Crafting recipes'!$E$6:$E$1005,MATCH(B1019,'Crafting recipes'!$A$6:$A$1005,0)),"MISSING ID")</x:f>
        <x:v>Partial proposal</x:v>
      </x:c>
      <x:c r="N1019" s="4" t="str">
        <x:v>Candidate source or part only. Quantity, grade and method remain open.</x:v>
      </x:c>
      <x:c r="O1019" s="4" t="str">
        <x:v>Collection expansion, October 15, 2026. New game proposal.</x:v>
      </x:c>
      <x:c r="P1019" s="4" t="n">
        <x:f>IF(OR(C1019="Ingredient candidate",C1019="Consumed input",C1019="Contained input",C1019="Transform input"),IF(F1019="T0",0,IF(F1019="T1",1,IF(F1019="T2",2,IF(F1019="T3",3,IF(F1019="T4",4,-1))))),-1)</x:f>
        <x:v>0</x:v>
      </x:c>
      <x:c r="Q1019" s="4" t="n">
        <x:f>IF(AND(OR(C1019="Ingredient candidate",C1019="Consumed input",C1019="Contained input",C1019="Transform input"),P1019=-1),1,0)</x:f>
        <x:v>0</x:v>
      </x:c>
    </x:row>
    <x:row r="1020" ht="64" customHeight="1">
      <x:c r="A1020" s="4" t="str">
        <x:v>design.collection.pressed_culinary_phagia_flakes.out</x:v>
      </x:c>
      <x:c r="B1020" s="4" t="str">
        <x:v>design.collection.pressed_culinary_phagia_flakes</x:v>
      </x:c>
      <x:c r="C1020" s="4" t="str">
        <x:v>Output</x:v>
      </x:c>
      <x:c r="D1020" s="4" t="str">
        <x:v>proposal.collection.pressed_culinary_phagia_flakes</x:v>
      </x:c>
      <x:c r="E1020" s="4" t="str">
        <x:f>IFERROR(INDEX('Items'!$B$6:$B$1005,MATCH(D1020,'Items'!$A$6:$A$1005,0)),"MISSING ID")</x:f>
        <x:v>Pressed culinary Phagia flakes</x:v>
      </x:c>
      <x:c r="F1020" s="4" t="str">
        <x:f>IFERROR(INDEX('Items'!$C$6:$C$1005,MATCH(D1020,'Items'!$A$6:$A$1005,0)),"MISSING ID")</x:f>
        <x:v>T1</x:v>
      </x:c>
      <x:c r="G1020" s="4" t="str">
        <x:f>IFERROR(INDEX('Items'!$D$6:$D$1005,MATCH(D1020,'Items'!$A$6:$A$1005,0)),"MISSING ID")</x:f>
        <x:v>Cooking ingredients</x:v>
      </x:c>
      <x:c r="H1020" s="4" t="str">
        <x:f>IFERROR(INDEX('Items'!$X$6:$X$1005,MATCH(D1020,'Items'!$A$6:$A$1005,0)),"MISSING ID")</x:f>
        <x:v>Food material</x:v>
      </x:c>
      <x:c r="I1020" s="4"/>
      <x:c r="J1020" s="4" t="str">
        <x:v>Unspecified</x:v>
      </x:c>
      <x:c r="K1020" s="4" t="str">
        <x:f>IFERROR(INDEX('Crafting recipes'!$D$6:$D$1005,MATCH(B1020,'Crafting recipes'!$A$6:$A$1005,0)),"MISSING ID")</x:f>
        <x:v>Proposal</x:v>
      </x:c>
      <x:c r="L1020" s="4" t="str">
        <x:f>IFERROR(INDEX('Items'!$AD$6:$AD$1005,MATCH(D1020,'Items'!$A$6:$A$1005,0)),"MISSING ID")</x:f>
        <x:v>Proposal</x:v>
      </x:c>
      <x:c r="M1020" s="4" t="str">
        <x:f>IFERROR(INDEX('Crafting recipes'!$E$6:$E$1005,MATCH(B1020,'Crafting recipes'!$A$6:$A$1005,0)),"MISSING ID")</x:f>
        <x:v>Partial proposal</x:v>
      </x:c>
      <x:c r="N1020" s="4" t="str">
        <x:v>Candidate source or part only. Quantity, grade and method remain open.</x:v>
      </x:c>
      <x:c r="O1020" s="4" t="str">
        <x:v>Collection expansion, October 15, 2026. New game proposal.</x:v>
      </x:c>
      <x:c r="P1020" s="4" t="n">
        <x:f>IF(OR(C1020="Ingredient candidate",C1020="Consumed input",C1020="Contained input",C1020="Transform input"),IF(F1020="T0",0,IF(F1020="T1",1,IF(F1020="T2",2,IF(F1020="T3",3,IF(F1020="T4",4,-1))))),-1)</x:f>
        <x:v>-1</x:v>
      </x:c>
      <x:c r="Q1020" s="4" t="n">
        <x:f>IF(AND(OR(C1020="Ingredient candidate",C1020="Consumed input",C1020="Contained input",C1020="Transform input"),P1020=-1),1,0)</x:f>
        <x:v>0</x:v>
      </x:c>
    </x:row>
    <x:row r="1021" ht="64" customHeight="1">
      <x:c r="A1021" s="4"/>
      <x:c r="B1021" s="4"/>
      <x:c r="C1021" s="4"/>
      <x:c r="D1021" s="4"/>
      <x:c r="E1021" s="4"/>
      <x:c r="F1021" s="4"/>
      <x:c r="G1021" s="4"/>
      <x:c r="H1021" s="4"/>
      <x:c r="I1021" s="4"/>
      <x:c r="K1021" s="4"/>
      <x:c r="L1021" s="4"/>
      <x:c r="M1021" s="4"/>
      <x:c r="N1021" s="4"/>
      <x:c r="O1021" s="4"/>
      <x:c r="P1021" s="4"/>
      <x:c r="Q1021" s="4"/>
    </x:row>
    <x:row r="1022" ht="64" customHeight="1">
      <x:c r="A1022" s="4"/>
      <x:c r="B1022" s="4"/>
      <x:c r="C1022" s="4"/>
      <x:c r="D1022" s="4"/>
      <x:c r="E1022" s="4"/>
      <x:c r="F1022" s="4"/>
      <x:c r="G1022" s="4"/>
      <x:c r="H1022" s="4"/>
      <x:c r="I1022" s="4"/>
      <x:c r="K1022" s="4"/>
      <x:c r="L1022" s="4"/>
      <x:c r="M1022" s="4"/>
      <x:c r="N1022" s="4"/>
      <x:c r="O1022" s="4"/>
      <x:c r="P1022" s="4"/>
      <x:c r="Q1022" s="4"/>
    </x:row>
    <x:row r="1023" ht="64" customHeight="1">
      <x:c r="A1023" s="4" t="str">
        <x:v>design.collection.culinary_phagia_binding_paste.in.1</x:v>
      </x:c>
      <x:c r="B1023" s="4" t="str">
        <x:v>design.collection.culinary_phagia_binding_paste</x:v>
      </x:c>
      <x:c r="C1023" s="4" t="str">
        <x:v>Ingredient candidate</x:v>
      </x:c>
      <x:c r="D1023" s="4" t="str">
        <x:v>proposal.collection.contained_culinary_phagia_culture</x:v>
      </x:c>
      <x:c r="E1023" s="4" t="str">
        <x:f>IFERROR(INDEX('Items'!$B$6:$B$1005,MATCH(D1023,'Items'!$A$6:$A$1005,0)),"MISSING ID")</x:f>
        <x:v>Contained culinary Phagia culture</x:v>
      </x:c>
      <x:c r="F1023" s="4" t="str">
        <x:f>IFERROR(INDEX('Items'!$C$6:$C$1005,MATCH(D1023,'Items'!$A$6:$A$1005,0)),"MISSING ID")</x:f>
        <x:v>T0</x:v>
      </x:c>
      <x:c r="G1023" s="4" t="str">
        <x:f>IFERROR(INDEX('Items'!$D$6:$D$1005,MATCH(D1023,'Items'!$A$6:$A$1005,0)),"MISSING ID")</x:f>
        <x:v>Cooking ingredients</x:v>
      </x:c>
      <x:c r="H1023" s="4" t="str">
        <x:f>IFERROR(INDEX('Items'!$X$6:$X$1005,MATCH(D1023,'Items'!$A$6:$A$1005,0)),"MISSING ID")</x:f>
        <x:v>Raw material</x:v>
      </x:c>
      <x:c r="I1023" s="4"/>
      <x:c r="J1023" s="4" t="str">
        <x:v>Unspecified</x:v>
      </x:c>
      <x:c r="K1023" s="4" t="str">
        <x:f>IFERROR(INDEX('Crafting recipes'!$D$6:$D$1005,MATCH(B1023,'Crafting recipes'!$A$6:$A$1005,0)),"MISSING ID")</x:f>
        <x:v>Proposal</x:v>
      </x:c>
      <x:c r="L1023" s="4" t="str">
        <x:f>IFERROR(INDEX('Items'!$AD$6:$AD$1005,MATCH(D1023,'Items'!$A$6:$A$1005,0)),"MISSING ID")</x:f>
        <x:v>Proposal</x:v>
      </x:c>
      <x:c r="M1023" s="4" t="str">
        <x:f>IFERROR(INDEX('Crafting recipes'!$E$6:$E$1005,MATCH(B1023,'Crafting recipes'!$A$6:$A$1005,0)),"MISSING ID")</x:f>
        <x:v>Partial proposal</x:v>
      </x:c>
      <x:c r="N1023" s="4" t="str">
        <x:v>Candidate source or part only. Quantity, grade and method remain open.</x:v>
      </x:c>
      <x:c r="O1023" s="4" t="str">
        <x:v>Collection expansion, October 15, 2026. New game proposal.</x:v>
      </x:c>
      <x:c r="P1023" s="4" t="n">
        <x:f>IF(OR(C1023="Ingredient candidate",C1023="Consumed input",C1023="Contained input",C1023="Transform input"),IF(F1023="T0",0,IF(F1023="T1",1,IF(F1023="T2",2,IF(F1023="T3",3,IF(F1023="T4",4,-1))))),-1)</x:f>
        <x:v>0</x:v>
      </x:c>
      <x:c r="Q1023" s="4" t="n">
        <x:f>IF(AND(OR(C1023="Ingredient candidate",C1023="Consumed input",C1023="Contained input",C1023="Transform input"),P1023=-1),1,0)</x:f>
        <x:v>0</x:v>
      </x:c>
    </x:row>
    <x:row r="1024" ht="64" customHeight="1">
      <x:c r="A1024" s="4" t="str">
        <x:v>design.collection.culinary_phagia_binding_paste.out</x:v>
      </x:c>
      <x:c r="B1024" s="4" t="str">
        <x:v>design.collection.culinary_phagia_binding_paste</x:v>
      </x:c>
      <x:c r="C1024" s="4" t="str">
        <x:v>Output</x:v>
      </x:c>
      <x:c r="D1024" s="4" t="str">
        <x:v>proposal.collection.culinary_phagia_binding_paste</x:v>
      </x:c>
      <x:c r="E1024" s="4" t="str">
        <x:f>IFERROR(INDEX('Items'!$B$6:$B$1005,MATCH(D1024,'Items'!$A$6:$A$1005,0)),"MISSING ID")</x:f>
        <x:v>Culinary Phagia binding paste</x:v>
      </x:c>
      <x:c r="F1024" s="4" t="str">
        <x:f>IFERROR(INDEX('Items'!$C$6:$C$1005,MATCH(D1024,'Items'!$A$6:$A$1005,0)),"MISSING ID")</x:f>
        <x:v>T1</x:v>
      </x:c>
      <x:c r="G1024" s="4" t="str">
        <x:f>IFERROR(INDEX('Items'!$D$6:$D$1005,MATCH(D1024,'Items'!$A$6:$A$1005,0)),"MISSING ID")</x:f>
        <x:v>Cooking ingredients</x:v>
      </x:c>
      <x:c r="H1024" s="4" t="str">
        <x:f>IFERROR(INDEX('Items'!$X$6:$X$1005,MATCH(D1024,'Items'!$A$6:$A$1005,0)),"MISSING ID")</x:f>
        <x:v>Food material</x:v>
      </x:c>
      <x:c r="I1024" s="4"/>
      <x:c r="J1024" s="4" t="str">
        <x:v>Unspecified</x:v>
      </x:c>
      <x:c r="K1024" s="4" t="str">
        <x:f>IFERROR(INDEX('Crafting recipes'!$D$6:$D$1005,MATCH(B1024,'Crafting recipes'!$A$6:$A$1005,0)),"MISSING ID")</x:f>
        <x:v>Proposal</x:v>
      </x:c>
      <x:c r="L1024" s="4" t="str">
        <x:f>IFERROR(INDEX('Items'!$AD$6:$AD$1005,MATCH(D1024,'Items'!$A$6:$A$1005,0)),"MISSING ID")</x:f>
        <x:v>Proposal</x:v>
      </x:c>
      <x:c r="M1024" s="4" t="str">
        <x:f>IFERROR(INDEX('Crafting recipes'!$E$6:$E$1005,MATCH(B1024,'Crafting recipes'!$A$6:$A$1005,0)),"MISSING ID")</x:f>
        <x:v>Partial proposal</x:v>
      </x:c>
      <x:c r="N1024" s="4" t="str">
        <x:v>Candidate source or part only. Quantity, grade and method remain open.</x:v>
      </x:c>
      <x:c r="O1024" s="4" t="str">
        <x:v>Collection expansion, October 15, 2026. New game proposal.</x:v>
      </x:c>
      <x:c r="P1024" s="4" t="n">
        <x:f>IF(OR(C1024="Ingredient candidate",C1024="Consumed input",C1024="Contained input",C1024="Transform input"),IF(F1024="T0",0,IF(F1024="T1",1,IF(F1024="T2",2,IF(F1024="T3",3,IF(F1024="T4",4,-1))))),-1)</x:f>
        <x:v>-1</x:v>
      </x:c>
      <x:c r="Q1024" s="4" t="n">
        <x:f>IF(AND(OR(C1024="Ingredient candidate",C1024="Consumed input",C1024="Contained input",C1024="Transform input"),P1024=-1),1,0)</x:f>
        <x:v>0</x:v>
      </x:c>
    </x:row>
    <x:row r="1025" ht="64" customHeight="1">
      <x:c r="A1025" s="4" t="str">
        <x:v>design.collection.controlled_sour_phagia_base.in.1</x:v>
      </x:c>
      <x:c r="B1025" s="4" t="str">
        <x:v>design.collection.controlled_sour_phagia_base</x:v>
      </x:c>
      <x:c r="C1025" s="4" t="str">
        <x:v>Ingredient candidate</x:v>
      </x:c>
      <x:c r="D1025" s="4" t="str">
        <x:v>proposal.collection.contained_culinary_phagia_culture</x:v>
      </x:c>
      <x:c r="E1025" s="4" t="str">
        <x:f>IFERROR(INDEX('Items'!$B$6:$B$1005,MATCH(D1025,'Items'!$A$6:$A$1005,0)),"MISSING ID")</x:f>
        <x:v>Contained culinary Phagia culture</x:v>
      </x:c>
      <x:c r="F1025" s="4" t="str">
        <x:f>IFERROR(INDEX('Items'!$C$6:$C$1005,MATCH(D1025,'Items'!$A$6:$A$1005,0)),"MISSING ID")</x:f>
        <x:v>T0</x:v>
      </x:c>
      <x:c r="G1025" s="4" t="str">
        <x:f>IFERROR(INDEX('Items'!$D$6:$D$1005,MATCH(D1025,'Items'!$A$6:$A$1005,0)),"MISSING ID")</x:f>
        <x:v>Cooking ingredients</x:v>
      </x:c>
      <x:c r="H1025" s="4" t="str">
        <x:f>IFERROR(INDEX('Items'!$X$6:$X$1005,MATCH(D1025,'Items'!$A$6:$A$1005,0)),"MISSING ID")</x:f>
        <x:v>Raw material</x:v>
      </x:c>
      <x:c r="I1025" s="4"/>
      <x:c r="J1025" s="4" t="str">
        <x:v>Unspecified</x:v>
      </x:c>
      <x:c r="K1025" s="4" t="str">
        <x:f>IFERROR(INDEX('Crafting recipes'!$D$6:$D$1005,MATCH(B1025,'Crafting recipes'!$A$6:$A$1005,0)),"MISSING ID")</x:f>
        <x:v>Proposal</x:v>
      </x:c>
      <x:c r="L1025" s="4" t="str">
        <x:f>IFERROR(INDEX('Items'!$AD$6:$AD$1005,MATCH(D1025,'Items'!$A$6:$A$1005,0)),"MISSING ID")</x:f>
        <x:v>Proposal</x:v>
      </x:c>
      <x:c r="M1025" s="4" t="str">
        <x:f>IFERROR(INDEX('Crafting recipes'!$E$6:$E$1005,MATCH(B1025,'Crafting recipes'!$A$6:$A$1005,0)),"MISSING ID")</x:f>
        <x:v>Partial proposal</x:v>
      </x:c>
      <x:c r="N1025" s="4" t="str">
        <x:v>Candidate source or part only. Quantity, grade and method remain open.</x:v>
      </x:c>
      <x:c r="O1025" s="4" t="str">
        <x:v>Collection expansion, October 15, 2026. New game proposal.</x:v>
      </x:c>
      <x:c r="P1025" s="4" t="n">
        <x:f>IF(OR(C1025="Ingredient candidate",C1025="Consumed input",C1025="Contained input",C1025="Transform input"),IF(F1025="T0",0,IF(F1025="T1",1,IF(F1025="T2",2,IF(F1025="T3",3,IF(F1025="T4",4,-1))))),-1)</x:f>
        <x:v>0</x:v>
      </x:c>
      <x:c r="Q1025" s="4" t="n">
        <x:f>IF(AND(OR(C1025="Ingredient candidate",C1025="Consumed input",C1025="Contained input",C1025="Transform input"),P1025=-1),1,0)</x:f>
        <x:v>0</x:v>
      </x:c>
    </x:row>
    <x:row r="1026" ht="64" customHeight="1">
      <x:c r="A1026" s="4" t="str">
        <x:v>design.collection.controlled_sour_phagia_base.out</x:v>
      </x:c>
      <x:c r="B1026" s="4" t="str">
        <x:v>design.collection.controlled_sour_phagia_base</x:v>
      </x:c>
      <x:c r="C1026" s="4" t="str">
        <x:v>Output</x:v>
      </x:c>
      <x:c r="D1026" s="4" t="str">
        <x:v>proposal.collection.controlled_sour_phagia_base</x:v>
      </x:c>
      <x:c r="E1026" s="4" t="str">
        <x:f>IFERROR(INDEX('Items'!$B$6:$B$1005,MATCH(D1026,'Items'!$A$6:$A$1005,0)),"MISSING ID")</x:f>
        <x:v>Controlled-sour Phagia base</x:v>
      </x:c>
      <x:c r="F1026" s="4" t="str">
        <x:f>IFERROR(INDEX('Items'!$C$6:$C$1005,MATCH(D1026,'Items'!$A$6:$A$1005,0)),"MISSING ID")</x:f>
        <x:v>T1</x:v>
      </x:c>
      <x:c r="G1026" s="4" t="str">
        <x:f>IFERROR(INDEX('Items'!$D$6:$D$1005,MATCH(D1026,'Items'!$A$6:$A$1005,0)),"MISSING ID")</x:f>
        <x:v>Cooking ingredients</x:v>
      </x:c>
      <x:c r="H1026" s="4" t="str">
        <x:f>IFERROR(INDEX('Items'!$X$6:$X$1005,MATCH(D1026,'Items'!$A$6:$A$1005,0)),"MISSING ID")</x:f>
        <x:v>Food material</x:v>
      </x:c>
      <x:c r="I1026" s="4"/>
      <x:c r="J1026" s="4" t="str">
        <x:v>Unspecified</x:v>
      </x:c>
      <x:c r="K1026" s="4" t="str">
        <x:f>IFERROR(INDEX('Crafting recipes'!$D$6:$D$1005,MATCH(B1026,'Crafting recipes'!$A$6:$A$1005,0)),"MISSING ID")</x:f>
        <x:v>Proposal</x:v>
      </x:c>
      <x:c r="L1026" s="4" t="str">
        <x:f>IFERROR(INDEX('Items'!$AD$6:$AD$1005,MATCH(D1026,'Items'!$A$6:$A$1005,0)),"MISSING ID")</x:f>
        <x:v>Proposal</x:v>
      </x:c>
      <x:c r="M1026" s="4" t="str">
        <x:f>IFERROR(INDEX('Crafting recipes'!$E$6:$E$1005,MATCH(B1026,'Crafting recipes'!$A$6:$A$1005,0)),"MISSING ID")</x:f>
        <x:v>Partial proposal</x:v>
      </x:c>
      <x:c r="N1026" s="4" t="str">
        <x:v>Candidate source or part only. Quantity, grade and method remain open.</x:v>
      </x:c>
      <x:c r="O1026" s="4" t="str">
        <x:v>Collection expansion, October 15, 2026. New game proposal.</x:v>
      </x:c>
      <x:c r="P1026" s="4" t="n">
        <x:f>IF(OR(C1026="Ingredient candidate",C1026="Consumed input",C1026="Contained input",C1026="Transform input"),IF(F1026="T0",0,IF(F1026="T1",1,IF(F1026="T2",2,IF(F1026="T3",3,IF(F1026="T4",4,-1))))),-1)</x:f>
        <x:v>-1</x:v>
      </x:c>
      <x:c r="Q1026" s="4" t="n">
        <x:f>IF(AND(OR(C1026="Ingredient candidate",C1026="Consumed input",C1026="Contained input",C1026="Transform input"),P1026=-1),1,0)</x:f>
        <x:v>0</x:v>
      </x:c>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T1</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t="n">
        <x:f>IF(OR(C1027="Ingredient candidate",C1027="Consumed input",C1027="Contained input",C1027="Transform input"),IF(F1027="T0",0,IF(F1027="T1",1,IF(F1027="T2",2,IF(F1027="T3",3,IF(F1027="T4",4,-1))))),-1)</x:f>
        <x:v>1</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T2</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T1</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t="n">
        <x:f>IF(OR(C1029="Ingredient candidate",C1029="Consumed input",C1029="Contained input",C1029="Transform input"),IF(F1029="T0",0,IF(F1029="T1",1,IF(F1029="T2",2,IF(F1029="T3",3,IF(F1029="T4",4,-1))))),-1)</x:f>
        <x:v>1</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T2</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Selected culinary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Food-grade mineral seasoning</x:v>
      </x:c>
      <x:c r="F1032" s="4" t="str">
        <x:f>IFERROR(INDEX('Items'!$C$6:$C$1005,MATCH(D1032,'Items'!$A$6:$A$1005,0)),"MISSING ID")</x:f>
        <x:v>T1</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Selected edible-fauna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T1</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t="n">
        <x:f>IF(OR(C1038="Ingredient candidate",C1038="Consumed input",C1038="Contained input",C1038="Transform input"),IF(F1038="T0",0,IF(F1038="T1",1,IF(F1038="T2",2,IF(F1038="T3",3,IF(F1038="T4",4,-1))))),-1)</x:f>
        <x:v>1</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t="str">
        <x:v>design.collection.selected_edible_fauna_roe.in.1</x:v>
      </x:c>
      <x:c r="B1040" s="4" t="str">
        <x:v>design.collection.selected_edible_fauna_roe</x:v>
      </x:c>
      <x:c r="C1040" s="4" t="str">
        <x:v>Ingredient candidate</x:v>
      </x:c>
      <x:c r="D1040" s="4" t="str">
        <x:v>proposal.audit.selected_edible_fauna_reproductive_mass</x:v>
      </x:c>
      <x:c r="E1040" s="4" t="str">
        <x:f>IFERROR(INDEX('Items'!$B$6:$B$1005,MATCH(D1040,'Items'!$A$6:$A$1005,0)),"MISSING ID")</x:f>
        <x:v>Selected edible-fauna reproductive mass</x:v>
      </x:c>
      <x:c r="F1040" s="4" t="str">
        <x:f>IFERROR(INDEX('Items'!$C$6:$C$1005,MATCH(D1040,'Items'!$A$6:$A$1005,0)),"MISSING ID")</x:f>
        <x:v>T0</x:v>
      </x:c>
      <x:c r="G1040" s="4" t="str">
        <x:f>IFERROR(INDEX('Items'!$D$6:$D$1005,MATCH(D1040,'Items'!$A$6:$A$1005,0)),"MISSING ID")</x:f>
        <x:v>Cooking ingredients</x:v>
      </x:c>
      <x:c r="H1040" s="4" t="str">
        <x:f>IFERROR(INDEX('Items'!$X$6:$X$1005,MATCH(D1040,'Items'!$A$6:$A$1005,0)),"MISSING ID")</x:f>
        <x:v>Raw material</x:v>
      </x:c>
      <x:c r="I1040" s="4"/>
      <x:c r="J1040" s="4" t="str">
        <x:v>Unspecified</x:v>
      </x:c>
      <x:c r="K1040" s="4" t="str">
        <x:f>IFERROR(INDEX('Crafting recipes'!$D$6:$D$1005,MATCH(B1040,'Crafting recipes'!$A$6:$A$1005,0)),"MISSING ID")</x:f>
        <x:v>Proposal</x:v>
      </x:c>
      <x:c r="L1040" s="4" t="str">
        <x:f>IFERROR(INDEX('Items'!$AD$6:$AD$1005,MATCH(D1040,'Items'!$A$6:$A$1005,0)),"MISSING ID")</x:f>
        <x:v>Proposal</x:v>
      </x:c>
      <x:c r="M1040" s="4" t="str">
        <x:f>IFERROR(INDEX('Crafting recipes'!$E$6:$E$1005,MATCH(B1040,'Crafting recipes'!$A$6:$A$1005,0)),"MISSING ID")</x:f>
        <x:v>Partial proposal</x:v>
      </x:c>
      <x:c r="N1040" s="4" t="str">
        <x:v>Candidate source or part only. Quantity, grade and method remain open.</x:v>
      </x:c>
      <x:c r="O1040" s="4" t="str">
        <x:v>Collection expansion, October 15, 2026. New game proposal.</x:v>
      </x:c>
      <x:c r="P1040" s="4" t="n">
        <x:f>IF(OR(C1040="Ingredient candidate",C1040="Consumed input",C1040="Contained input",C1040="Transform input"),IF(F1040="T0",0,IF(F1040="T1",1,IF(F1040="T2",2,IF(F1040="T3",3,IF(F1040="T4",4,-1))))),-1)</x:f>
        <x:v>0</x:v>
      </x:c>
      <x:c r="Q1040" s="4" t="n">
        <x:f>IF(AND(OR(C1040="Ingredient candidate",C1040="Consumed input",C1040="Contained input",C1040="Transform input"),P1040=-1),1,0)</x:f>
        <x:v>0</x:v>
      </x:c>
    </x:row>
    <x:row r="1041" ht="64" customHeight="1">
      <x:c r="A1041" s="4" t="str">
        <x:v>design.collection.selected_edible_fauna_roe.out</x:v>
      </x:c>
      <x:c r="B1041" s="4" t="str">
        <x:v>design.collection.selected_edible_fauna_roe</x:v>
      </x:c>
      <x:c r="C1041" s="4" t="str">
        <x:v>Output</x:v>
      </x:c>
      <x:c r="D1041" s="4" t="str">
        <x:v>proposal.collection.selected_edible_fauna_roe</x:v>
      </x:c>
      <x:c r="E1041" s="4" t="str">
        <x:f>IFERROR(INDEX('Items'!$B$6:$B$1005,MATCH(D1041,'Items'!$A$6:$A$1005,0)),"MISSING ID")</x:f>
        <x:v>Selected edible-fauna roe</x:v>
      </x:c>
      <x:c r="F1041" s="4" t="str">
        <x:f>IFERROR(INDEX('Items'!$C$6:$C$1005,MATCH(D1041,'Items'!$A$6:$A$1005,0)),"MISSING ID")</x:f>
        <x:v>T1</x:v>
      </x:c>
      <x:c r="G1041" s="4" t="str">
        <x:f>IFERROR(INDEX('Items'!$D$6:$D$1005,MATCH(D1041,'Items'!$A$6:$A$1005,0)),"MISSING ID")</x:f>
        <x:v>Cooking ingredients</x:v>
      </x:c>
      <x:c r="H1041" s="4" t="str">
        <x:f>IFERROR(INDEX('Items'!$X$6:$X$1005,MATCH(D1041,'Items'!$A$6:$A$1005,0)),"MISSING ID")</x:f>
        <x:v>Food material</x:v>
      </x:c>
      <x:c r="I1041" s="4"/>
      <x:c r="J1041" s="4" t="str">
        <x:v>Unspecified</x:v>
      </x:c>
      <x:c r="K1041" s="4" t="str">
        <x:f>IFERROR(INDEX('Crafting recipes'!$D$6:$D$1005,MATCH(B1041,'Crafting recipes'!$A$6:$A$1005,0)),"MISSING ID")</x:f>
        <x:v>Proposal</x:v>
      </x:c>
      <x:c r="L1041" s="4" t="str">
        <x:f>IFERROR(INDEX('Items'!$AD$6:$AD$1005,MATCH(D1041,'Items'!$A$6:$A$1005,0)),"MISSING ID")</x:f>
        <x:v>Proposal</x:v>
      </x:c>
      <x:c r="M1041" s="4" t="str">
        <x:f>IFERROR(INDEX('Crafting recipes'!$E$6:$E$1005,MATCH(B1041,'Crafting recipes'!$A$6:$A$1005,0)),"MISSING ID")</x:f>
        <x:v>Partial proposal</x:v>
      </x:c>
      <x:c r="N1041" s="4" t="str">
        <x:v>Candidate source or part only. Quantity, grade and method remain open.</x:v>
      </x:c>
      <x:c r="O1041" s="4" t="str">
        <x:v>Collection expansion, October 15, 2026. New game proposal.</x:v>
      </x:c>
      <x:c r="P1041" s="4" t="n">
        <x:f>IF(OR(C1041="Ingredient candidate",C1041="Consumed input",C1041="Contained input",C1041="Transform input"),IF(F1041="T0",0,IF(F1041="T1",1,IF(F1041="T2",2,IF(F1041="T3",3,IF(F1041="T4",4,-1))))),-1)</x:f>
        <x:v>-1</x:v>
      </x:c>
      <x:c r="Q1041" s="4" t="n">
        <x:f>IF(AND(OR(C1041="Ingredient candidate",C1041="Consumed input",C1041="Contained input",C1041="Transform input"),P1041=-1),1,0)</x:f>
        <x:v>0</x:v>
      </x:c>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Selected edible-fauna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T1</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T1</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t="n">
        <x:f>IF(OR(C1046="Ingredient candidate",C1046="Consumed input",C1046="Contained input",C1046="Transform input"),IF(F1046="T0",0,IF(F1046="T1",1,IF(F1046="T2",2,IF(F1046="T3",3,IF(F1046="T4",4,-1))))),-1)</x:f>
        <x:v>1</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T1</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t="n">
        <x:f>IF(OR(C1049="Ingredient candidate",C1049="Consumed input",C1049="Contained input",C1049="Transform input"),IF(F1049="T0",0,IF(F1049="T1",1,IF(F1049="T2",2,IF(F1049="T3",3,IF(F1049="T4",4,-1))))),-1)</x:f>
        <x:v>1</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T1</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t="n">
        <x:f>IF(OR(C1050="Ingredient candidate",C1050="Consumed input",C1050="Contained input",C1050="Transform input"),IF(F1050="T0",0,IF(F1050="T1",1,IF(F1050="T2",2,IF(F1050="T3",3,IF(F1050="T4",4,-1))))),-1)</x:f>
        <x:v>1</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Not applicable</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x:c r="B1052" s="4"/>
      <x:c r="C1052" s="4"/>
      <x:c r="D1052" s="4"/>
      <x:c r="E1052" s="4"/>
      <x:c r="F1052" s="4"/>
      <x:c r="G1052" s="4"/>
      <x:c r="H1052" s="4"/>
      <x:c r="I1052" s="4"/>
      <x:c r="K1052" s="4"/>
      <x:c r="L1052" s="4"/>
      <x:c r="M1052" s="4"/>
      <x:c r="N1052" s="4"/>
      <x:c r="O1052" s="4"/>
      <x:c r="P1052" s="4"/>
      <x:c r="Q1052" s="4"/>
    </x:row>
    <x:row r="1053" ht="64" customHeight="1">
      <x:c r="A1053" s="4"/>
      <x:c r="B1053" s="4"/>
      <x:c r="C1053" s="4"/>
      <x:c r="D1053" s="4"/>
      <x:c r="E1053" s="4"/>
      <x:c r="F1053" s="4"/>
      <x:c r="G1053" s="4"/>
      <x:c r="H1053" s="4"/>
      <x:c r="I1053" s="4"/>
      <x:c r="K1053" s="4"/>
      <x:c r="L1053" s="4"/>
      <x:c r="M1053" s="4"/>
      <x:c r="N1053" s="4"/>
      <x:c r="O1053" s="4"/>
      <x:c r="P1053" s="4"/>
      <x:c r="Q1053" s="4"/>
    </x:row>
    <x:row r="1054" ht="64" customHeight="1">
      <x:c r="A1054" s="4"/>
      <x:c r="B1054" s="4"/>
      <x:c r="C1054" s="4"/>
      <x:c r="D1054" s="4"/>
      <x:c r="E1054" s="4"/>
      <x:c r="F1054" s="4"/>
      <x:c r="G1054" s="4"/>
      <x:c r="H1054" s="4"/>
      <x:c r="I1054" s="4"/>
      <x:c r="K1054" s="4"/>
      <x:c r="L1054" s="4"/>
      <x:c r="M1054" s="4"/>
      <x:c r="N1054" s="4"/>
      <x:c r="O1054" s="4"/>
      <x:c r="P1054" s="4"/>
      <x:c r="Q1054" s="4"/>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T1</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t="n">
        <x:f>IF(OR(C1055="Ingredient candidate",C1055="Consumed input",C1055="Contained input",C1055="Transform input"),IF(F1055="T0",0,IF(F1055="T1",1,IF(F1055="T2",2,IF(F1055="T3",3,IF(F1055="T4",4,-1))))),-1)</x:f>
        <x:v>1</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Not applicable</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x:c r="B1058" s="4"/>
      <x:c r="C1058" s="4"/>
      <x:c r="D1058" s="4"/>
      <x:c r="E1058" s="4"/>
      <x:c r="F1058" s="4"/>
      <x:c r="G1058" s="4"/>
      <x:c r="H1058" s="4"/>
      <x:c r="I1058" s="4"/>
      <x:c r="K1058" s="4"/>
      <x:c r="L1058" s="4"/>
      <x:c r="M1058" s="4"/>
      <x:c r="N1058" s="4"/>
      <x:c r="O1058" s="4"/>
      <x:c r="P1058" s="4"/>
      <x:c r="Q1058" s="4"/>
    </x:row>
    <x:row r="1059" ht="64" customHeight="1">
      <x:c r="A1059" s="4"/>
      <x:c r="B1059" s="4"/>
      <x:c r="C1059" s="4"/>
      <x:c r="D1059" s="4"/>
      <x:c r="E1059" s="4"/>
      <x:c r="F1059" s="4"/>
      <x:c r="G1059" s="4"/>
      <x:c r="H1059" s="4"/>
      <x:c r="I1059" s="4"/>
      <x:c r="K1059" s="4"/>
      <x:c r="L1059" s="4"/>
      <x:c r="M1059" s="4"/>
      <x:c r="N1059" s="4"/>
      <x:c r="O1059" s="4"/>
      <x:c r="P1059" s="4"/>
      <x:c r="Q1059" s="4"/>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T1</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t="n">
        <x:f>IF(OR(C1060="Ingredient candidate",C1060="Consumed input",C1060="Contained input",C1060="Transform input"),IF(F1060="T0",0,IF(F1060="T1",1,IF(F1060="T2",2,IF(F1060="T3",3,IF(F1060="T4",4,-1))))),-1)</x:f>
        <x:v>1</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T1</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t="n">
        <x:f>IF(OR(C1061="Ingredient candidate",C1061="Consumed input",C1061="Contained input",C1061="Transform input"),IF(F1061="T0",0,IF(F1061="T1",1,IF(F1061="T2",2,IF(F1061="T3",3,IF(F1061="T4",4,-1))))),-1)</x:f>
        <x:v>1</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Not applicable</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x:c r="B1063" s="4"/>
      <x:c r="C1063" s="4"/>
      <x:c r="D1063" s="4"/>
      <x:c r="E1063" s="4"/>
      <x:c r="F1063" s="4"/>
      <x:c r="G1063" s="4"/>
      <x:c r="H1063" s="4"/>
      <x:c r="I1063" s="4"/>
      <x:c r="K1063" s="4"/>
      <x:c r="L1063" s="4"/>
      <x:c r="M1063" s="4"/>
      <x:c r="N1063" s="4"/>
      <x:c r="O1063" s="4"/>
      <x:c r="P1063" s="4"/>
      <x:c r="Q1063" s="4"/>
    </x:row>
    <x:row r="1064" ht="64" customHeight="1">
      <x:c r="A1064" s="4"/>
      <x:c r="B1064" s="4"/>
      <x:c r="C1064" s="4"/>
      <x:c r="D1064" s="4"/>
      <x:c r="E1064" s="4"/>
      <x:c r="F1064" s="4"/>
      <x:c r="G1064" s="4"/>
      <x:c r="H1064" s="4"/>
      <x:c r="I1064" s="4"/>
      <x:c r="K1064" s="4"/>
      <x:c r="L1064" s="4"/>
      <x:c r="M1064" s="4"/>
      <x:c r="N1064" s="4"/>
      <x:c r="O1064" s="4"/>
      <x:c r="P1064" s="4"/>
      <x:c r="Q1064" s="4"/>
    </x:row>
    <x:row r="1065" ht="64" customHeight="1">
      <x:c r="A1065" s="4"/>
      <x:c r="B1065" s="4"/>
      <x:c r="C1065" s="4"/>
      <x:c r="D1065" s="4"/>
      <x:c r="E1065" s="4"/>
      <x:c r="F1065" s="4"/>
      <x:c r="G1065" s="4"/>
      <x:c r="H1065" s="4"/>
      <x:c r="I1065" s="4"/>
      <x:c r="K1065" s="4"/>
      <x:c r="L1065" s="4"/>
      <x:c r="M1065" s="4"/>
      <x:c r="N1065" s="4"/>
      <x:c r="O1065" s="4"/>
      <x:c r="P1065" s="4"/>
      <x:c r="Q1065" s="4"/>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Food-grade mineral seasoning</x:v>
      </x:c>
      <x:c r="F1066" s="4" t="str">
        <x:f>IFERROR(INDEX('Items'!$C$6:$C$1005,MATCH(D1066,'Items'!$A$6:$A$1005,0)),"MISSING ID")</x:f>
        <x:v>T1</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t="n">
        <x:f>IF(OR(C1066="Ingredient candidate",C1066="Consumed input",C1066="Contained input",C1066="Transform input"),IF(F1066="T0",0,IF(F1066="T1",1,IF(F1066="T2",2,IF(F1066="T3",3,IF(F1066="T4",4,-1))))),-1)</x:f>
        <x:v>1</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T1</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t="n">
        <x:f>IF(OR(C1067="Ingredient candidate",C1067="Consumed input",C1067="Contained input",C1067="Transform input"),IF(F1067="T0",0,IF(F1067="T1",1,IF(F1067="T2",2,IF(F1067="T3",3,IF(F1067="T4",4,-1))))),-1)</x:f>
        <x:v>1</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Not applicable</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x:c r="B1069" s="4"/>
      <x:c r="C1069" s="4"/>
      <x:c r="D1069" s="4"/>
      <x:c r="E1069" s="4"/>
      <x:c r="F1069" s="4"/>
      <x:c r="G1069" s="4"/>
      <x:c r="H1069" s="4"/>
      <x:c r="I1069" s="4"/>
      <x:c r="K1069" s="4"/>
      <x:c r="L1069" s="4"/>
      <x:c r="M1069" s="4"/>
      <x:c r="N1069" s="4"/>
      <x:c r="O1069" s="4"/>
      <x:c r="P1069" s="4"/>
      <x:c r="Q1069" s="4"/>
    </x:row>
    <x:row r="1070" ht="64" customHeight="1">
      <x:c r="A1070" s="4"/>
      <x:c r="B1070" s="4"/>
      <x:c r="C1070" s="4"/>
      <x:c r="D1070" s="4"/>
      <x:c r="E1070" s="4"/>
      <x:c r="F1070" s="4"/>
      <x:c r="G1070" s="4"/>
      <x:c r="H1070" s="4"/>
      <x:c r="I1070" s="4"/>
      <x:c r="K1070" s="4"/>
      <x:c r="L1070" s="4"/>
      <x:c r="M1070" s="4"/>
      <x:c r="N1070" s="4"/>
      <x:c r="O1070" s="4"/>
      <x:c r="P1070" s="4"/>
      <x:c r="Q1070" s="4"/>
    </x:row>
    <x:row r="1071" ht="64" customHeight="1">
      <x:c r="A1071" s="4"/>
      <x:c r="B1071" s="4"/>
      <x:c r="C1071" s="4"/>
      <x:c r="D1071" s="4"/>
      <x:c r="E1071" s="4"/>
      <x:c r="F1071" s="4"/>
      <x:c r="G1071" s="4"/>
      <x:c r="H1071" s="4"/>
      <x:c r="I1071" s="4"/>
      <x:c r="K1071" s="4"/>
      <x:c r="L1071" s="4"/>
      <x:c r="M1071" s="4"/>
      <x:c r="N1071" s="4"/>
      <x:c r="O1071" s="4"/>
      <x:c r="P1071" s="4"/>
      <x:c r="Q1071" s="4"/>
    </x:row>
    <x:row r="1072" ht="64" customHeight="1">
      <x:c r="A1072" s="4"/>
      <x:c r="B1072" s="4"/>
      <x:c r="C1072" s="4"/>
      <x:c r="D1072" s="4"/>
      <x:c r="E1072" s="4"/>
      <x:c r="F1072" s="4"/>
      <x:c r="G1072" s="4"/>
      <x:c r="H1072" s="4"/>
      <x:c r="I1072" s="4"/>
      <x:c r="K1072" s="4"/>
      <x:c r="L1072" s="4"/>
      <x:c r="M1072" s="4"/>
      <x:c r="N1072" s="4"/>
      <x:c r="O1072" s="4"/>
      <x:c r="P1072" s="4"/>
      <x:c r="Q1072" s="4"/>
    </x:row>
    <x:row r="1073" ht="64" customHeight="1">
      <x:c r="A1073" s="4"/>
      <x:c r="B1073" s="4"/>
      <x:c r="C1073" s="4"/>
      <x:c r="D1073" s="4"/>
      <x:c r="E1073" s="4"/>
      <x:c r="F1073" s="4"/>
      <x:c r="G1073" s="4"/>
      <x:c r="H1073" s="4"/>
      <x:c r="I1073" s="4"/>
      <x:c r="K1073" s="4"/>
      <x:c r="L1073" s="4"/>
      <x:c r="M1073" s="4"/>
      <x:c r="N1073" s="4"/>
      <x:c r="O1073" s="4"/>
      <x:c r="P1073" s="4"/>
      <x:c r="Q1073" s="4"/>
    </x:row>
    <x:row r="1074" ht="64" customHeight="1">
      <x:c r="A1074" s="4"/>
      <x:c r="B1074" s="4"/>
      <x:c r="C1074" s="4"/>
      <x:c r="D1074" s="4"/>
      <x:c r="E1074" s="4"/>
      <x:c r="F1074" s="4"/>
      <x:c r="G1074" s="4"/>
      <x:c r="H1074" s="4"/>
      <x:c r="I1074" s="4"/>
      <x:c r="K1074" s="4"/>
      <x:c r="L1074" s="4"/>
      <x:c r="M1074" s="4"/>
      <x:c r="N1074" s="4"/>
      <x:c r="O1074" s="4"/>
      <x:c r="P1074" s="4"/>
      <x:c r="Q1074" s="4"/>
    </x:row>
    <x:row r="1075" ht="64" customHeight="1">
      <x:c r="A1075" s="4"/>
      <x:c r="B1075" s="4"/>
      <x:c r="C1075" s="4"/>
      <x:c r="D1075" s="4"/>
      <x:c r="E1075" s="4"/>
      <x:c r="F1075" s="4"/>
      <x:c r="G1075" s="4"/>
      <x:c r="H1075" s="4"/>
      <x:c r="I1075" s="4"/>
      <x:c r="K1075" s="4"/>
      <x:c r="L1075" s="4"/>
      <x:c r="M1075" s="4"/>
      <x:c r="N1075" s="4"/>
      <x:c r="O1075" s="4"/>
      <x:c r="P1075" s="4"/>
      <x:c r="Q1075" s="4"/>
    </x:row>
    <x:row r="1076" ht="64" customHeight="1">
      <x:c r="A1076" s="4"/>
      <x:c r="B1076" s="4"/>
      <x:c r="C1076" s="4"/>
      <x:c r="D1076" s="4"/>
      <x:c r="E1076" s="4"/>
      <x:c r="F1076" s="4"/>
      <x:c r="G1076" s="4"/>
      <x:c r="H1076" s="4"/>
      <x:c r="I1076" s="4"/>
      <x:c r="K1076" s="4"/>
      <x:c r="L1076" s="4"/>
      <x:c r="M1076" s="4"/>
      <x:c r="N1076" s="4"/>
      <x:c r="O1076" s="4"/>
      <x:c r="P1076" s="4"/>
      <x:c r="Q1076" s="4"/>
    </x:row>
    <x:row r="1077" ht="64" customHeight="1">
      <x:c r="A1077" s="4"/>
      <x:c r="B1077" s="4"/>
      <x:c r="C1077" s="4"/>
      <x:c r="D1077" s="4"/>
      <x:c r="E1077" s="4"/>
      <x:c r="F1077" s="4"/>
      <x:c r="G1077" s="4"/>
      <x:c r="H1077" s="4"/>
      <x:c r="I1077" s="4"/>
      <x:c r="K1077" s="4"/>
      <x:c r="L1077" s="4"/>
      <x:c r="M1077" s="4"/>
      <x:c r="N1077" s="4"/>
      <x:c r="O1077" s="4"/>
      <x:c r="P1077" s="4"/>
      <x:c r="Q1077" s="4"/>
    </x:row>
    <x:row r="1078" ht="64" customHeight="1">
      <x:c r="A1078" s="4"/>
      <x:c r="B1078" s="4"/>
      <x:c r="C1078" s="4"/>
      <x:c r="D1078" s="4"/>
      <x:c r="E1078" s="4"/>
      <x:c r="F1078" s="4"/>
      <x:c r="G1078" s="4"/>
      <x:c r="H1078" s="4"/>
      <x:c r="I1078" s="4"/>
      <x:c r="K1078" s="4"/>
      <x:c r="L1078" s="4"/>
      <x:c r="M1078" s="4"/>
      <x:c r="N1078" s="4"/>
      <x:c r="O1078" s="4"/>
      <x:c r="P1078" s="4"/>
      <x:c r="Q1078" s="4"/>
    </x:row>
    <x:row r="1079" ht="64" customHeight="1">
      <x:c r="A1079" s="4"/>
      <x:c r="B1079" s="4"/>
      <x:c r="C1079" s="4"/>
      <x:c r="D1079" s="4"/>
      <x:c r="E1079" s="4"/>
      <x:c r="F1079" s="4"/>
      <x:c r="G1079" s="4"/>
      <x:c r="H1079" s="4"/>
      <x:c r="I1079" s="4"/>
      <x:c r="K1079" s="4"/>
      <x:c r="L1079" s="4"/>
      <x:c r="M1079" s="4"/>
      <x:c r="N1079" s="4"/>
      <x:c r="O1079" s="4"/>
      <x:c r="P1079" s="4"/>
      <x:c r="Q1079" s="4"/>
    </x:row>
    <x:row r="1080" ht="64" customHeight="1">
      <x:c r="A1080" s="4"/>
      <x:c r="B1080" s="4"/>
      <x:c r="C1080" s="4"/>
      <x:c r="D1080" s="4"/>
      <x:c r="E1080" s="4"/>
      <x:c r="F1080" s="4"/>
      <x:c r="G1080" s="4"/>
      <x:c r="H1080" s="4"/>
      <x:c r="I1080" s="4"/>
      <x:c r="K1080" s="4"/>
      <x:c r="L1080" s="4"/>
      <x:c r="M1080" s="4"/>
      <x:c r="N1080" s="4"/>
      <x:c r="O1080" s="4"/>
      <x:c r="P1080" s="4"/>
      <x:c r="Q1080" s="4"/>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T1</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t="n">
        <x:f>IF(OR(C1081="Ingredient candidate",C1081="Consumed input",C1081="Contained input",C1081="Transform input"),IF(F1081="T0",0,IF(F1081="T1",1,IF(F1081="T2",2,IF(F1081="T3",3,IF(F1081="T4",4,-1))))),-1)</x:f>
        <x:v>1</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T1</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t="n">
        <x:f>IF(OR(C1082="Ingredient candidate",C1082="Consumed input",C1082="Contained input",C1082="Transform input"),IF(F1082="T0",0,IF(F1082="T1",1,IF(F1082="T2",2,IF(F1082="T3",3,IF(F1082="T4",4,-1))))),-1)</x:f>
        <x:v>1</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Not applicable</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T1</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t="n">
        <x:f>IF(OR(C1084="Ingredient candidate",C1084="Consumed input",C1084="Contained input",C1084="Transform input"),IF(F1084="T0",0,IF(F1084="T1",1,IF(F1084="T2",2,IF(F1084="T3",3,IF(F1084="T4",4,-1))))),-1)</x:f>
        <x:v>1</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Not applicable</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T1</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t="n">
        <x:f>IF(OR(C1087="Ingredient candidate",C1087="Consumed input",C1087="Contained input",C1087="Transform input"),IF(F1087="T0",0,IF(F1087="T1",1,IF(F1087="T2",2,IF(F1087="T3",3,IF(F1087="T4",4,-1))))),-1)</x:f>
        <x:v>1</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Not applicable</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x:c r="B1089" s="4"/>
      <x:c r="C1089" s="4"/>
      <x:c r="D1089" s="4"/>
      <x:c r="E1089" s="4"/>
      <x:c r="F1089" s="4"/>
      <x:c r="G1089" s="4"/>
      <x:c r="H1089" s="4"/>
      <x:c r="I1089" s="4"/>
      <x:c r="K1089" s="4"/>
      <x:c r="L1089" s="4"/>
      <x:c r="M1089" s="4"/>
      <x:c r="N1089" s="4"/>
      <x:c r="O1089" s="4"/>
      <x:c r="P1089" s="4"/>
      <x:c r="Q1089" s="4"/>
    </x:row>
    <x:row r="1090" ht="64" customHeight="1">
      <x:c r="A1090" s="4"/>
      <x:c r="B1090" s="4"/>
      <x:c r="C1090" s="4"/>
      <x:c r="D1090" s="4"/>
      <x:c r="E1090" s="4"/>
      <x:c r="F1090" s="4"/>
      <x:c r="G1090" s="4"/>
      <x:c r="H1090" s="4"/>
      <x:c r="I1090" s="4"/>
      <x:c r="K1090" s="4"/>
      <x:c r="L1090" s="4"/>
      <x:c r="M1090" s="4"/>
      <x:c r="N1090" s="4"/>
      <x:c r="O1090" s="4"/>
      <x:c r="P1090" s="4"/>
      <x:c r="Q1090" s="4"/>
    </x:row>
    <x:row r="1091" ht="64" customHeight="1">
      <x:c r="A1091" s="4"/>
      <x:c r="B1091" s="4"/>
      <x:c r="C1091" s="4"/>
      <x:c r="D1091" s="4"/>
      <x:c r="E1091" s="4"/>
      <x:c r="F1091" s="4"/>
      <x:c r="G1091" s="4"/>
      <x:c r="H1091" s="4"/>
      <x:c r="I1091" s="4"/>
      <x:c r="K1091" s="4"/>
      <x:c r="L1091" s="4"/>
      <x:c r="M1091" s="4"/>
      <x:c r="N1091" s="4"/>
      <x:c r="O1091" s="4"/>
      <x:c r="P1091" s="4"/>
      <x:c r="Q1091" s="4"/>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T1</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t="n">
        <x:f>IF(OR(C1092="Ingredient candidate",C1092="Consumed input",C1092="Contained input",C1092="Transform input"),IF(F1092="T0",0,IF(F1092="T1",1,IF(F1092="T2",2,IF(F1092="T3",3,IF(F1092="T4",4,-1))))),-1)</x:f>
        <x:v>1</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T1</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t="n">
        <x:f>IF(OR(C1093="Ingredient candidate",C1093="Consumed input",C1093="Contained input",C1093="Transform input"),IF(F1093="T0",0,IF(F1093="T1",1,IF(F1093="T2",2,IF(F1093="T3",3,IF(F1093="T4",4,-1))))),-1)</x:f>
        <x:v>1</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Not applicable</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T1</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t="n">
        <x:f>IF(OR(C1095="Ingredient candidate",C1095="Consumed input",C1095="Contained input",C1095="Transform input"),IF(F1095="T0",0,IF(F1095="T1",1,IF(F1095="T2",2,IF(F1095="T3",3,IF(F1095="T4",4,-1))))),-1)</x:f>
        <x:v>1</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T1</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t="n">
        <x:f>IF(OR(C1096="Ingredient candidate",C1096="Consumed input",C1096="Contained input",C1096="Transform input"),IF(F1096="T0",0,IF(F1096="T1",1,IF(F1096="T2",2,IF(F1096="T3",3,IF(F1096="T4",4,-1))))),-1)</x:f>
        <x:v>1</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Not applicable</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T1</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t="n">
        <x:f>IF(OR(C1098="Ingredient candidate",C1098="Consumed input",C1098="Contained input",C1098="Transform input"),IF(F1098="T0",0,IF(F1098="T1",1,IF(F1098="T2",2,IF(F1098="T3",3,IF(F1098="T4",4,-1))))),-1)</x:f>
        <x:v>1</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T1</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t="n">
        <x:f>IF(OR(C1099="Ingredient candidate",C1099="Consumed input",C1099="Contained input",C1099="Transform input"),IF(F1099="T0",0,IF(F1099="T1",1,IF(F1099="T2",2,IF(F1099="T3",3,IF(F1099="T4",4,-1))))),-1)</x:f>
        <x:v>1</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Not applicable</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x:c r="B1101" s="4"/>
      <x:c r="C1101" s="4"/>
      <x:c r="D1101" s="4"/>
      <x:c r="E1101" s="4"/>
      <x:c r="F1101" s="4"/>
      <x:c r="G1101" s="4"/>
      <x:c r="H1101" s="4"/>
      <x:c r="I1101" s="4"/>
      <x:c r="K1101" s="4"/>
      <x:c r="L1101" s="4"/>
      <x:c r="M1101" s="4"/>
      <x:c r="N1101" s="4"/>
      <x:c r="O1101" s="4"/>
      <x:c r="P1101" s="4"/>
      <x:c r="Q1101" s="4"/>
    </x:row>
    <x:row r="1102" ht="64" customHeight="1">
      <x:c r="A1102" s="4"/>
      <x:c r="B1102" s="4"/>
      <x:c r="C1102" s="4"/>
      <x:c r="D1102" s="4"/>
      <x:c r="E1102" s="4"/>
      <x:c r="F1102" s="4"/>
      <x:c r="G1102" s="4"/>
      <x:c r="H1102" s="4"/>
      <x:c r="I1102" s="4"/>
      <x:c r="K1102" s="4"/>
      <x:c r="L1102" s="4"/>
      <x:c r="M1102" s="4"/>
      <x:c r="N1102" s="4"/>
      <x:c r="O1102" s="4"/>
      <x:c r="P1102" s="4"/>
      <x:c r="Q1102" s="4"/>
    </x:row>
    <x:row r="1103" ht="64" customHeight="1">
      <x:c r="A1103" s="4"/>
      <x:c r="B1103" s="4"/>
      <x:c r="C1103" s="4"/>
      <x:c r="D1103" s="4"/>
      <x:c r="E1103" s="4"/>
      <x:c r="F1103" s="4"/>
      <x:c r="G1103" s="4"/>
      <x:c r="H1103" s="4"/>
      <x:c r="I1103" s="4"/>
      <x:c r="K1103" s="4"/>
      <x:c r="L1103" s="4"/>
      <x:c r="M1103" s="4"/>
      <x:c r="N1103" s="4"/>
      <x:c r="O1103" s="4"/>
      <x:c r="P1103" s="4"/>
      <x:c r="Q1103" s="4"/>
    </x:row>
    <x:row r="1104" ht="64" customHeight="1">
      <x:c r="A1104" s="4" t="str">
        <x:v>design.collection.sour_savory_phagia_blend.in.1</x:v>
      </x:c>
      <x:c r="B1104" s="4" t="str">
        <x:v>design.collection.sour_savory_phagia_blend</x:v>
      </x:c>
      <x:c r="C1104" s="4" t="str">
        <x:v>Ingredient candidate</x:v>
      </x:c>
      <x:c r="D1104" s="4" t="str">
        <x:v>proposal.collection.controlled_sour_phagia_base</x:v>
      </x:c>
      <x:c r="E1104" s="4" t="str">
        <x:f>IFERROR(INDEX('Items'!$B$6:$B$1005,MATCH(D1104,'Items'!$A$6:$A$1005,0)),"MISSING ID")</x:f>
        <x:v>Controlled-sour Phagia base</x:v>
      </x:c>
      <x:c r="F1104" s="4" t="str">
        <x:f>IFERROR(INDEX('Items'!$C$6:$C$1005,MATCH(D1104,'Items'!$A$6:$A$1005,0)),"MISSING ID")</x:f>
        <x:v>T1</x:v>
      </x:c>
      <x:c r="G1104" s="4" t="str">
        <x:f>IFERROR(INDEX('Items'!$D$6:$D$1005,MATCH(D1104,'Items'!$A$6:$A$1005,0)),"MISSING ID")</x:f>
        <x:v>Cooking ingredients</x:v>
      </x:c>
      <x:c r="H1104" s="4" t="str">
        <x:f>IFERROR(INDEX('Items'!$X$6:$X$1005,MATCH(D1104,'Items'!$A$6:$A$1005,0)),"MISSING ID")</x:f>
        <x:v>Food material</x:v>
      </x:c>
      <x:c r="I1104" s="4"/>
      <x:c r="J1104" s="4" t="str">
        <x:v>Unspecified</x:v>
      </x:c>
      <x:c r="K1104" s="4" t="str">
        <x:f>IFERROR(INDEX('Crafting recipes'!$D$6:$D$1005,MATCH(B1104,'Crafting recipes'!$A$6:$A$1005,0)),"MISSING ID")</x:f>
        <x:v>Proposal</x:v>
      </x:c>
      <x:c r="L1104" s="4" t="str">
        <x:f>IFERROR(INDEX('Items'!$AD$6:$AD$1005,MATCH(D1104,'Items'!$A$6:$A$1005,0)),"MISSING ID")</x:f>
        <x:v>Proposal</x:v>
      </x:c>
      <x:c r="M1104" s="4" t="str">
        <x:f>IFERROR(INDEX('Crafting recipes'!$E$6:$E$1005,MATCH(B1104,'Crafting recipes'!$A$6:$A$1005,0)),"MISSING ID")</x:f>
        <x:v>Partial proposal</x:v>
      </x:c>
      <x:c r="N1104" s="4" t="str">
        <x:v>Candidate source or part only. Quantity, grade and method remain open.</x:v>
      </x:c>
      <x:c r="O1104" s="4" t="str">
        <x:v>Collection expansion, October 15, 2026. New game proposal.</x:v>
      </x:c>
      <x:c r="P1104" s="4" t="n">
        <x:f>IF(OR(C1104="Ingredient candidate",C1104="Consumed input",C1104="Contained input",C1104="Transform input"),IF(F1104="T0",0,IF(F1104="T1",1,IF(F1104="T2",2,IF(F1104="T3",3,IF(F1104="T4",4,-1))))),-1)</x:f>
        <x:v>1</x:v>
      </x:c>
      <x:c r="Q1104" s="4" t="n">
        <x:f>IF(AND(OR(C1104="Ingredient candidate",C1104="Consumed input",C1104="Contained input",C1104="Transform input"),P1104=-1),1,0)</x:f>
        <x:v>0</x:v>
      </x:c>
    </x:row>
    <x:row r="1105" ht="64" customHeight="1">
      <x:c r="A1105" s="4" t="str">
        <x:v>design.collection.sour_savory_phagia_blend.in.2</x:v>
      </x:c>
      <x:c r="B1105" s="4" t="str">
        <x:v>design.collection.sour_savory_phagia_blend</x:v>
      </x:c>
      <x:c r="C1105" s="4" t="str">
        <x:v>Ingredient candidate</x:v>
      </x:c>
      <x:c r="D1105" s="4" t="str">
        <x:v>proposal.collection.strained_edible_fauna_broth_base</x:v>
      </x:c>
      <x:c r="E1105" s="4" t="str">
        <x:f>IFERROR(INDEX('Items'!$B$6:$B$1005,MATCH(D1105,'Items'!$A$6:$A$1005,0)),"MISSING ID")</x:f>
        <x:v>Strained edible-fauna broth base</x:v>
      </x:c>
      <x:c r="F1105" s="4" t="str">
        <x:f>IFERROR(INDEX('Items'!$C$6:$C$1005,MATCH(D1105,'Items'!$A$6:$A$1005,0)),"MISSING ID")</x:f>
        <x:v>T2</x:v>
      </x:c>
      <x:c r="G1105" s="4" t="str">
        <x:f>IFERROR(INDEX('Items'!$D$6:$D$1005,MATCH(D1105,'Items'!$A$6:$A$1005,0)),"MISSING ID")</x:f>
        <x:v>Cooking ingredients</x:v>
      </x:c>
      <x:c r="H1105" s="4" t="str">
        <x:f>IFERROR(INDEX('Items'!$X$6:$X$1005,MATCH(D1105,'Items'!$A$6:$A$1005,0)),"MISSING ID")</x:f>
        <x:v>Food material</x:v>
      </x:c>
      <x:c r="I1105" s="4"/>
      <x:c r="J1105" s="4" t="str">
        <x:v>Unspecified</x:v>
      </x:c>
      <x:c r="K1105" s="4" t="str">
        <x:f>IFERROR(INDEX('Crafting recipes'!$D$6:$D$1005,MATCH(B1105,'Crafting recipes'!$A$6:$A$1005,0)),"MISSING ID")</x:f>
        <x:v>Proposal</x:v>
      </x:c>
      <x:c r="L1105" s="4" t="str">
        <x:f>IFERROR(INDEX('Items'!$AD$6:$AD$1005,MATCH(D1105,'Items'!$A$6:$A$1005,0)),"MISSING ID")</x:f>
        <x:v>Proposal</x:v>
      </x:c>
      <x:c r="M1105" s="4" t="str">
        <x:f>IFERROR(INDEX('Crafting recipes'!$E$6:$E$1005,MATCH(B1105,'Crafting recipes'!$A$6:$A$1005,0)),"MISSING ID")</x:f>
        <x:v>Partial proposal</x:v>
      </x:c>
      <x:c r="N1105" s="4" t="str">
        <x:v>Candidate source or part only. Quantity, grade and method remain open.</x:v>
      </x:c>
      <x:c r="O1105" s="4" t="str">
        <x:v>Collection expansion, October 15, 2026. New game proposal.</x:v>
      </x:c>
      <x:c r="P1105" s="4" t="n">
        <x:f>IF(OR(C1105="Ingredient candidate",C1105="Consumed input",C1105="Contained input",C1105="Transform input"),IF(F1105="T0",0,IF(F1105="T1",1,IF(F1105="T2",2,IF(F1105="T3",3,IF(F1105="T4",4,-1))))),-1)</x:f>
        <x:v>2</x:v>
      </x:c>
      <x:c r="Q1105" s="4" t="n">
        <x:f>IF(AND(OR(C1105="Ingredient candidate",C1105="Consumed input",C1105="Contained input",C1105="Transform input"),P1105=-1),1,0)</x:f>
        <x:v>0</x:v>
      </x:c>
    </x:row>
    <x:row r="1106" ht="64" customHeight="1">
      <x:c r="A1106" s="4" t="str">
        <x:v>design.collection.sour_savory_phagia_blend.out</x:v>
      </x:c>
      <x:c r="B1106" s="4" t="str">
        <x:v>design.collection.sour_savory_phagia_blend</x:v>
      </x:c>
      <x:c r="C1106" s="4" t="str">
        <x:v>Output</x:v>
      </x:c>
      <x:c r="D1106" s="4" t="str">
        <x:v>proposal.collection.sour_savory_phagia_blend</x:v>
      </x:c>
      <x:c r="E1106" s="4" t="str">
        <x:f>IFERROR(INDEX('Items'!$B$6:$B$1005,MATCH(D1106,'Items'!$A$6:$A$1005,0)),"MISSING ID")</x:f>
        <x:v>Sour-savory Phagia blend</x:v>
      </x:c>
      <x:c r="F1106" s="4" t="str">
        <x:f>IFERROR(INDEX('Items'!$C$6:$C$1005,MATCH(D1106,'Items'!$A$6:$A$1005,0)),"MISSING ID")</x:f>
        <x:v>Not applicable</x:v>
      </x:c>
      <x:c r="G1106" s="4" t="str">
        <x:f>IFERROR(INDEX('Items'!$D$6:$D$1005,MATCH(D1106,'Items'!$A$6:$A$1005,0)),"MISSING ID")</x:f>
        <x:v>Consumables</x:v>
      </x:c>
      <x:c r="H1106" s="4" t="str">
        <x:f>IFERROR(INDEX('Items'!$X$6:$X$1005,MATCH(D1106,'Items'!$A$6:$A$1005,0)),"MISSING ID")</x:f>
        <x:v>Drink consumable</x:v>
      </x:c>
      <x:c r="I1106" s="4"/>
      <x:c r="J1106" s="4" t="str">
        <x:v>Unspecified</x:v>
      </x:c>
      <x:c r="K1106" s="4" t="str">
        <x:f>IFERROR(INDEX('Crafting recipes'!$D$6:$D$1005,MATCH(B1106,'Crafting recipes'!$A$6:$A$1005,0)),"MISSING ID")</x:f>
        <x:v>Proposal</x:v>
      </x:c>
      <x:c r="L1106" s="4" t="str">
        <x:f>IFERROR(INDEX('Items'!$AD$6:$AD$1005,MATCH(D1106,'Items'!$A$6:$A$1005,0)),"MISSING ID")</x:f>
        <x:v>Proposal</x:v>
      </x:c>
      <x:c r="M1106" s="4" t="str">
        <x:f>IFERROR(INDEX('Crafting recipes'!$E$6:$E$1005,MATCH(B1106,'Crafting recipes'!$A$6:$A$1005,0)),"MISSING ID")</x:f>
        <x:v>Partial proposal</x:v>
      </x:c>
      <x:c r="N1106" s="4" t="str">
        <x:v>Candidate source or part only. Quantity, grade and method remain open.</x:v>
      </x:c>
      <x:c r="O1106" s="4" t="str">
        <x:v>Collection expansion, October 15, 2026. New game proposal.</x:v>
      </x:c>
      <x:c r="P1106" s="4" t="n">
        <x:f>IF(OR(C1106="Ingredient candidate",C1106="Consumed input",C1106="Contained input",C1106="Transform input"),IF(F1106="T0",0,IF(F1106="T1",1,IF(F1106="T2",2,IF(F1106="T3",3,IF(F1106="T4",4,-1))))),-1)</x:f>
        <x:v>-1</x:v>
      </x:c>
      <x:c r="Q1106" s="4" t="n">
        <x:f>IF(AND(OR(C1106="Ingredient candidate",C1106="Consumed input",C1106="Contained input",C1106="Transform input"),P1106=-1),1,0)</x:f>
        <x:v>0</x:v>
      </x:c>
    </x:row>
    <x:row r="1107" ht="64" customHeight="1">
      <x:c r="A1107" s="4" t="str">
        <x:v>design.collection.phagia_concentrate_tasting_flight.in.1</x:v>
      </x:c>
      <x:c r="B1107" s="4" t="str">
        <x:v>design.collection.phagia_concentrate_tasting_flight</x:v>
      </x:c>
      <x:c r="C1107" s="4" t="str">
        <x:v>Ingredient candidate</x:v>
      </x:c>
      <x:c r="D1107" s="4" t="str">
        <x:v>proposal.collection.reduced_culinary_phagia_concentrate</x:v>
      </x:c>
      <x:c r="E1107" s="4" t="str">
        <x:f>IFERROR(INDEX('Items'!$B$6:$B$1005,MATCH(D1107,'Items'!$A$6:$A$1005,0)),"MISSING ID")</x:f>
        <x:v>Reduced culinary Phagia concentrate</x:v>
      </x:c>
      <x:c r="F1107" s="4" t="str">
        <x:f>IFERROR(INDEX('Items'!$C$6:$C$1005,MATCH(D1107,'Items'!$A$6:$A$1005,0)),"MISSING ID")</x:f>
        <x:v>T2</x:v>
      </x:c>
      <x:c r="G1107" s="4" t="str">
        <x:f>IFERROR(INDEX('Items'!$D$6:$D$1005,MATCH(D1107,'Items'!$A$6:$A$1005,0)),"MISSING ID")</x:f>
        <x:v>Cooking ingredients</x:v>
      </x:c>
      <x:c r="H1107" s="4" t="str">
        <x:f>IFERROR(INDEX('Items'!$X$6:$X$1005,MATCH(D1107,'Items'!$A$6:$A$1005,0)),"MISSING ID")</x:f>
        <x:v>Food material</x:v>
      </x:c>
      <x:c r="I1107" s="4"/>
      <x:c r="J1107" s="4" t="str">
        <x:v>Unspecified</x:v>
      </x:c>
      <x:c r="K1107" s="4" t="str">
        <x:f>IFERROR(INDEX('Crafting recipes'!$D$6:$D$1005,MATCH(B1107,'Crafting recipes'!$A$6:$A$1005,0)),"MISSING ID")</x:f>
        <x:v>Proposal</x:v>
      </x:c>
      <x:c r="L1107" s="4" t="str">
        <x:f>IFERROR(INDEX('Items'!$AD$6:$AD$1005,MATCH(D1107,'Items'!$A$6:$A$1005,0)),"MISSING ID")</x:f>
        <x:v>Proposal</x:v>
      </x:c>
      <x:c r="M1107" s="4" t="str">
        <x:f>IFERROR(INDEX('Crafting recipes'!$E$6:$E$1005,MATCH(B1107,'Crafting recipes'!$A$6:$A$1005,0)),"MISSING ID")</x:f>
        <x:v>Partial proposal</x:v>
      </x:c>
      <x:c r="N1107" s="4" t="str">
        <x:v>Candidate source or part only. Quantity, grade and method remain open.</x:v>
      </x:c>
      <x:c r="O1107" s="4" t="str">
        <x:v>Collection expansion, October 15, 2026. New game proposal.</x:v>
      </x:c>
      <x:c r="P1107" s="4" t="n">
        <x:f>IF(OR(C1107="Ingredient candidate",C1107="Consumed input",C1107="Contained input",C1107="Transform input"),IF(F1107="T0",0,IF(F1107="T1",1,IF(F1107="T2",2,IF(F1107="T3",3,IF(F1107="T4",4,-1))))),-1)</x:f>
        <x:v>2</x:v>
      </x:c>
      <x:c r="Q1107" s="4" t="n">
        <x:f>IF(AND(OR(C1107="Ingredient candidate",C1107="Consumed input",C1107="Contained input",C1107="Transform input"),P1107=-1),1,0)</x:f>
        <x:v>0</x:v>
      </x:c>
    </x:row>
    <x:row r="1108" ht="64" customHeight="1">
      <x:c r="A1108" s="4" t="str">
        <x:v>design.collection.phagia_concentrate_tasting_flight.in.2</x:v>
      </x:c>
      <x:c r="B1108" s="4" t="str">
        <x:v>design.collection.phagia_concentrate_tasting_flight</x:v>
      </x:c>
      <x:c r="C1108" s="4" t="str">
        <x:v>Ingredient candidate</x:v>
      </x:c>
      <x:c r="D1108" s="4" t="str">
        <x:v>proposal.collection.controlled_sour_phagia_base</x:v>
      </x:c>
      <x:c r="E1108" s="4" t="str">
        <x:f>IFERROR(INDEX('Items'!$B$6:$B$1005,MATCH(D1108,'Items'!$A$6:$A$1005,0)),"MISSING ID")</x:f>
        <x:v>Controlled-sour Phagia base</x:v>
      </x:c>
      <x:c r="F1108" s="4" t="str">
        <x:f>IFERROR(INDEX('Items'!$C$6:$C$1005,MATCH(D1108,'Items'!$A$6:$A$1005,0)),"MISSING ID")</x:f>
        <x:v>T1</x:v>
      </x:c>
      <x:c r="G1108" s="4" t="str">
        <x:f>IFERROR(INDEX('Items'!$D$6:$D$1005,MATCH(D1108,'Items'!$A$6:$A$1005,0)),"MISSING ID")</x:f>
        <x:v>Cooking ingredients</x:v>
      </x:c>
      <x:c r="H1108" s="4" t="str">
        <x:f>IFERROR(INDEX('Items'!$X$6:$X$1005,MATCH(D1108,'Items'!$A$6:$A$1005,0)),"MISSING ID")</x:f>
        <x:v>Food material</x:v>
      </x:c>
      <x:c r="I1108" s="4"/>
      <x:c r="J1108" s="4" t="str">
        <x:v>Unspecified</x:v>
      </x:c>
      <x:c r="K1108" s="4" t="str">
        <x:f>IFERROR(INDEX('Crafting recipes'!$D$6:$D$1005,MATCH(B1108,'Crafting recipes'!$A$6:$A$1005,0)),"MISSING ID")</x:f>
        <x:v>Proposal</x:v>
      </x:c>
      <x:c r="L1108" s="4" t="str">
        <x:f>IFERROR(INDEX('Items'!$AD$6:$AD$1005,MATCH(D1108,'Items'!$A$6:$A$1005,0)),"MISSING ID")</x:f>
        <x:v>Proposal</x:v>
      </x:c>
      <x:c r="M1108" s="4" t="str">
        <x:f>IFERROR(INDEX('Crafting recipes'!$E$6:$E$1005,MATCH(B1108,'Crafting recipes'!$A$6:$A$1005,0)),"MISSING ID")</x:f>
        <x:v>Partial proposal</x:v>
      </x:c>
      <x:c r="N1108" s="4" t="str">
        <x:v>Candidate source or part only. Quantity, grade and method remain open.</x:v>
      </x:c>
      <x:c r="O1108" s="4" t="str">
        <x:v>Collection expansion, October 15, 2026. New game proposal.</x:v>
      </x:c>
      <x:c r="P1108" s="4" t="n">
        <x:f>IF(OR(C1108="Ingredient candidate",C1108="Consumed input",C1108="Contained input",C1108="Transform input"),IF(F1108="T0",0,IF(F1108="T1",1,IF(F1108="T2",2,IF(F1108="T3",3,IF(F1108="T4",4,-1))))),-1)</x:f>
        <x:v>1</x:v>
      </x:c>
      <x:c r="Q1108" s="4" t="n">
        <x:f>IF(AND(OR(C1108="Ingredient candidate",C1108="Consumed input",C1108="Contained input",C1108="Transform input"),P1108=-1),1,0)</x:f>
        <x:v>0</x:v>
      </x:c>
    </x:row>
    <x:row r="1109" ht="64" customHeight="1">
      <x:c r="A1109" s="4" t="str">
        <x:v>design.collection.phagia_concentrate_tasting_flight.out</x:v>
      </x:c>
      <x:c r="B1109" s="4" t="str">
        <x:v>design.collection.phagia_concentrate_tasting_flight</x:v>
      </x:c>
      <x:c r="C1109" s="4" t="str">
        <x:v>Output</x:v>
      </x:c>
      <x:c r="D1109" s="4" t="str">
        <x:v>proposal.collection.phagia_concentrate_tasting_flight</x:v>
      </x:c>
      <x:c r="E1109" s="4" t="str">
        <x:f>IFERROR(INDEX('Items'!$B$6:$B$1005,MATCH(D1109,'Items'!$A$6:$A$1005,0)),"MISSING ID")</x:f>
        <x:v>Phagia concentrate tasting flight</x:v>
      </x:c>
      <x:c r="F1109" s="4" t="str">
        <x:f>IFERROR(INDEX('Items'!$C$6:$C$1005,MATCH(D1109,'Items'!$A$6:$A$1005,0)),"MISSING ID")</x:f>
        <x:v>Not applicable</x:v>
      </x:c>
      <x:c r="G1109" s="4" t="str">
        <x:f>IFERROR(INDEX('Items'!$D$6:$D$1005,MATCH(D1109,'Items'!$A$6:$A$1005,0)),"MISSING ID")</x:f>
        <x:v>Consumables</x:v>
      </x:c>
      <x:c r="H1109" s="4" t="str">
        <x:f>IFERROR(INDEX('Items'!$X$6:$X$1005,MATCH(D1109,'Items'!$A$6:$A$1005,0)),"MISSING ID")</x:f>
        <x:v>Drink consumable</x:v>
      </x:c>
      <x:c r="I1109" s="4"/>
      <x:c r="J1109" s="4" t="str">
        <x:v>Unspecified</x:v>
      </x:c>
      <x:c r="K1109" s="4" t="str">
        <x:f>IFERROR(INDEX('Crafting recipes'!$D$6:$D$1005,MATCH(B1109,'Crafting recipes'!$A$6:$A$1005,0)),"MISSING ID")</x:f>
        <x:v>Proposal</x:v>
      </x:c>
      <x:c r="L1109" s="4" t="str">
        <x:f>IFERROR(INDEX('Items'!$AD$6:$AD$1005,MATCH(D1109,'Items'!$A$6:$A$1005,0)),"MISSING ID")</x:f>
        <x:v>Proposal</x:v>
      </x:c>
      <x:c r="M1109" s="4" t="str">
        <x:f>IFERROR(INDEX('Crafting recipes'!$E$6:$E$1005,MATCH(B1109,'Crafting recipes'!$A$6:$A$1005,0)),"MISSING ID")</x:f>
        <x:v>Partial proposal</x:v>
      </x:c>
      <x:c r="N1109" s="4" t="str">
        <x:v>Candidate source or part only. Quantity, grade and method remain open.</x:v>
      </x:c>
      <x:c r="O1109" s="4" t="str">
        <x:v>Collection expansion, October 15, 2026. New game proposal.</x:v>
      </x:c>
      <x:c r="P1109" s="4" t="n">
        <x:f>IF(OR(C1109="Ingredient candidate",C1109="Consumed input",C1109="Contained input",C1109="Transform input"),IF(F1109="T0",0,IF(F1109="T1",1,IF(F1109="T2",2,IF(F1109="T3",3,IF(F1109="T4",4,-1))))),-1)</x:f>
        <x:v>-1</x:v>
      </x:c>
      <x:c r="Q1109" s="4" t="n">
        <x:f>IF(AND(OR(C1109="Ingredient candidate",C1109="Consumed input",C1109="Contained input",C1109="Transform input"),P1109=-1),1,0)</x:f>
        <x:v>0</x:v>
      </x:c>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T3</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t="n">
        <x:f>IF(OR(C1110="Ingredient candidate",C1110="Consumed input",C1110="Contained input",C1110="Transform input"),IF(F1110="T0",0,IF(F1110="T1",1,IF(F1110="T2",2,IF(F1110="T3",3,IF(F1110="T4",4,-1))))),-1)</x:f>
        <x:v>3</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T3</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t="n">
        <x:f>IF(OR(C1111="Ingredient candidate",C1111="Consumed input",C1111="Contained input",C1111="Transform input"),IF(F1111="T0",0,IF(F1111="T1",1,IF(F1111="T2",2,IF(F1111="T3",3,IF(F1111="T4",4,-1))))),-1)</x:f>
        <x:v>3</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T4</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t="n">
        <x:f>IF(OR(C1112="Ingredient candidate",C1112="Consumed input",C1112="Contained input",C1112="Transform input"),IF(F1112="T0",0,IF(F1112="T1",1,IF(F1112="T2",2,IF(F1112="T3",3,IF(F1112="T4",4,-1))))),-1)</x:f>
        <x:v>4</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Not applicable</x:v>
      </x:c>
      <x:c r="G1113" s="4" t="str">
        <x:f>IFERROR(INDEX('Items'!$D$6:$D$1005,MATCH(D1113,'Items'!$A$6:$A$1005,0)),"MISSING ID")</x:f>
        <x:v>Field supplies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T4</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t="n">
        <x:f>IF(OR(C1114="Ingredient candidate",C1114="Consumed input",C1114="Contained input",C1114="Transform input"),IF(F1114="T0",0,IF(F1114="T1",1,IF(F1114="T2",2,IF(F1114="T3",3,IF(F1114="T4",4,-1))))),-1)</x:f>
        <x:v>4</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Wound clock-spring pack</x:v>
      </x:c>
      <x:c r="F1116" s="4" t="str">
        <x:f>IFERROR(INDEX('Items'!$C$6:$C$1005,MATCH(D1116,'Items'!$A$6:$A$1005,0)),"MISSING ID")</x:f>
        <x:v>Not applicable</x:v>
      </x:c>
      <x:c r="G1116" s="4" t="str">
        <x:f>IFERROR(INDEX('Items'!$D$6:$D$1005,MATCH(D1116,'Items'!$A$6:$A$1005,0)),"MISSING ID")</x:f>
        <x:v>Field supplies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T4</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t="n">
        <x:f>IF(OR(C1117="Ingredient candidate",C1117="Consumed input",C1117="Contained input",C1117="Transform input"),IF(F1117="T0",0,IF(F1117="T1",1,IF(F1117="T2",2,IF(F1117="T3",3,IF(F1117="T4",4,-1))))),-1)</x:f>
        <x:v>4</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Not applicable</x:v>
      </x:c>
      <x:c r="G1119" s="4" t="str">
        <x:f>IFERROR(INDEX('Items'!$D$6:$D$1005,MATCH(D1119,'Items'!$A$6:$A$1005,0)),"MISSING ID")</x:f>
        <x:v>Field supplies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Worked iron stock</x:v>
      </x:c>
      <x:c r="F1120" s="4" t="str">
        <x:f>IFERROR(INDEX('Items'!$C$6:$C$1005,MATCH(D1120,'Items'!$A$6:$A$1005,0)),"MISSING ID")</x:f>
        <x:v>T2</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t="n">
        <x:f>IF(OR(C1120="Ingredient candidate",C1120="Consumed input",C1120="Contained input",C1120="Transform input"),IF(F1120="T0",0,IF(F1120="T1",1,IF(F1120="T2",2,IF(F1120="T3",3,IF(F1120="T4",4,-1))))),-1)</x:f>
        <x:v>2</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T3</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t="n">
        <x:f>IF(OR(C1121="Ingredient candidate",C1121="Consumed input",C1121="Contained input",C1121="Transform input"),IF(F1121="T0",0,IF(F1121="T1",1,IF(F1121="T2",2,IF(F1121="T3",3,IF(F1121="T4",4,-1))))),-1)</x:f>
        <x:v>3</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T3</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t="n">
        <x:f>IF(OR(C1122="Ingredient candidate",C1122="Consumed input",C1122="Contained input",C1122="Transform input"),IF(F1122="T0",0,IF(F1122="T1",1,IF(F1122="T2",2,IF(F1122="T3",3,IF(F1122="T4",4,-1))))),-1)</x:f>
        <x:v>3</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Lifted counterweight module</x:v>
      </x:c>
      <x:c r="F1123" s="4" t="str">
        <x:f>IFERROR(INDEX('Items'!$C$6:$C$1005,MATCH(D1123,'Items'!$A$6:$A$1005,0)),"MISSING ID")</x:f>
        <x:v>Not applicable</x:v>
      </x:c>
      <x:c r="G1123" s="4" t="str">
        <x:f>IFERROR(INDEX('Items'!$D$6:$D$1005,MATCH(D1123,'Items'!$A$6:$A$1005,0)),"MISSING ID")</x:f>
        <x:v>Field supplies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Not applicable</x:v>
      </x:c>
      <x:c r="G1126" s="4" t="str">
        <x:f>IFERROR(INDEX('Items'!$D$6:$D$1005,MATCH(D1126,'Items'!$A$6:$A$1005,0)),"MISSING ID")</x:f>
        <x:v>Salvage</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T4</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t="n">
        <x:f>IF(OR(C1128="Ingredient candidate",C1128="Consumed input",C1128="Contained input",C1128="Transform input"),IF(F1128="T0",0,IF(F1128="T1",1,IF(F1128="T2",2,IF(F1128="T3",3,IF(F1128="T4",4,-1))))),-1)</x:f>
        <x:v>4</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Not applicable</x:v>
      </x:c>
      <x:c r="G1129" s="4" t="str">
        <x:f>IFERROR(INDEX('Items'!$D$6:$D$1005,MATCH(D1129,'Items'!$A$6:$A$1005,0)),"MISSING ID")</x:f>
        <x:v>Field supplies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Mineral resources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Refractory ceramic stock</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Not applicable</x:v>
      </x:c>
      <x:c r="G1132" s="4" t="str">
        <x:f>IFERROR(INDEX('Items'!$D$6:$D$1005,MATCH(D1132,'Items'!$A$6:$A$1005,0)),"MISSING ID")</x:f>
        <x:v>Field supplies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process salts</x:v>
      </x:c>
      <x:c r="F1133" s="4" t="str">
        <x:f>IFERROR(INDEX('Items'!$C$6:$C$1005,MATCH(D1133,'Items'!$A$6:$A$1005,0)),"MISSING ID")</x:f>
        <x:v>T1</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t="n">
        <x:f>IF(OR(C1133="Ingredient candidate",C1133="Consumed input",C1133="Contained input",C1133="Transform input"),IF(F1133="T0",0,IF(F1133="T1",1,IF(F1133="T2",2,IF(F1133="T3",3,IF(F1133="T4",4,-1))))),-1)</x:f>
        <x:v>1</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Refractory ceramic stock</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Not applicable</x:v>
      </x:c>
      <x:c r="G1135" s="4" t="str">
        <x:f>IFERROR(INDEX('Items'!$D$6:$D$1005,MATCH(D1135,'Items'!$A$6:$A$1005,0)),"MISSING ID")</x:f>
        <x:v>Crafting components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Refractory ceramic stock</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Worked iron stock</x:v>
      </x:c>
      <x:c r="F1137" s="4" t="str">
        <x:f>IFERROR(INDEX('Items'!$C$6:$C$1005,MATCH(D1137,'Items'!$A$6:$A$1005,0)),"MISSING ID")</x:f>
        <x:v>T2</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t="n">
        <x:f>IF(OR(C1137="Ingredient candidate",C1137="Consumed input",C1137="Contained input",C1137="Transform input"),IF(F1137="T0",0,IF(F1137="T1",1,IF(F1137="T2",2,IF(F1137="T3",3,IF(F1137="T4",4,-1))))),-1)</x:f>
        <x:v>2</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process salts</x:v>
      </x:c>
      <x:c r="F1138" s="4" t="str">
        <x:f>IFERROR(INDEX('Items'!$C$6:$C$1005,MATCH(D1138,'Items'!$A$6:$A$1005,0)),"MISSING ID")</x:f>
        <x:v>T1</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t="n">
        <x:f>IF(OR(C1138="Ingredient candidate",C1138="Consumed input",C1138="Contained input",C1138="Transform input"),IF(F1138="T0",0,IF(F1138="T1",1,IF(F1138="T2",2,IF(F1138="T3",3,IF(F1138="T4",4,-1))))),-1)</x:f>
        <x:v>1</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Not applicable</x:v>
      </x:c>
      <x:c r="G1139" s="4" t="str">
        <x:f>IFERROR(INDEX('Items'!$D$6:$D$1005,MATCH(D1139,'Items'!$A$6:$A$1005,0)),"MISSING ID")</x:f>
        <x:v>Field supplies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Not applicable</x:v>
      </x:c>
      <x:c r="G1140" s="4" t="str">
        <x:f>IFERROR(INDEX('Items'!$D$6:$D$1005,MATCH(D1140,'Items'!$A$6:$A$1005,0)),"MISSING ID")</x:f>
        <x:v>Containers</x:v>
      </x:c>
      <x:c r="H1140" s="4" t="str">
        <x:f>IFERROR(INDEX('Items'!$X$6:$X$1005,MATCH(D1140,'Items'!$A$6:$A$1005,0)),"MISSING ID")</x:f>
        <x:v>Container</x:v>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t="n">
        <x:f>IF(OR(C1140="Ingredient candidate",C1140="Consumed input",C1140="Contained input",C1140="Transform input"),IF(F1140="T0",0,IF(F1140="T1",1,IF(F1140="T2",2,IF(F1140="T3",3,IF(F1140="T4",4,-1))))),-1)</x:f>
        <x:v>-1</x:v>
      </x:c>
      <x:c r="Q1140" s="4" t="n">
        <x:f>IF(AND(OR(C1140="Ingredient candidate",C1140="Consumed input",C1140="Contained input",C1140="Transform input"),P1140=-1),1,0)</x:f>
        <x:v>1</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T2</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t="n">
        <x:f>IF(OR(C1141="Ingredient candidate",C1141="Consumed input",C1141="Contained input",C1141="Transform input"),IF(F1141="T0",0,IF(F1141="T1",1,IF(F1141="T2",2,IF(F1141="T3",3,IF(F1141="T4",4,-1))))),-1)</x:f>
        <x:v>2</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T3</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t="n">
        <x:f>IF(OR(C1142="Ingredient candidate",C1142="Consumed input",C1142="Contained input",C1142="Transform input"),IF(F1142="T0",0,IF(F1142="T1",1,IF(F1142="T2",2,IF(F1142="T3",3,IF(F1142="T4",4,-1))))),-1)</x:f>
        <x:v>3</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Not applicable</x:v>
      </x:c>
      <x:c r="G1143" s="4" t="str">
        <x:f>IFERROR(INDEX('Items'!$D$6:$D$1005,MATCH(D1143,'Items'!$A$6:$A$1005,0)),"MISSING ID")</x:f>
        <x:v>Field supplies</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Prepared electrical insulation stock</x:v>
      </x:c>
      <x:c r="F1144" s="4" t="str">
        <x:f>IFERROR(INDEX('Items'!$C$6:$C$1005,MATCH(D1144,'Items'!$A$6:$A$1005,0)),"MISSING ID")</x:f>
        <x:v>T3</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t="n">
        <x:f>IF(OR(C1144="Ingredient candidate",C1144="Consumed input",C1144="Contained input",C1144="Transform input"),IF(F1144="T0",0,IF(F1144="T1",1,IF(F1144="T2",2,IF(F1144="T3",3,IF(F1144="T4",4,-1))))),-1)</x:f>
        <x:v>3</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T3</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t="n">
        <x:f>IF(OR(C1145="Ingredient candidate",C1145="Consumed input",C1145="Contained input",C1145="Transform input"),IF(F1145="T0",0,IF(F1145="T1",1,IF(F1145="T2",2,IF(F1145="T3",3,IF(F1145="T4",4,-1))))),-1)</x:f>
        <x:v>3</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Not applicable</x:v>
      </x:c>
      <x:c r="G1146" s="4" t="str">
        <x:f>IFERROR(INDEX('Items'!$D$6:$D$1005,MATCH(D1146,'Items'!$A$6:$A$1005,0)),"MISSING ID")</x:f>
        <x:v>Field supplies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x:v>
      </x:c>
      <x:c r="F1147" s="4" t="str">
        <x:f>IFERROR(INDEX('Items'!$C$6:$C$1005,MATCH(D1147,'Items'!$A$6:$A$1005,0)),"MISSING ID")</x:f>
        <x:v>T1</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t="n">
        <x:f>IF(OR(C1147="Ingredient candidate",C1147="Consumed input",C1147="Contained input",C1147="Transform input"),IF(F1147="T0",0,IF(F1147="T1",1,IF(F1147="T2",2,IF(F1147="T3",3,IF(F1147="T4",4,-1))))),-1)</x:f>
        <x:v>1</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T3</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t="n">
        <x:f>IF(OR(C1148="Ingredient candidate",C1148="Consumed input",C1148="Contained input",C1148="Transform input"),IF(F1148="T0",0,IF(F1148="T1",1,IF(F1148="T2",2,IF(F1148="T3",3,IF(F1148="T4",4,-1))))),-1)</x:f>
        <x:v>3</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Not applicable</x:v>
      </x:c>
      <x:c r="G1149" s="4" t="str">
        <x:f>IFERROR(INDEX('Items'!$D$6:$D$1005,MATCH(D1149,'Items'!$A$6:$A$1005,0)),"MISSING ID")</x:f>
        <x:v>Field supplies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clear-glass blank</x:v>
      </x:c>
      <x:c r="F1150" s="4" t="str">
        <x:f>IFERROR(INDEX('Items'!$C$6:$C$1005,MATCH(D1150,'Items'!$A$6:$A$1005,0)),"MISSING ID")</x:f>
        <x:v>T1</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t="n">
        <x:f>IF(OR(C1150="Ingredient candidate",C1150="Consumed input",C1150="Contained input",C1150="Transform input"),IF(F1150="T0",0,IF(F1150="T1",1,IF(F1150="T2",2,IF(F1150="T3",3,IF(F1150="T4",4,-1))))),-1)</x:f>
        <x:v>1</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T3</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t="n">
        <x:f>IF(OR(C1151="Ingredient candidate",C1151="Consumed input",C1151="Contained input",C1151="Transform input"),IF(F1151="T0",0,IF(F1151="T1",1,IF(F1151="T2",2,IF(F1151="T3",3,IF(F1151="T4",4,-1))))),-1)</x:f>
        <x:v>3</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Not applicable</x:v>
      </x:c>
      <x:c r="G1152" s="4" t="str">
        <x:f>IFERROR(INDEX('Items'!$D$6:$D$1005,MATCH(D1152,'Items'!$A$6:$A$1005,0)),"MISSING ID")</x:f>
        <x:v>Field supplies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Refractory ceramic stock</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T1</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t="n">
        <x:f>IF(OR(C1154="Ingredient candidate",C1154="Consumed input",C1154="Contained input",C1154="Transform input"),IF(F1154="T0",0,IF(F1154="T1",1,IF(F1154="T2",2,IF(F1154="T3",3,IF(F1154="T4",4,-1))))),-1)</x:f>
        <x:v>1</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Not applicable</x:v>
      </x:c>
      <x:c r="G1155" s="4" t="str">
        <x:f>IFERROR(INDEX('Items'!$D$6:$D$1005,MATCH(D1155,'Items'!$A$6:$A$1005,0)),"MISSING ID")</x:f>
        <x:v>Field supplies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T2</x:v>
      </x:c>
      <x:c r="G1156" s="4" t="str">
        <x:f>IFERROR(INDEX('Items'!$D$6:$D$1005,MATCH(D1156,'Items'!$A$6:$A$1005,0)),"MISSING ID")</x:f>
        <x:v>Processing agents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t="n">
        <x:f>IF(OR(C1156="Ingredient candidate",C1156="Consumed input",C1156="Contained input",C1156="Transform input"),IF(F1156="T0",0,IF(F1156="T1",1,IF(F1156="T2",2,IF(F1156="T3",3,IF(F1156="T4",4,-1))))),-1)</x:f>
        <x:v>2</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T4</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t="n">
        <x:f>IF(OR(C1157="Ingredient candidate",C1157="Consumed input",C1157="Contained input",C1157="Transform input"),IF(F1157="T0",0,IF(F1157="T1",1,IF(F1157="T2",2,IF(F1157="T3",3,IF(F1157="T4",4,-1))))),-1)</x:f>
        <x:v>4</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Not applicable</x:v>
      </x:c>
      <x:c r="G1158" s="4" t="str">
        <x:f>IFERROR(INDEX('Items'!$D$6:$D$1005,MATCH(D1158,'Items'!$A$6:$A$1005,0)),"MISSING ID")</x:f>
        <x:v>Salvage</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t="n">
        <x:f>IF(OR(C1158="Ingredient candidate",C1158="Consumed input",C1158="Contained input",C1158="Transform input"),IF(F1158="T0",0,IF(F1158="T1",1,IF(F1158="T2",2,IF(F1158="T3",3,IF(F1158="T4",4,-1))))),-1)</x:f>
        <x:v>-1</x:v>
      </x:c>
      <x:c r="Q1158" s="4" t="n">
        <x:f>IF(AND(OR(C1158="Ingredient candidate",C1158="Consumed input",C1158="Contained input",C1158="Transform input"),P1158=-1),1,0)</x:f>
        <x:v>1</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Not applicable</x:v>
      </x:c>
      <x:c r="G1159" s="4" t="str">
        <x:f>IFERROR(INDEX('Items'!$D$6:$D$1005,MATCH(D1159,'Items'!$A$6:$A$1005,0)),"MISSING ID")</x:f>
        <x:v>Field supplies</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t="str">
        <x:v>design.collection.sail_seam_repair_kit.in.1</x:v>
      </x:c>
      <x:c r="B1160" s="4" t="str">
        <x:v>design.collection.sail_seam_repair_kit</x:v>
      </x:c>
      <x:c r="C1160" s="4" t="str">
        <x:v>Ingredient candidate</x:v>
      </x:c>
      <x:c r="D1160" s="4" t="str">
        <x:v>proposal.t3.wing_seam</x:v>
      </x:c>
      <x:c r="E1160" s="4" t="str">
        <x:f>IFERROR(INDEX('Items'!$B$6:$B$1005,MATCH(D1160,'Items'!$A$6:$A$1005,0)),"MISSING ID")</x:f>
        <x:v>Bonded wing-seam reinforcement strips</x:v>
      </x:c>
      <x:c r="F1160" s="4" t="str">
        <x:f>IFERROR(INDEX('Items'!$C$6:$C$1005,MATCH(D1160,'Items'!$A$6:$A$1005,0)),"MISSING ID")</x:f>
        <x:v>T3</x:v>
      </x:c>
      <x:c r="G1160" s="4" t="str">
        <x:f>IFERROR(INDEX('Items'!$D$6:$D$1005,MATCH(D1160,'Items'!$A$6:$A$1005,0)),"MISSING ID")</x:f>
        <x:v>Manufactured stock</x:v>
      </x:c>
      <x:c r="H1160" s="4" t="str">
        <x:f>IFERROR(INDEX('Items'!$X$6:$X$1005,MATCH(D1160,'Items'!$A$6:$A$1005,0)),"MISSING ID")</x:f>
        <x:v>Processed material</x:v>
      </x:c>
      <x:c r="I1160" s="4"/>
      <x:c r="J1160" s="4" t="str">
        <x:v>Unspecified</x:v>
      </x:c>
      <x:c r="K1160" s="4" t="str">
        <x:f>IFERROR(INDEX('Crafting recipes'!$D$6:$D$1005,MATCH(B1160,'Crafting recipes'!$A$6:$A$1005,0)),"MISSING ID")</x:f>
        <x:v>Proposal</x:v>
      </x:c>
      <x:c r="L1160" s="4" t="str">
        <x:f>IFERROR(INDEX('Items'!$AD$6:$AD$1005,MATCH(D1160,'Items'!$A$6:$A$1005,0)),"MISSING ID")</x:f>
        <x:v>Proposal</x:v>
      </x:c>
      <x:c r="M1160" s="4" t="str">
        <x:f>IFERROR(INDEX('Crafting recipes'!$E$6:$E$1005,MATCH(B1160,'Crafting recipes'!$A$6:$A$1005,0)),"MISSING ID")</x:f>
        <x:v>Partial proposal</x:v>
      </x:c>
      <x:c r="N1160" s="4" t="str">
        <x:v>Candidate source or part only. Quantity, grade and method remain open.</x:v>
      </x:c>
      <x:c r="O1160" s="4" t="str">
        <x:v>Collection expansion, October 15, 2026. New game proposal.</x:v>
      </x:c>
      <x:c r="P1160" s="4" t="n">
        <x:f>IF(OR(C1160="Ingredient candidate",C1160="Consumed input",C1160="Contained input",C1160="Transform input"),IF(F1160="T0",0,IF(F1160="T1",1,IF(F1160="T2",2,IF(F1160="T3",3,IF(F1160="T4",4,-1))))),-1)</x:f>
        <x:v>3</x:v>
      </x:c>
      <x:c r="Q1160" s="4" t="n">
        <x:f>IF(AND(OR(C1160="Ingredient candidate",C1160="Consumed input",C1160="Contained input",C1160="Transform input"),P1160=-1),1,0)</x:f>
        <x:v>0</x:v>
      </x:c>
    </x:row>
    <x:row r="1161" ht="64" customHeight="1">
      <x:c r="A1161" s="4" t="str">
        <x:v>design.collection.sail_seam_repair_kit.in.2</x:v>
      </x:c>
      <x:c r="B1161" s="4" t="str">
        <x:v>design.collection.sail_seam_repair_kit</x:v>
      </x:c>
      <x:c r="C1161" s="4" t="str">
        <x:v>Ingredient candidate</x:v>
      </x:c>
      <x:c r="D1161" s="4" t="str">
        <x:v>proposal.lore.fastener_set</x:v>
      </x:c>
      <x:c r="E1161" s="4" t="str">
        <x:f>IFERROR(INDEX('Items'!$B$6:$B$1005,MATCH(D1161,'Items'!$A$6:$A$1005,0)),"MISSING ID")</x:f>
        <x:v>Matched metal fastener set</x:v>
      </x:c>
      <x:c r="F1161" s="4" t="str">
        <x:f>IFERROR(INDEX('Items'!$C$6:$C$1005,MATCH(D1161,'Items'!$A$6:$A$1005,0)),"MISSING ID")</x:f>
        <x:v>T3</x:v>
      </x:c>
      <x:c r="G1161" s="4" t="str">
        <x:f>IFERROR(INDEX('Items'!$D$6:$D$1005,MATCH(D1161,'Items'!$A$6:$A$1005,0)),"MISSING ID")</x:f>
        <x:v>Crafting components</x:v>
      </x:c>
      <x:c r="H1161" s="4" t="str">
        <x:f>IFERROR(INDEX('Items'!$X$6:$X$1005,MATCH(D1161,'Items'!$A$6:$A$1005,0)),"MISSING ID")</x:f>
        <x:v>Crafting component</x:v>
      </x:c>
      <x:c r="I1161" s="4"/>
      <x:c r="J1161" s="4" t="str">
        <x:v>Unspecified</x:v>
      </x:c>
      <x:c r="K1161" s="4" t="str">
        <x:f>IFERROR(INDEX('Crafting recipes'!$D$6:$D$1005,MATCH(B1161,'Crafting recipes'!$A$6:$A$1005,0)),"MISSING ID")</x:f>
        <x:v>Proposal</x:v>
      </x:c>
      <x:c r="L1161" s="4" t="str">
        <x:f>IFERROR(INDEX('Items'!$AD$6:$AD$1005,MATCH(D1161,'Items'!$A$6:$A$1005,0)),"MISSING ID")</x:f>
        <x:v>Proposal</x:v>
      </x:c>
      <x:c r="M1161" s="4" t="str">
        <x:f>IFERROR(INDEX('Crafting recipes'!$E$6:$E$1005,MATCH(B1161,'Crafting recipes'!$A$6:$A$1005,0)),"MISSING ID")</x:f>
        <x:v>Partial proposal</x:v>
      </x:c>
      <x:c r="N1161" s="4" t="str">
        <x:v>Candidate source or part only. Quantity, grade and method remain open.</x:v>
      </x:c>
      <x:c r="O1161" s="4" t="str">
        <x:v>Collection expansion, October 15, 2026. New game proposal.</x:v>
      </x:c>
      <x:c r="P1161" s="4" t="n">
        <x:f>IF(OR(C1161="Ingredient candidate",C1161="Consumed input",C1161="Contained input",C1161="Transform input"),IF(F1161="T0",0,IF(F1161="T1",1,IF(F1161="T2",2,IF(F1161="T3",3,IF(F1161="T4",4,-1))))),-1)</x:f>
        <x:v>3</x:v>
      </x:c>
      <x:c r="Q1161" s="4" t="n">
        <x:f>IF(AND(OR(C1161="Ingredient candidate",C1161="Consumed input",C1161="Contained input",C1161="Transform input"),P1161=-1),1,0)</x:f>
        <x:v>0</x:v>
      </x:c>
    </x:row>
    <x:row r="1162" ht="64" customHeight="1">
      <x:c r="A1162" s="4" t="str">
        <x:v>design.collection.sail_seam_repair_kit.out</x:v>
      </x:c>
      <x:c r="B1162" s="4" t="str">
        <x:v>design.collection.sail_seam_repair_kit</x:v>
      </x:c>
      <x:c r="C1162" s="4" t="str">
        <x:v>Output</x:v>
      </x:c>
      <x:c r="D1162" s="4" t="str">
        <x:v>proposal.collection.sail_seam_repair_kit</x:v>
      </x:c>
      <x:c r="E1162" s="4" t="str">
        <x:f>IFERROR(INDEX('Items'!$B$6:$B$1005,MATCH(D1162,'Items'!$A$6:$A$1005,0)),"MISSING ID")</x:f>
        <x:v>Sail seam repair kit</x:v>
      </x:c>
      <x:c r="F1162" s="4" t="str">
        <x:f>IFERROR(INDEX('Items'!$C$6:$C$1005,MATCH(D1162,'Items'!$A$6:$A$1005,0)),"MISSING ID")</x:f>
        <x:v>Not applicable</x:v>
      </x:c>
      <x:c r="G1162" s="4" t="str">
        <x:f>IFERROR(INDEX('Items'!$D$6:$D$1005,MATCH(D1162,'Items'!$A$6:$A$1005,0)),"MISSING ID")</x:f>
        <x:v>Field supplies</x:v>
      </x:c>
      <x:c r="H1162" s="4" t="str">
        <x:f>IFERROR(INDEX('Items'!$X$6:$X$1005,MATCH(D1162,'Items'!$A$6:$A$1005,0)),"MISSING ID")</x:f>
        <x:v>Service kit</x:v>
      </x:c>
      <x:c r="I1162" s="4"/>
      <x:c r="J1162" s="4" t="str">
        <x:v>Unspecified</x:v>
      </x:c>
      <x:c r="K1162" s="4" t="str">
        <x:f>IFERROR(INDEX('Crafting recipes'!$D$6:$D$1005,MATCH(B1162,'Crafting recipes'!$A$6:$A$1005,0)),"MISSING ID")</x:f>
        <x:v>Proposal</x:v>
      </x:c>
      <x:c r="L1162" s="4" t="str">
        <x:f>IFERROR(INDEX('Items'!$AD$6:$AD$1005,MATCH(D1162,'Items'!$A$6:$A$1005,0)),"MISSING ID")</x:f>
        <x:v>Proposal</x:v>
      </x:c>
      <x:c r="M1162" s="4" t="str">
        <x:f>IFERROR(INDEX('Crafting recipes'!$E$6:$E$1005,MATCH(B1162,'Crafting recipes'!$A$6:$A$1005,0)),"MISSING ID")</x:f>
        <x:v>Partial proposal</x:v>
      </x:c>
      <x:c r="N1162" s="4" t="str">
        <x:v>Candidate source or part only. Quantity, grade and method remain open.</x:v>
      </x:c>
      <x:c r="O1162" s="4" t="str">
        <x:v>Collection expansion, October 15, 2026. New game proposal.</x:v>
      </x:c>
      <x:c r="P1162" s="4" t="n">
        <x:f>IF(OR(C1162="Ingredient candidate",C1162="Consumed input",C1162="Contained input",C1162="Transform input"),IF(F1162="T0",0,IF(F1162="T1",1,IF(F1162="T2",2,IF(F1162="T3",3,IF(F1162="T4",4,-1))))),-1)</x:f>
        <x:v>-1</x:v>
      </x:c>
      <x:c r="Q1162" s="4" t="n">
        <x:f>IF(AND(OR(C1162="Ingredient candidate",C1162="Consumed input",C1162="Contained input",C1162="Transform input"),P1162=-1),1,0)</x:f>
        <x:v>0</x:v>
      </x:c>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T3</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t="n">
        <x:f>IF(OR(C1163="Ingredient candidate",C1163="Consumed input",C1163="Contained input",C1163="Transform input"),IF(F1163="T0",0,IF(F1163="T1",1,IF(F1163="T2",2,IF(F1163="T3",3,IF(F1163="T4",4,-1))))),-1)</x:f>
        <x:v>3</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T3</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t="n">
        <x:f>IF(OR(C1164="Ingredient candidate",C1164="Consumed input",C1164="Contained input",C1164="Transform input"),IF(F1164="T0",0,IF(F1164="T1",1,IF(F1164="T2",2,IF(F1164="T3",3,IF(F1164="T4",4,-1))))),-1)</x:f>
        <x:v>3</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T2</x:v>
      </x:c>
      <x:c r="G1165" s="4" t="str">
        <x:f>IFERROR(INDEX('Items'!$D$6:$D$1005,MATCH(D1165,'Items'!$A$6:$A$1005,0)),"MISSING ID")</x:f>
        <x:v>Processing agents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t="n">
        <x:f>IF(OR(C1165="Ingredient candidate",C1165="Consumed input",C1165="Contained input",C1165="Transform input"),IF(F1165="T0",0,IF(F1165="T1",1,IF(F1165="T2",2,IF(F1165="T3",3,IF(F1165="T4",4,-1))))),-1)</x:f>
        <x:v>2</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Not applicable</x:v>
      </x:c>
      <x:c r="G1166" s="4" t="str">
        <x:f>IFERROR(INDEX('Items'!$D$6:$D$1005,MATCH(D1166,'Items'!$A$6:$A$1005,0)),"MISSING ID")</x:f>
        <x:v>Tools</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x:c r="B1167" s="4"/>
      <x:c r="C1167" s="4"/>
      <x:c r="D1167" s="4"/>
      <x:c r="E1167" s="4"/>
      <x:c r="F1167" s="4"/>
      <x:c r="G1167" s="4"/>
      <x:c r="H1167" s="4"/>
      <x:c r="I1167" s="4"/>
      <x:c r="K1167" s="4"/>
      <x:c r="L1167" s="4"/>
      <x:c r="M1167" s="4"/>
      <x:c r="N1167" s="4"/>
      <x:c r="O1167" s="4"/>
      <x:c r="P1167" s="4"/>
      <x:c r="Q1167" s="4"/>
    </x:row>
    <x:row r="1168" ht="64" customHeight="1">
      <x:c r="A1168" s="4"/>
      <x:c r="B1168" s="4"/>
      <x:c r="C1168" s="4"/>
      <x:c r="D1168" s="4"/>
      <x:c r="E1168" s="4"/>
      <x:c r="F1168" s="4"/>
      <x:c r="G1168" s="4"/>
      <x:c r="H1168" s="4"/>
      <x:c r="I1168" s="4"/>
      <x:c r="K1168" s="4"/>
      <x:c r="L1168" s="4"/>
      <x:c r="M1168" s="4"/>
      <x:c r="N1168" s="4"/>
      <x:c r="O1168" s="4"/>
      <x:c r="P1168" s="4"/>
      <x:c r="Q1168" s="4"/>
    </x:row>
    <x:row r="1169" ht="64" customHeight="1">
      <x:c r="A1169" s="4"/>
      <x:c r="B1169" s="4"/>
      <x:c r="C1169" s="4"/>
      <x:c r="D1169" s="4"/>
      <x:c r="E1169" s="4"/>
      <x:c r="F1169" s="4"/>
      <x:c r="G1169" s="4"/>
      <x:c r="H1169" s="4"/>
      <x:c r="I1169" s="4"/>
      <x:c r="K1169" s="4"/>
      <x:c r="L1169" s="4"/>
      <x:c r="M1169" s="4"/>
      <x:c r="N1169" s="4"/>
      <x:c r="O1169" s="4"/>
      <x:c r="P1169" s="4"/>
      <x:c r="Q1169" s="4"/>
    </x:row>
    <x:row r="1170" ht="64" customHeight="1">
      <x:c r="A1170" s="4"/>
      <x:c r="B1170" s="4"/>
      <x:c r="C1170" s="4"/>
      <x:c r="D1170" s="4"/>
      <x:c r="E1170" s="4"/>
      <x:c r="F1170" s="4"/>
      <x:c r="G1170" s="4"/>
      <x:c r="H1170" s="4"/>
      <x:c r="I1170" s="4"/>
      <x:c r="K1170" s="4"/>
      <x:c r="L1170" s="4"/>
      <x:c r="M1170" s="4"/>
      <x:c r="N1170" s="4"/>
      <x:c r="O1170" s="4"/>
      <x:c r="P1170" s="4"/>
      <x:c r="Q1170" s="4"/>
    </x:row>
    <x:row r="1171" ht="64" customHeight="1">
      <x:c r="A1171" s="4"/>
      <x:c r="B1171" s="4"/>
      <x:c r="C1171" s="4"/>
      <x:c r="D1171" s="4"/>
      <x:c r="E1171" s="4"/>
      <x:c r="F1171" s="4"/>
      <x:c r="G1171" s="4"/>
      <x:c r="H1171" s="4"/>
      <x:c r="I1171" s="4"/>
      <x:c r="K1171" s="4"/>
      <x:c r="L1171" s="4"/>
      <x:c r="M1171" s="4"/>
      <x:c r="N1171" s="4"/>
      <x:c r="O1171" s="4"/>
      <x:c r="P1171" s="4"/>
      <x:c r="Q1171" s="4"/>
    </x:row>
    <x:row r="1172" ht="64" customHeight="1">
      <x:c r="A1172" s="4"/>
      <x:c r="B1172" s="4"/>
      <x:c r="C1172" s="4"/>
      <x:c r="D1172" s="4"/>
      <x:c r="E1172" s="4"/>
      <x:c r="F1172" s="4"/>
      <x:c r="G1172" s="4"/>
      <x:c r="H1172" s="4"/>
      <x:c r="I1172" s="4"/>
      <x:c r="K1172" s="4"/>
      <x:c r="L1172" s="4"/>
      <x:c r="M1172" s="4"/>
      <x:c r="N1172" s="4"/>
      <x:c r="O1172" s="4"/>
      <x:c r="P1172" s="4"/>
      <x:c r="Q1172" s="4"/>
    </x:row>
    <x:row r="1173" ht="64" customHeight="1">
      <x:c r="A1173" s="4"/>
      <x:c r="B1173" s="4"/>
      <x:c r="C1173" s="4"/>
      <x:c r="D1173" s="4"/>
      <x:c r="E1173" s="4"/>
      <x:c r="F1173" s="4"/>
      <x:c r="G1173" s="4"/>
      <x:c r="H1173" s="4"/>
      <x:c r="I1173" s="4"/>
      <x:c r="K1173" s="4"/>
      <x:c r="L1173" s="4"/>
      <x:c r="M1173" s="4"/>
      <x:c r="N1173" s="4"/>
      <x:c r="O1173" s="4"/>
      <x:c r="P1173" s="4"/>
      <x:c r="Q1173" s="4"/>
    </x:row>
    <x:row r="1174" ht="64" customHeight="1">
      <x:c r="A1174" s="4"/>
      <x:c r="B1174" s="4"/>
      <x:c r="C1174" s="4"/>
      <x:c r="D1174" s="4"/>
      <x:c r="E1174" s="4"/>
      <x:c r="F1174" s="4"/>
      <x:c r="G1174" s="4"/>
      <x:c r="H1174" s="4"/>
      <x:c r="I1174" s="4"/>
      <x:c r="K1174" s="4"/>
      <x:c r="L1174" s="4"/>
      <x:c r="M1174" s="4"/>
      <x:c r="N1174" s="4"/>
      <x:c r="O1174" s="4"/>
      <x:c r="P1174" s="4"/>
      <x:c r="Q1174" s="4"/>
    </x:row>
    <x:row r="1175" ht="64" customHeight="1">
      <x:c r="A1175" s="4" t="str">
        <x:v>design.collection.shell_runner_cargo_sled.in.1</x:v>
      </x:c>
      <x:c r="B1175" s="4" t="str">
        <x:v>design.collection.shell_runner_cargo_sled</x:v>
      </x:c>
      <x:c r="C1175" s="4" t="str">
        <x:v>Ingredient candidate</x:v>
      </x:c>
      <x:c r="D1175" s="4" t="str">
        <x:v>proposal.branch.steel_shell</x:v>
      </x:c>
      <x:c r="E1175" s="4" t="str">
        <x:f>IFERROR(INDEX('Items'!$B$6:$B$1005,MATCH(D1175,'Items'!$A$6:$A$1005,0)),"MISSING ID")</x:f>
        <x:v>Steel-faced shell composite</x:v>
      </x:c>
      <x:c r="F1175" s="4" t="str">
        <x:f>IFERROR(INDEX('Items'!$C$6:$C$1005,MATCH(D1175,'Items'!$A$6:$A$1005,0)),"MISSING ID")</x:f>
        <x:v>T3</x:v>
      </x:c>
      <x:c r="G1175" s="4" t="str">
        <x:f>IFERROR(INDEX('Items'!$D$6:$D$1005,MATCH(D1175,'Items'!$A$6:$A$1005,0)),"MISSING ID")</x:f>
        <x:v>Manufactured stock</x:v>
      </x:c>
      <x:c r="H1175" s="4" t="str">
        <x:f>IFERROR(INDEX('Items'!$X$6:$X$1005,MATCH(D1175,'Items'!$A$6:$A$1005,0)),"MISSING ID")</x:f>
        <x:v>Processed material</x:v>
      </x:c>
      <x:c r="I1175" s="4"/>
      <x:c r="J1175" s="4" t="str">
        <x:v>Unspecified</x:v>
      </x:c>
      <x:c r="K1175" s="4" t="str">
        <x:f>IFERROR(INDEX('Crafting recipes'!$D$6:$D$1005,MATCH(B1175,'Crafting recipes'!$A$6:$A$1005,0)),"MISSING ID")</x:f>
        <x:v>Proposal</x:v>
      </x:c>
      <x:c r="L1175" s="4" t="str">
        <x:f>IFERROR(INDEX('Items'!$AD$6:$AD$1005,MATCH(D1175,'Items'!$A$6:$A$1005,0)),"MISSING ID")</x:f>
        <x:v>Proposal</x:v>
      </x:c>
      <x:c r="M1175" s="4" t="str">
        <x:f>IFERROR(INDEX('Crafting recipes'!$E$6:$E$1005,MATCH(B1175,'Crafting recipes'!$A$6:$A$1005,0)),"MISSING ID")</x:f>
        <x:v>Partial proposal</x:v>
      </x:c>
      <x:c r="N1175" s="4" t="str">
        <x:v>Candidate source or part only. Quantity, grade and method remain open.</x:v>
      </x:c>
      <x:c r="O1175" s="4" t="str">
        <x:v>Collection expansion, October 15, 2026. New game proposal.</x:v>
      </x:c>
      <x:c r="P1175" s="4" t="n">
        <x:f>IF(OR(C1175="Ingredient candidate",C1175="Consumed input",C1175="Contained input",C1175="Transform input"),IF(F1175="T0",0,IF(F1175="T1",1,IF(F1175="T2",2,IF(F1175="T3",3,IF(F1175="T4",4,-1))))),-1)</x:f>
        <x:v>3</x:v>
      </x:c>
      <x:c r="Q1175" s="4" t="n">
        <x:f>IF(AND(OR(C1175="Ingredient candidate",C1175="Consumed input",C1175="Contained input",C1175="Transform input"),P1175=-1),1,0)</x:f>
        <x:v>0</x:v>
      </x:c>
    </x:row>
    <x:row r="1176" ht="64" customHeight="1">
      <x:c r="A1176" s="4" t="str">
        <x:v>design.collection.shell_runner_cargo_sled.in.2</x:v>
      </x:c>
      <x:c r="B1176" s="4" t="str">
        <x:v>design.collection.shell_runner_cargo_sled</x:v>
      </x:c>
      <x:c r="C1176" s="4" t="str">
        <x:v>Ingredient candidate</x:v>
      </x:c>
      <x:c r="D1176" s="4" t="str">
        <x:v>proposal.bio.cord</x:v>
      </x:c>
      <x:c r="E1176" s="4" t="str">
        <x:f>IFERROR(INDEX('Items'!$B$6:$B$1005,MATCH(D1176,'Items'!$A$6:$A$1005,0)),"MISSING ID")</x:f>
        <x:v>Tendon cord</x:v>
      </x:c>
      <x:c r="F1176" s="4" t="str">
        <x:f>IFERROR(INDEX('Items'!$C$6:$C$1005,MATCH(D1176,'Items'!$A$6:$A$1005,0)),"MISSING ID")</x:f>
        <x:v>T1</x:v>
      </x:c>
      <x:c r="G1176" s="4" t="str">
        <x:f>IFERROR(INDEX('Items'!$D$6:$D$1005,MATCH(D1176,'Items'!$A$6:$A$1005,0)),"MISSING ID")</x:f>
        <x:v>Crafting components</x:v>
      </x:c>
      <x:c r="H1176" s="4" t="str">
        <x:f>IFERROR(INDEX('Items'!$X$6:$X$1005,MATCH(D1176,'Items'!$A$6:$A$1005,0)),"MISSING ID")</x:f>
        <x:v>Crafting component</x:v>
      </x:c>
      <x:c r="I1176" s="4"/>
      <x:c r="J1176" s="4" t="str">
        <x:v>Unspecified</x:v>
      </x:c>
      <x:c r="K1176" s="4" t="str">
        <x:f>IFERROR(INDEX('Crafting recipes'!$D$6:$D$1005,MATCH(B1176,'Crafting recipes'!$A$6:$A$1005,0)),"MISSING ID")</x:f>
        <x:v>Proposal</x:v>
      </x:c>
      <x:c r="L1176" s="4" t="str">
        <x:f>IFERROR(INDEX('Items'!$AD$6:$AD$1005,MATCH(D1176,'Items'!$A$6:$A$1005,0)),"MISSING ID")</x:f>
        <x:v>Proposal</x:v>
      </x:c>
      <x:c r="M1176" s="4" t="str">
        <x:f>IFERROR(INDEX('Crafting recipes'!$E$6:$E$1005,MATCH(B1176,'Crafting recipes'!$A$6:$A$1005,0)),"MISSING ID")</x:f>
        <x:v>Partial proposal</x:v>
      </x:c>
      <x:c r="N1176" s="4" t="str">
        <x:v>Candidate source or part only. Quantity, grade and method remain open.</x:v>
      </x:c>
      <x:c r="O1176" s="4" t="str">
        <x:v>Collection expansion, October 15, 2026. New game proposal.</x:v>
      </x:c>
      <x:c r="P1176" s="4" t="n">
        <x:f>IF(OR(C1176="Ingredient candidate",C1176="Consumed input",C1176="Contained input",C1176="Transform input"),IF(F1176="T0",0,IF(F1176="T1",1,IF(F1176="T2",2,IF(F1176="T3",3,IF(F1176="T4",4,-1))))),-1)</x:f>
        <x:v>1</x:v>
      </x:c>
      <x:c r="Q1176" s="4" t="n">
        <x:f>IF(AND(OR(C1176="Ingredient candidate",C1176="Consumed input",C1176="Contained input",C1176="Transform input"),P1176=-1),1,0)</x:f>
        <x:v>0</x:v>
      </x:c>
    </x:row>
    <x:row r="1177" ht="64" customHeight="1">
      <x:c r="A1177" s="4" t="str">
        <x:v>design.collection.shell_runner_cargo_sled.out</x:v>
      </x:c>
      <x:c r="B1177" s="4" t="str">
        <x:v>design.collection.shell_runner_cargo_sled</x:v>
      </x:c>
      <x:c r="C1177" s="4" t="str">
        <x:v>Output</x:v>
      </x:c>
      <x:c r="D1177" s="4" t="str">
        <x:v>proposal.collection.shell_runner_cargo_sled</x:v>
      </x:c>
      <x:c r="E1177" s="4" t="str">
        <x:f>IFERROR(INDEX('Items'!$B$6:$B$1005,MATCH(D1177,'Items'!$A$6:$A$1005,0)),"MISSING ID")</x:f>
        <x:v>Shell-runner cargo sled</x:v>
      </x:c>
      <x:c r="F1177" s="4" t="str">
        <x:f>IFERROR(INDEX('Items'!$C$6:$C$1005,MATCH(D1177,'Items'!$A$6:$A$1005,0)),"MISSING ID")</x:f>
        <x:v>Not applicable</x:v>
      </x:c>
      <x:c r="G1177" s="4" t="str">
        <x:f>IFERROR(INDEX('Items'!$D$6:$D$1005,MATCH(D1177,'Items'!$A$6:$A$1005,0)),"MISSING ID")</x:f>
        <x:v>Tools</x:v>
      </x:c>
      <x:c r="H1177" s="4" t="str">
        <x:f>IFERROR(INDEX('Items'!$X$6:$X$1005,MATCH(D1177,'Items'!$A$6:$A$1005,0)),"MISSING ID")</x:f>
        <x:v>Traversal device</x:v>
      </x:c>
      <x:c r="I1177" s="4"/>
      <x:c r="J1177" s="4" t="str">
        <x:v>Unspecified</x:v>
      </x:c>
      <x:c r="K1177" s="4" t="str">
        <x:f>IFERROR(INDEX('Crafting recipes'!$D$6:$D$1005,MATCH(B1177,'Crafting recipes'!$A$6:$A$1005,0)),"MISSING ID")</x:f>
        <x:v>Proposal</x:v>
      </x:c>
      <x:c r="L1177" s="4" t="str">
        <x:f>IFERROR(INDEX('Items'!$AD$6:$AD$1005,MATCH(D1177,'Items'!$A$6:$A$1005,0)),"MISSING ID")</x:f>
        <x:v>Proposal</x:v>
      </x:c>
      <x:c r="M1177" s="4" t="str">
        <x:f>IFERROR(INDEX('Crafting recipes'!$E$6:$E$1005,MATCH(B1177,'Crafting recipes'!$A$6:$A$1005,0)),"MISSING ID")</x:f>
        <x:v>Partial proposal</x:v>
      </x:c>
      <x:c r="N1177" s="4" t="str">
        <x:v>Candidate source or part only. Quantity, grade and method remain open.</x:v>
      </x:c>
      <x:c r="O1177" s="4" t="str">
        <x:v>Collection expansion, October 15, 2026. New game proposal.</x:v>
      </x:c>
      <x:c r="P1177" s="4" t="n">
        <x:f>IF(OR(C1177="Ingredient candidate",C1177="Consumed input",C1177="Contained input",C1177="Transform input"),IF(F1177="T0",0,IF(F1177="T1",1,IF(F1177="T2",2,IF(F1177="T3",3,IF(F1177="T4",4,-1))))),-1)</x:f>
        <x:v>-1</x:v>
      </x:c>
      <x:c r="Q1177" s="4" t="n">
        <x:f>IF(AND(OR(C1177="Ingredient candidate",C1177="Consumed input",C1177="Contained input",C1177="Transform input"),P1177=-1),1,0)</x:f>
        <x:v>0</x:v>
      </x:c>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Processed hide material</x:v>
      </x:c>
      <x:c r="F1178" s="4" t="str">
        <x:f>IFERROR(INDEX('Items'!$C$6:$C$1005,MATCH(D1178,'Items'!$A$6:$A$1005,0)),"MISSING ID")</x:f>
        <x:v>T1</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t="n">
        <x:f>IF(OR(C1178="Ingredient candidate",C1178="Consumed input",C1178="Contained input",C1178="Transform input"),IF(F1178="T0",0,IF(F1178="T1",1,IF(F1178="T2",2,IF(F1178="T3",3,IF(F1178="T4",4,-1))))),-1)</x:f>
        <x:v>1</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stock</x:v>
      </x:c>
      <x:c r="F1179" s="4" t="str">
        <x:f>IFERROR(INDEX('Items'!$C$6:$C$1005,MATCH(D1179,'Items'!$A$6:$A$1005,0)),"MISSING ID")</x:f>
        <x:v>T1</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t="n">
        <x:f>IF(OR(C1179="Ingredient candidate",C1179="Consumed input",C1179="Contained input",C1179="Transform input"),IF(F1179="T0",0,IF(F1179="T1",1,IF(F1179="T2",2,IF(F1179="T3",3,IF(F1179="T4",4,-1))))),-1)</x:f>
        <x:v>1</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Not applicable</x:v>
      </x:c>
      <x:c r="G1181" s="4" t="str">
        <x:f>IFERROR(INDEX('Items'!$D$6:$D$1005,MATCH(D1181,'Items'!$A$6:$A$1005,0)),"MISSING ID")</x:f>
        <x:v>Cultural objects</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Processed hide material</x:v>
      </x:c>
      <x:c r="F1182" s="4" t="str">
        <x:f>IFERROR(INDEX('Items'!$C$6:$C$1005,MATCH(D1182,'Items'!$A$6:$A$1005,0)),"MISSING ID")</x:f>
        <x:v>T1</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t="n">
        <x:f>IF(OR(C1182="Ingredient candidate",C1182="Consumed input",C1182="Contained input",C1182="Transform input"),IF(F1182="T0",0,IF(F1182="T1",1,IF(F1182="T2",2,IF(F1182="T3",3,IF(F1182="T4",4,-1))))),-1)</x:f>
        <x:v>1</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T3</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t="n">
        <x:f>IF(OR(C1183="Ingredient candidate",C1183="Consumed input",C1183="Contained input",C1183="Transform input"),IF(F1183="T0",0,IF(F1183="T1",1,IF(F1183="T2",2,IF(F1183="T3",3,IF(F1183="T4",4,-1))))),-1)</x:f>
        <x:v>3</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Not applicable</x:v>
      </x:c>
      <x:c r="G1184" s="4" t="str">
        <x:f>IFERROR(INDEX('Items'!$D$6:$D$1005,MATCH(D1184,'Items'!$A$6:$A$1005,0)),"MISSING ID")</x:f>
        <x:v>Cultural objects</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 hard-part blanks</x:v>
      </x:c>
      <x:c r="F1185" s="4" t="str">
        <x:f>IFERROR(INDEX('Items'!$C$6:$C$1005,MATCH(D1185,'Items'!$A$6:$A$1005,0)),"MISSING ID")</x:f>
        <x:v>T1</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t="n">
        <x:f>IF(OR(C1185="Ingredient candidate",C1185="Consumed input",C1185="Contained input",C1185="Transform input"),IF(F1185="T0",0,IF(F1185="T1",1,IF(F1185="T2",2,IF(F1185="T3",3,IF(F1185="T4",4,-1))))),-1)</x:f>
        <x:v>1</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Not applicable</x:v>
      </x:c>
      <x:c r="G1186" s="4" t="str">
        <x:f>IFERROR(INDEX('Items'!$D$6:$D$1005,MATCH(D1186,'Items'!$A$6:$A$1005,0)),"MISSING ID")</x:f>
        <x:v>Cultural objects</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Processed hide material</x:v>
      </x:c>
      <x:c r="F1187" s="4" t="str">
        <x:f>IFERROR(INDEX('Items'!$C$6:$C$1005,MATCH(D1187,'Items'!$A$6:$A$1005,0)),"MISSING ID")</x:f>
        <x:v>T1</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t="n">
        <x:f>IF(OR(C1187="Ingredient candidate",C1187="Consumed input",C1187="Contained input",C1187="Transform input"),IF(F1187="T0",0,IF(F1187="T1",1,IF(F1187="T2",2,IF(F1187="T3",3,IF(F1187="T4",4,-1))))),-1)</x:f>
        <x:v>1</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Worked iron stock</x:v>
      </x:c>
      <x:c r="F1188" s="4" t="str">
        <x:f>IFERROR(INDEX('Items'!$C$6:$C$1005,MATCH(D1188,'Items'!$A$6:$A$1005,0)),"MISSING ID")</x:f>
        <x:v>T2</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t="n">
        <x:f>IF(OR(C1188="Ingredient candidate",C1188="Consumed input",C1188="Contained input",C1188="Transform input"),IF(F1188="T0",0,IF(F1188="T1",1,IF(F1188="T2",2,IF(F1188="T3",3,IF(F1188="T4",4,-1))))),-1)</x:f>
        <x:v>2</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Not applicable</x:v>
      </x:c>
      <x:c r="G1189" s="4" t="str">
        <x:f>IFERROR(INDEX('Items'!$D$6:$D$1005,MATCH(D1189,'Items'!$A$6:$A$1005,0)),"MISSING ID")</x:f>
        <x:v>Cultural objects</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 hard-part blanks</x:v>
      </x:c>
      <x:c r="F1190" s="4" t="str">
        <x:f>IFERROR(INDEX('Items'!$C$6:$C$1005,MATCH(D1190,'Items'!$A$6:$A$1005,0)),"MISSING ID")</x:f>
        <x:v>T1</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t="n">
        <x:f>IF(OR(C1190="Ingredient candidate",C1190="Consumed input",C1190="Contained input",C1190="Transform input"),IF(F1190="T0",0,IF(F1190="T1",1,IF(F1190="T2",2,IF(F1190="T3",3,IF(F1190="T4",4,-1))))),-1)</x:f>
        <x:v>1</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Not applicable</x:v>
      </x:c>
      <x:c r="G1191" s="4" t="str">
        <x:f>IFERROR(INDEX('Items'!$D$6:$D$1005,MATCH(D1191,'Items'!$A$6:$A$1005,0)),"MISSING ID")</x:f>
        <x:v>Cultural objects</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T1</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t="n">
        <x:f>IF(OR(C1192="Ingredient candidate",C1192="Consumed input",C1192="Contained input",C1192="Transform input"),IF(F1192="T0",0,IF(F1192="T1",1,IF(F1192="T2",2,IF(F1192="T3",3,IF(F1192="T4",4,-1))))),-1)</x:f>
        <x:v>1</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Worked iron stock</x:v>
      </x:c>
      <x:c r="F1193" s="4" t="str">
        <x:f>IFERROR(INDEX('Items'!$C$6:$C$1005,MATCH(D1193,'Items'!$A$6:$A$1005,0)),"MISSING ID")</x:f>
        <x:v>T2</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t="n">
        <x:f>IF(OR(C1193="Ingredient candidate",C1193="Consumed input",C1193="Contained input",C1193="Transform input"),IF(F1193="T0",0,IF(F1193="T1",1,IF(F1193="T2",2,IF(F1193="T3",3,IF(F1193="T4",4,-1))))),-1)</x:f>
        <x:v>2</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Not applicable</x:v>
      </x:c>
      <x:c r="G1194" s="4" t="str">
        <x:f>IFERROR(INDEX('Items'!$D$6:$D$1005,MATCH(D1194,'Items'!$A$6:$A$1005,0)),"MISSING ID")</x:f>
        <x:v>Cultural objects</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T3</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t="n">
        <x:f>IF(OR(C1195="Ingredient candidate",C1195="Consumed input",C1195="Contained input",C1195="Transform input"),IF(F1195="T0",0,IF(F1195="T1",1,IF(F1195="T2",2,IF(F1195="T3",3,IF(F1195="T4",4,-1))))),-1)</x:f>
        <x:v>3</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Not applicable</x:v>
      </x:c>
      <x:c r="G1197" s="4" t="str">
        <x:f>IFERROR(INDEX('Items'!$D$6:$D$1005,MATCH(D1197,'Items'!$A$6:$A$1005,0)),"MISSING ID")</x:f>
        <x:v>Cultural objects</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Tuned stone stock</x:v>
      </x:c>
      <x:c r="F1198" s="4" t="str">
        <x:f>IFERROR(INDEX('Items'!$C$6:$C$1005,MATCH(D1198,'Items'!$A$6:$A$1005,0)),"MISSING ID")</x:f>
        <x:v>T2</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t="n">
        <x:f>IF(OR(C1198="Ingredient candidate",C1198="Consumed input",C1198="Contained input",C1198="Transform input"),IF(F1198="T0",0,IF(F1198="T1",1,IF(F1198="T2",2,IF(F1198="T3",3,IF(F1198="T4",4,-1))))),-1)</x:f>
        <x:v>2</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stock</x:v>
      </x:c>
      <x:c r="F1199" s="4" t="str">
        <x:f>IFERROR(INDEX('Items'!$C$6:$C$1005,MATCH(D1199,'Items'!$A$6:$A$1005,0)),"MISSING ID")</x:f>
        <x:v>T1</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t="n">
        <x:f>IF(OR(C1199="Ingredient candidate",C1199="Consumed input",C1199="Contained input",C1199="Transform input"),IF(F1199="T0",0,IF(F1199="T1",1,IF(F1199="T2",2,IF(F1199="T3",3,IF(F1199="T4",4,-1))))),-1)</x:f>
        <x:v>1</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Not applicable</x:v>
      </x:c>
      <x:c r="G1200" s="4" t="str">
        <x:f>IFERROR(INDEX('Items'!$D$6:$D$1005,MATCH(D1200,'Items'!$A$6:$A$1005,0)),"MISSING ID")</x:f>
        <x:v>Cultural objects</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T3</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t="n">
        <x:f>IF(OR(C1201="Ingredient candidate",C1201="Consumed input",C1201="Contained input",C1201="Transform input"),IF(F1201="T0",0,IF(F1201="T1",1,IF(F1201="T2",2,IF(F1201="T3",3,IF(F1201="T4",4,-1))))),-1)</x:f>
        <x:v>3</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Not applicable</x:v>
      </x:c>
      <x:c r="G1202" s="4" t="str">
        <x:f>IFERROR(INDEX('Items'!$D$6:$D$1005,MATCH(D1202,'Items'!$A$6:$A$1005,0)),"MISSING ID")</x:f>
        <x:v>Cultural objects</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stock</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Not applicable</x:v>
      </x:c>
      <x:c r="G1204" s="4" t="str">
        <x:f>IFERROR(INDEX('Items'!$D$6:$D$1005,MATCH(D1204,'Items'!$A$6:$A$1005,0)),"MISSING ID")</x:f>
        <x:v>Cultural objects</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Prepared ceramic body feed</x:v>
      </x:c>
      <x:c r="F1205" s="4" t="str">
        <x:f>IFERROR(INDEX('Items'!$C$6:$C$1005,MATCH(D1205,'Items'!$A$6:$A$1005,0)),"MISSING ID")</x:f>
        <x:v>T1</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t="n">
        <x:f>IF(OR(C1205="Ingredient candidate",C1205="Consumed input",C1205="Contained input",C1205="Transform input"),IF(F1205="T0",0,IF(F1205="T1",1,IF(F1205="T2",2,IF(F1205="T3",3,IF(F1205="T4",4,-1))))),-1)</x:f>
        <x:v>1</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Not applicable</x:v>
      </x:c>
      <x:c r="G1206" s="4" t="str">
        <x:f>IFERROR(INDEX('Items'!$D$6:$D$1005,MATCH(D1206,'Items'!$A$6:$A$1005,0)),"MISSING ID")</x:f>
        <x:v>Cultural objects</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Not applicable</x:v>
      </x:c>
      <x:c r="G1208" s="4" t="str">
        <x:f>IFERROR(INDEX('Items'!$D$6:$D$1005,MATCH(D1208,'Items'!$A$6:$A$1005,0)),"MISSING ID")</x:f>
        <x:v>Cultural objects</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Not applicable</x:v>
      </x:c>
      <x:c r="G1210" s="4" t="str">
        <x:f>IFERROR(INDEX('Items'!$D$6:$D$1005,MATCH(D1210,'Items'!$A$6:$A$1005,0)),"MISSING ID")</x:f>
        <x:v>Cultural objects</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stock</x:v>
      </x:c>
      <x:c r="F1211" s="4" t="str">
        <x:f>IFERROR(INDEX('Items'!$C$6:$C$1005,MATCH(D1211,'Items'!$A$6:$A$1005,0)),"MISSING ID")</x:f>
        <x:v>T1</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t="n">
        <x:f>IF(OR(C1211="Ingredient candidate",C1211="Consumed input",C1211="Contained input",C1211="Transform input"),IF(F1211="T0",0,IF(F1211="T1",1,IF(F1211="T2",2,IF(F1211="T3",3,IF(F1211="T4",4,-1))))),-1)</x:f>
        <x:v>1</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T2</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t="n">
        <x:f>IF(OR(C1212="Ingredient candidate",C1212="Consumed input",C1212="Contained input",C1212="Transform input"),IF(F1212="T0",0,IF(F1212="T1",1,IF(F1212="T2",2,IF(F1212="T3",3,IF(F1212="T4",4,-1))))),-1)</x:f>
        <x:v>2</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Not applicable</x:v>
      </x:c>
      <x:c r="G1213" s="4" t="str">
        <x:f>IFERROR(INDEX('Items'!$D$6:$D$1005,MATCH(D1213,'Items'!$A$6:$A$1005,0)),"MISSING ID")</x:f>
        <x:v>Cultural objects</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Drawn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Not applicable</x:v>
      </x:c>
      <x:c r="G1215" s="4" t="str">
        <x:f>IFERROR(INDEX('Items'!$D$6:$D$1005,MATCH(D1215,'Items'!$A$6:$A$1005,0)),"MISSING ID")</x:f>
        <x:v>Cultural objects</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stock</x:v>
      </x:c>
      <x:c r="F1216" s="4" t="str">
        <x:f>IFERROR(INDEX('Items'!$C$6:$C$1005,MATCH(D1216,'Items'!$A$6:$A$1005,0)),"MISSING ID")</x:f>
        <x:v>T3</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t="n">
        <x:f>IF(OR(C1216="Ingredient candidate",C1216="Consumed input",C1216="Contained input",C1216="Transform input"),IF(F1216="T0",0,IF(F1216="T1",1,IF(F1216="T2",2,IF(F1216="T3",3,IF(F1216="T4",4,-1))))),-1)</x:f>
        <x:v>3</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T3</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t="n">
        <x:f>IF(OR(C1217="Ingredient candidate",C1217="Consumed input",C1217="Contained input",C1217="Transform input"),IF(F1217="T0",0,IF(F1217="T1",1,IF(F1217="T2",2,IF(F1217="T3",3,IF(F1217="T4",4,-1))))),-1)</x:f>
        <x:v>3</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Not applicable</x:v>
      </x:c>
      <x:c r="G1218" s="4" t="str">
        <x:f>IFERROR(INDEX('Items'!$D$6:$D$1005,MATCH(D1218,'Items'!$A$6:$A$1005,0)),"MISSING ID")</x:f>
        <x:v>Cultural objects</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t="str">
        <x:v>design.collection.wire_strung_shell_lyre.in.1</x:v>
      </x:c>
      <x:c r="B1219" s="4" t="str">
        <x:v>design.collection.wire_strung_shell_lyre</x:v>
      </x:c>
      <x:c r="C1219" s="4" t="str">
        <x:v>Ingredient candidate</x:v>
      </x:c>
      <x:c r="D1219" s="4" t="str">
        <x:v>proposal.audit.drawn_steel_music_wire_stock</x:v>
      </x:c>
      <x:c r="E1219" s="4" t="str">
        <x:f>IFERROR(INDEX('Items'!$B$6:$B$1005,MATCH(D1219,'Items'!$A$6:$A$1005,0)),"MISSING ID")</x:f>
        <x:v>Drawn steel music-wire stock</x:v>
      </x:c>
      <x:c r="F1219" s="4" t="str">
        <x:f>IFERROR(INDEX('Items'!$C$6:$C$1005,MATCH(D1219,'Items'!$A$6:$A$1005,0)),"MISSING ID")</x:f>
        <x:v>T4</x:v>
      </x:c>
      <x:c r="G1219" s="4" t="str">
        <x:f>IFERROR(INDEX('Items'!$D$6:$D$1005,MATCH(D1219,'Items'!$A$6:$A$1005,0)),"MISSING ID")</x:f>
        <x:v>Manufactured stock</x:v>
      </x:c>
      <x:c r="H1219" s="4" t="str">
        <x:f>IFERROR(INDEX('Items'!$X$6:$X$1005,MATCH(D1219,'Items'!$A$6:$A$1005,0)),"MISSING ID")</x:f>
        <x:v>Processed material</x:v>
      </x:c>
      <x:c r="I1219" s="4"/>
      <x:c r="J1219" s="4" t="str">
        <x:v>Unspecified</x:v>
      </x:c>
      <x:c r="K1219" s="4" t="str">
        <x:f>IFERROR(INDEX('Crafting recipes'!$D$6:$D$1005,MATCH(B1219,'Crafting recipes'!$A$6:$A$1005,0)),"MISSING ID")</x:f>
        <x:v>Proposal</x:v>
      </x:c>
      <x:c r="L1219" s="4" t="str">
        <x:f>IFERROR(INDEX('Items'!$AD$6:$AD$1005,MATCH(D1219,'Items'!$A$6:$A$1005,0)),"MISSING ID")</x:f>
        <x:v>Proposal</x:v>
      </x:c>
      <x:c r="M1219" s="4" t="str">
        <x:f>IFERROR(INDEX('Crafting recipes'!$E$6:$E$1005,MATCH(B1219,'Crafting recipes'!$A$6:$A$1005,0)),"MISSING ID")</x:f>
        <x:v>Partial proposal</x:v>
      </x:c>
      <x:c r="N1219" s="4" t="str">
        <x:v>Candidate source or part only. Quantity, grade and method remain open.</x:v>
      </x:c>
      <x:c r="O1219" s="4" t="str">
        <x:v>Collection expansion, October 15, 2026. New game proposal.</x:v>
      </x:c>
      <x:c r="P1219" s="4" t="n">
        <x:f>IF(OR(C1219="Ingredient candidate",C1219="Consumed input",C1219="Contained input",C1219="Transform input"),IF(F1219="T0",0,IF(F1219="T1",1,IF(F1219="T2",2,IF(F1219="T3",3,IF(F1219="T4",4,-1))))),-1)</x:f>
        <x:v>4</x:v>
      </x:c>
      <x:c r="Q1219" s="4" t="n">
        <x:f>IF(AND(OR(C1219="Ingredient candidate",C1219="Consumed input",C1219="Contained input",C1219="Transform input"),P1219=-1),1,0)</x:f>
        <x:v>0</x:v>
      </x:c>
    </x:row>
    <x:row r="1220" ht="64" customHeight="1">
      <x:c r="A1220" s="4" t="str">
        <x:v>design.collection.wire_strung_shell_lyre.in.2</x:v>
      </x:c>
      <x:c r="B1220" s="4" t="str">
        <x:v>design.collection.wire_strung_shell_lyre</x:v>
      </x:c>
      <x:c r="C1220" s="4" t="str">
        <x:v>Ingredient candidate</x:v>
      </x:c>
      <x:c r="D1220" s="4" t="str">
        <x:v>proposal.t1.shell_lamina</x:v>
      </x:c>
      <x:c r="E1220" s="4" t="str">
        <x:f>IFERROR(INDEX('Items'!$B$6:$B$1005,MATCH(D1220,'Items'!$A$6:$A$1005,0)),"MISSING ID")</x:f>
        <x:v>Separated shell lamina stock</x:v>
      </x:c>
      <x:c r="F1220" s="4" t="str">
        <x:f>IFERROR(INDEX('Items'!$C$6:$C$1005,MATCH(D1220,'Items'!$A$6:$A$1005,0)),"MISSING ID")</x:f>
        <x:v>T1</x:v>
      </x:c>
      <x:c r="G1220" s="4" t="str">
        <x:f>IFERROR(INDEX('Items'!$D$6:$D$1005,MATCH(D1220,'Items'!$A$6:$A$1005,0)),"MISSING ID")</x:f>
        <x:v>Manufactured stock</x:v>
      </x:c>
      <x:c r="H1220" s="4" t="str">
        <x:f>IFERROR(INDEX('Items'!$X$6:$X$1005,MATCH(D1220,'Items'!$A$6:$A$1005,0)),"MISSING ID")</x:f>
        <x:v>Processed material</x:v>
      </x:c>
      <x:c r="I1220" s="4"/>
      <x:c r="J1220" s="4" t="str">
        <x:v>Unspecified</x:v>
      </x:c>
      <x:c r="K1220" s="4" t="str">
        <x:f>IFERROR(INDEX('Crafting recipes'!$D$6:$D$1005,MATCH(B1220,'Crafting recipes'!$A$6:$A$1005,0)),"MISSING ID")</x:f>
        <x:v>Proposal</x:v>
      </x:c>
      <x:c r="L1220" s="4" t="str">
        <x:f>IFERROR(INDEX('Items'!$AD$6:$AD$1005,MATCH(D1220,'Items'!$A$6:$A$1005,0)),"MISSING ID")</x:f>
        <x:v>Proposal</x:v>
      </x:c>
      <x:c r="M1220" s="4" t="str">
        <x:f>IFERROR(INDEX('Crafting recipes'!$E$6:$E$1005,MATCH(B1220,'Crafting recipes'!$A$6:$A$1005,0)),"MISSING ID")</x:f>
        <x:v>Partial proposal</x:v>
      </x:c>
      <x:c r="N1220" s="4" t="str">
        <x:v>Candidate source or part only. Quantity, grade and method remain open.</x:v>
      </x:c>
      <x:c r="O1220" s="4" t="str">
        <x:v>Collection expansion, October 15, 2026. New game proposal.</x:v>
      </x:c>
      <x:c r="P1220" s="4" t="n">
        <x:f>IF(OR(C1220="Ingredient candidate",C1220="Consumed input",C1220="Contained input",C1220="Transform input"),IF(F1220="T0",0,IF(F1220="T1",1,IF(F1220="T2",2,IF(F1220="T3",3,IF(F1220="T4",4,-1))))),-1)</x:f>
        <x:v>1</x:v>
      </x:c>
      <x:c r="Q1220" s="4" t="n">
        <x:f>IF(AND(OR(C1220="Ingredient candidate",C1220="Consumed input",C1220="Contained input",C1220="Transform input"),P1220=-1),1,0)</x:f>
        <x:v>0</x:v>
      </x:c>
    </x:row>
    <x:row r="1221" ht="64" customHeight="1">
      <x:c r="A1221" s="4" t="str">
        <x:v>design.collection.wire_strung_shell_lyre.out</x:v>
      </x:c>
      <x:c r="B1221" s="4" t="str">
        <x:v>design.collection.wire_strung_shell_lyre</x:v>
      </x:c>
      <x:c r="C1221" s="4" t="str">
        <x:v>Output</x:v>
      </x:c>
      <x:c r="D1221" s="4" t="str">
        <x:v>proposal.collection.wire_strung_shell_lyre</x:v>
      </x:c>
      <x:c r="E1221" s="4" t="str">
        <x:f>IFERROR(INDEX('Items'!$B$6:$B$1005,MATCH(D1221,'Items'!$A$6:$A$1005,0)),"MISSING ID")</x:f>
        <x:v>Wire-strung shell lyre</x:v>
      </x:c>
      <x:c r="F1221" s="4" t="str">
        <x:f>IFERROR(INDEX('Items'!$C$6:$C$1005,MATCH(D1221,'Items'!$A$6:$A$1005,0)),"MISSING ID")</x:f>
        <x:v>Not applicable</x:v>
      </x:c>
      <x:c r="G1221" s="4" t="str">
        <x:f>IFERROR(INDEX('Items'!$D$6:$D$1005,MATCH(D1221,'Items'!$A$6:$A$1005,0)),"MISSING ID")</x:f>
        <x:v>Cultural objects</x:v>
      </x:c>
      <x:c r="H1221" s="4" t="str">
        <x:f>IFERROR(INDEX('Items'!$X$6:$X$1005,MATCH(D1221,'Items'!$A$6:$A$1005,0)),"MISSING ID")</x:f>
        <x:v>Musical instrument</x:v>
      </x:c>
      <x:c r="I1221" s="4"/>
      <x:c r="J1221" s="4" t="str">
        <x:v>Unspecified</x:v>
      </x:c>
      <x:c r="K1221" s="4" t="str">
        <x:f>IFERROR(INDEX('Crafting recipes'!$D$6:$D$1005,MATCH(B1221,'Crafting recipes'!$A$6:$A$1005,0)),"MISSING ID")</x:f>
        <x:v>Proposal</x:v>
      </x:c>
      <x:c r="L1221" s="4" t="str">
        <x:f>IFERROR(INDEX('Items'!$AD$6:$AD$1005,MATCH(D1221,'Items'!$A$6:$A$1005,0)),"MISSING ID")</x:f>
        <x:v>Proposal</x:v>
      </x:c>
      <x:c r="M1221" s="4" t="str">
        <x:f>IFERROR(INDEX('Crafting recipes'!$E$6:$E$1005,MATCH(B1221,'Crafting recipes'!$A$6:$A$1005,0)),"MISSING ID")</x:f>
        <x:v>Partial proposal</x:v>
      </x:c>
      <x:c r="N1221" s="4" t="str">
        <x:v>Candidate source or part only. Quantity, grade and method remain open.</x:v>
      </x:c>
      <x:c r="O1221" s="4" t="str">
        <x:v>Collection expansion, October 15, 2026. New game proposal.</x:v>
      </x:c>
      <x:c r="P1221" s="4" t="n">
        <x:f>IF(OR(C1221="Ingredient candidate",C1221="Consumed input",C1221="Contained input",C1221="Transform input"),IF(F1221="T0",0,IF(F1221="T1",1,IF(F1221="T2",2,IF(F1221="T3",3,IF(F1221="T4",4,-1))))),-1)</x:f>
        <x:v>-1</x:v>
      </x:c>
      <x:c r="Q1221" s="4" t="n">
        <x:f>IF(AND(OR(C1221="Ingredient candidate",C1221="Consumed input",C1221="Contained input",C1221="Transform input"),P1221=-1),1,0)</x:f>
        <x:v>0</x:v>
      </x:c>
    </x:row>
    <x:row r="1222" ht="64" customHeight="1">
      <x:c r="A1222" s="4" t="str">
        <x:v>design.collection.tendon_strung_metal_zither.in.1</x:v>
      </x:c>
      <x:c r="B1222" s="4" t="str">
        <x:v>design.collection.tendon_strung_metal_zither</x:v>
      </x:c>
      <x:c r="C1222" s="4" t="str">
        <x:v>Ingredient candidate</x:v>
      </x:c>
      <x:c r="D1222" s="4" t="str">
        <x:v>proposal.bio.cord</x:v>
      </x:c>
      <x:c r="E1222" s="4" t="str">
        <x:f>IFERROR(INDEX('Items'!$B$6:$B$1005,MATCH(D1222,'Items'!$A$6:$A$1005,0)),"MISSING ID")</x:f>
        <x:v>Tendon cord</x:v>
      </x:c>
      <x:c r="F1222" s="4" t="str">
        <x:f>IFERROR(INDEX('Items'!$C$6:$C$1005,MATCH(D1222,'Items'!$A$6:$A$1005,0)),"MISSING ID")</x:f>
        <x:v>T1</x:v>
      </x:c>
      <x:c r="G1222" s="4" t="str">
        <x:f>IFERROR(INDEX('Items'!$D$6:$D$1005,MATCH(D1222,'Items'!$A$6:$A$1005,0)),"MISSING ID")</x:f>
        <x:v>Crafting components</x:v>
      </x:c>
      <x:c r="H1222" s="4" t="str">
        <x:f>IFERROR(INDEX('Items'!$X$6:$X$1005,MATCH(D1222,'Items'!$A$6:$A$1005,0)),"MISSING ID")</x:f>
        <x:v>Crafting component</x:v>
      </x:c>
      <x:c r="I1222" s="4"/>
      <x:c r="J1222" s="4" t="str">
        <x:v>Unspecified</x:v>
      </x:c>
      <x:c r="K1222" s="4" t="str">
        <x:f>IFERROR(INDEX('Crafting recipes'!$D$6:$D$1005,MATCH(B1222,'Crafting recipes'!$A$6:$A$1005,0)),"MISSING ID")</x:f>
        <x:v>Proposal</x:v>
      </x:c>
      <x:c r="L1222" s="4" t="str">
        <x:f>IFERROR(INDEX('Items'!$AD$6:$AD$1005,MATCH(D1222,'Items'!$A$6:$A$1005,0)),"MISSING ID")</x:f>
        <x:v>Proposal</x:v>
      </x:c>
      <x:c r="M1222" s="4" t="str">
        <x:f>IFERROR(INDEX('Crafting recipes'!$E$6:$E$1005,MATCH(B1222,'Crafting recipes'!$A$6:$A$1005,0)),"MISSING ID")</x:f>
        <x:v>Partial proposal</x:v>
      </x:c>
      <x:c r="N1222" s="4" t="str">
        <x:v>Candidate source or part only. Quantity, grade and method remain open.</x:v>
      </x:c>
      <x:c r="O1222" s="4" t="str">
        <x:v>Collection expansion, October 15, 2026. New game proposal.</x:v>
      </x:c>
      <x:c r="P1222" s="4" t="n">
        <x:f>IF(OR(C1222="Ingredient candidate",C1222="Consumed input",C1222="Contained input",C1222="Transform input"),IF(F1222="T0",0,IF(F1222="T1",1,IF(F1222="T2",2,IF(F1222="T3",3,IF(F1222="T4",4,-1))))),-1)</x:f>
        <x:v>1</x:v>
      </x:c>
      <x:c r="Q1222" s="4" t="n">
        <x:f>IF(AND(OR(C1222="Ingredient candidate",C1222="Consumed input",C1222="Contained input",C1222="Transform input"),P1222=-1),1,0)</x:f>
        <x:v>0</x:v>
      </x:c>
    </x:row>
    <x:row r="1223" ht="64" customHeight="1">
      <x:c r="A1223" s="4" t="str">
        <x:v>design.collection.tendon_strung_metal_zither.in.2</x:v>
      </x:c>
      <x:c r="B1223" s="4" t="str">
        <x:v>design.collection.tendon_strung_metal_zither</x:v>
      </x:c>
      <x:c r="C1223" s="4" t="str">
        <x:v>Ingredient candidate</x:v>
      </x:c>
      <x:c r="D1223" s="4" t="str">
        <x:v>proposal.collection.annealed_iron_sheet_stock</x:v>
      </x:c>
      <x:c r="E1223" s="4" t="str">
        <x:f>IFERROR(INDEX('Items'!$B$6:$B$1005,MATCH(D1223,'Items'!$A$6:$A$1005,0)),"MISSING ID")</x:f>
        <x:v>Annealed iron sheet stock</x:v>
      </x:c>
      <x:c r="F1223" s="4" t="str">
        <x:f>IFERROR(INDEX('Items'!$C$6:$C$1005,MATCH(D1223,'Items'!$A$6:$A$1005,0)),"MISSING ID")</x:f>
        <x:v>T3</x:v>
      </x:c>
      <x:c r="G1223" s="4" t="str">
        <x:f>IFERROR(INDEX('Items'!$D$6:$D$1005,MATCH(D1223,'Items'!$A$6:$A$1005,0)),"MISSING ID")</x:f>
        <x:v>Manufactured stock</x:v>
      </x:c>
      <x:c r="H1223" s="4" t="str">
        <x:f>IFERROR(INDEX('Items'!$X$6:$X$1005,MATCH(D1223,'Items'!$A$6:$A$1005,0)),"MISSING ID")</x:f>
        <x:v>Processed material</x:v>
      </x:c>
      <x:c r="I1223" s="4"/>
      <x:c r="J1223" s="4" t="str">
        <x:v>Unspecified</x:v>
      </x:c>
      <x:c r="K1223" s="4" t="str">
        <x:f>IFERROR(INDEX('Crafting recipes'!$D$6:$D$1005,MATCH(B1223,'Crafting recipes'!$A$6:$A$1005,0)),"MISSING ID")</x:f>
        <x:v>Proposal</x:v>
      </x:c>
      <x:c r="L1223" s="4" t="str">
        <x:f>IFERROR(INDEX('Items'!$AD$6:$AD$1005,MATCH(D1223,'Items'!$A$6:$A$1005,0)),"MISSING ID")</x:f>
        <x:v>Proposal</x:v>
      </x:c>
      <x:c r="M1223" s="4" t="str">
        <x:f>IFERROR(INDEX('Crafting recipes'!$E$6:$E$1005,MATCH(B1223,'Crafting recipes'!$A$6:$A$1005,0)),"MISSING ID")</x:f>
        <x:v>Partial proposal</x:v>
      </x:c>
      <x:c r="N1223" s="4" t="str">
        <x:v>Candidate source or part only. Quantity, grade and method remain open.</x:v>
      </x:c>
      <x:c r="O1223" s="4" t="str">
        <x:v>Collection expansion, October 15, 2026. New game proposal.</x:v>
      </x:c>
      <x:c r="P1223" s="4" t="n">
        <x:f>IF(OR(C1223="Ingredient candidate",C1223="Consumed input",C1223="Contained input",C1223="Transform input"),IF(F1223="T0",0,IF(F1223="T1",1,IF(F1223="T2",2,IF(F1223="T3",3,IF(F1223="T4",4,-1))))),-1)</x:f>
        <x:v>3</x:v>
      </x:c>
      <x:c r="Q1223" s="4" t="n">
        <x:f>IF(AND(OR(C1223="Ingredient candidate",C1223="Consumed input",C1223="Contained input",C1223="Transform input"),P1223=-1),1,0)</x:f>
        <x:v>0</x:v>
      </x:c>
    </x:row>
    <x:row r="1224" ht="64" customHeight="1">
      <x:c r="A1224" s="4" t="str">
        <x:v>design.collection.tendon_strung_metal_zither.out</x:v>
      </x:c>
      <x:c r="B1224" s="4" t="str">
        <x:v>design.collection.tendon_strung_metal_zither</x:v>
      </x:c>
      <x:c r="C1224" s="4" t="str">
        <x:v>Output</x:v>
      </x:c>
      <x:c r="D1224" s="4" t="str">
        <x:v>proposal.collection.tendon_strung_metal_zither</x:v>
      </x:c>
      <x:c r="E1224" s="4" t="str">
        <x:f>IFERROR(INDEX('Items'!$B$6:$B$1005,MATCH(D1224,'Items'!$A$6:$A$1005,0)),"MISSING ID")</x:f>
        <x:v>Tendon-strung metal zither</x:v>
      </x:c>
      <x:c r="F1224" s="4" t="str">
        <x:f>IFERROR(INDEX('Items'!$C$6:$C$1005,MATCH(D1224,'Items'!$A$6:$A$1005,0)),"MISSING ID")</x:f>
        <x:v>Not applicable</x:v>
      </x:c>
      <x:c r="G1224" s="4" t="str">
        <x:f>IFERROR(INDEX('Items'!$D$6:$D$1005,MATCH(D1224,'Items'!$A$6:$A$1005,0)),"MISSING ID")</x:f>
        <x:v>Cultural objects</x:v>
      </x:c>
      <x:c r="H1224" s="4" t="str">
        <x:f>IFERROR(INDEX('Items'!$X$6:$X$1005,MATCH(D1224,'Items'!$A$6:$A$1005,0)),"MISSING ID")</x:f>
        <x:v>Musical instrument</x:v>
      </x:c>
      <x:c r="I1224" s="4"/>
      <x:c r="J1224" s="4" t="str">
        <x:v>Unspecified</x:v>
      </x:c>
      <x:c r="K1224" s="4" t="str">
        <x:f>IFERROR(INDEX('Crafting recipes'!$D$6:$D$1005,MATCH(B1224,'Crafting recipes'!$A$6:$A$1005,0)),"MISSING ID")</x:f>
        <x:v>Proposal</x:v>
      </x:c>
      <x:c r="L1224" s="4" t="str">
        <x:f>IFERROR(INDEX('Items'!$AD$6:$AD$1005,MATCH(D1224,'Items'!$A$6:$A$1005,0)),"MISSING ID")</x:f>
        <x:v>Proposal</x:v>
      </x:c>
      <x:c r="M1224" s="4" t="str">
        <x:f>IFERROR(INDEX('Crafting recipes'!$E$6:$E$1005,MATCH(B1224,'Crafting recipes'!$A$6:$A$1005,0)),"MISSING ID")</x:f>
        <x:v>Partial proposal</x:v>
      </x:c>
      <x:c r="N1224" s="4" t="str">
        <x:v>Candidate source or part only. Quantity, grade and method remain open.</x:v>
      </x:c>
      <x:c r="O1224" s="4" t="str">
        <x:v>Collection expansion, October 15, 2026. New game proposal.</x:v>
      </x:c>
      <x:c r="P1224" s="4" t="n">
        <x:f>IF(OR(C1224="Ingredient candidate",C1224="Consumed input",C1224="Contained input",C1224="Transform input"),IF(F1224="T0",0,IF(F1224="T1",1,IF(F1224="T2",2,IF(F1224="T3",3,IF(F1224="T4",4,-1))))),-1)</x:f>
        <x:v>-1</x:v>
      </x:c>
      <x:c r="Q1224" s="4" t="n">
        <x:f>IF(AND(OR(C1224="Ingredient candidate",C1224="Consumed input",C1224="Contained input",C1224="Transform input"),P1224=-1),1,0)</x:f>
        <x:v>0</x:v>
      </x:c>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stock</x:v>
      </x:c>
      <x:c r="F1225" s="4" t="str">
        <x:f>IFERROR(INDEX('Items'!$C$6:$C$1005,MATCH(D1225,'Items'!$A$6:$A$1005,0)),"MISSING ID")</x:f>
        <x:v>T3</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t="n">
        <x:f>IF(OR(C1225="Ingredient candidate",C1225="Consumed input",C1225="Contained input",C1225="Transform input"),IF(F1225="T0",0,IF(F1225="T1",1,IF(F1225="T2",2,IF(F1225="T3",3,IF(F1225="T4",4,-1))))),-1)</x:f>
        <x:v>3</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Worked iron stock</x:v>
      </x:c>
      <x:c r="F1226" s="4" t="str">
        <x:f>IFERROR(INDEX('Items'!$C$6:$C$1005,MATCH(D1226,'Items'!$A$6:$A$1005,0)),"MISSING ID")</x:f>
        <x:v>T2</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t="n">
        <x:f>IF(OR(C1226="Ingredient candidate",C1226="Consumed input",C1226="Contained input",C1226="Transform input"),IF(F1226="T0",0,IF(F1226="T1",1,IF(F1226="T2",2,IF(F1226="T3",3,IF(F1226="T4",4,-1))))),-1)</x:f>
        <x:v>2</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Not applicable</x:v>
      </x:c>
      <x:c r="G1227" s="4" t="str">
        <x:f>IFERROR(INDEX('Items'!$D$6:$D$1005,MATCH(D1227,'Items'!$A$6:$A$1005,0)),"MISSING ID")</x:f>
        <x:v>Cultural objects</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T1</x:v>
      </x:c>
      <x:c r="G1228" s="4" t="str">
        <x:f>IFERROR(INDEX('Items'!$D$6:$D$1005,MATCH(D1228,'Items'!$A$6:$A$1005,0)),"MISSING ID")</x:f>
        <x:v>Camp items</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t="n">
        <x:f>IF(OR(C1228="Ingredient candidate",C1228="Consumed input",C1228="Contained input",C1228="Transform input"),IF(F1228="T0",0,IF(F1228="T1",1,IF(F1228="T2",2,IF(F1228="T3",3,IF(F1228="T4",4,-1))))),-1)</x:f>
        <x:v>1</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Tools</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Not applicable</x:v>
      </x:c>
      <x:c r="G1230" s="4" t="str">
        <x:f>IFERROR(INDEX('Items'!$D$6:$D$1005,MATCH(D1230,'Items'!$A$6:$A$1005,0)),"MISSING ID")</x:f>
        <x:v>Camp items</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 membrane</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Worked iron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Not applicable</x:v>
      </x:c>
      <x:c r="G1233" s="4" t="str">
        <x:f>IFERROR(INDEX('Items'!$D$6:$D$1005,MATCH(D1233,'Items'!$A$6:$A$1005,0)),"MISSING ID")</x:f>
        <x:v>Camp items</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stock</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T3</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t="n">
        <x:f>IF(OR(C1235="Ingredient candidate",C1235="Consumed input",C1235="Contained input",C1235="Transform input"),IF(F1235="T0",0,IF(F1235="T1",1,IF(F1235="T2",2,IF(F1235="T3",3,IF(F1235="T4",4,-1))))),-1)</x:f>
        <x:v>3</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Not applicable</x:v>
      </x:c>
      <x:c r="G1236" s="4" t="str">
        <x:f>IFERROR(INDEX('Items'!$D$6:$D$1005,MATCH(D1236,'Items'!$A$6:$A$1005,0)),"MISSING ID")</x:f>
        <x:v>Camp items</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Not applicable</x:v>
      </x:c>
      <x:c r="G1238" s="4" t="str">
        <x:f>IFERROR(INDEX('Items'!$D$6:$D$1005,MATCH(D1238,'Items'!$A$6:$A$1005,0)),"MISSING ID")</x:f>
        <x:v>Camp items</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Not applicable</x:v>
      </x:c>
      <x:c r="G1240" s="4" t="str">
        <x:f>IFERROR(INDEX('Items'!$D$6:$D$1005,MATCH(D1240,'Items'!$A$6:$A$1005,0)),"MISSING ID")</x:f>
        <x:v>Camp items</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 sheet</x:v>
      </x:c>
      <x:c r="F1241" s="4" t="str">
        <x:f>IFERROR(INDEX('Items'!$C$6:$C$1005,MATCH(D1241,'Items'!$A$6:$A$1005,0)),"MISSING ID")</x:f>
        <x:v>T2</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t="n">
        <x:f>IF(OR(C1241="Ingredient candidate",C1241="Consumed input",C1241="Contained input",C1241="Transform input"),IF(F1241="T0",0,IF(F1241="T1",1,IF(F1241="T2",2,IF(F1241="T3",3,IF(F1241="T4",4,-1))))),-1)</x:f>
        <x:v>2</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Worked iron stock</x:v>
      </x:c>
      <x:c r="F1242" s="4" t="str">
        <x:f>IFERROR(INDEX('Items'!$C$6:$C$1005,MATCH(D1242,'Items'!$A$6:$A$1005,0)),"MISSING ID")</x:f>
        <x:v>T2</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t="n">
        <x:f>IF(OR(C1242="Ingredient candidate",C1242="Consumed input",C1242="Contained input",C1242="Transform input"),IF(F1242="T0",0,IF(F1242="T1",1,IF(F1242="T2",2,IF(F1242="T3",3,IF(F1242="T4",4,-1))))),-1)</x:f>
        <x:v>2</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Not applicable</x:v>
      </x:c>
      <x:c r="G1243" s="4" t="str">
        <x:f>IFERROR(INDEX('Items'!$D$6:$D$1005,MATCH(D1243,'Items'!$A$6:$A$1005,0)),"MISSING ID")</x:f>
        <x:v>Camp items</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stock</x:v>
      </x:c>
      <x:c r="F1244" s="4" t="str">
        <x:f>IFERROR(INDEX('Items'!$C$6:$C$1005,MATCH(D1244,'Items'!$A$6:$A$1005,0)),"MISSING ID")</x:f>
        <x:v>T1</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t="n">
        <x:f>IF(OR(C1244="Ingredient candidate",C1244="Consumed input",C1244="Contained input",C1244="Transform input"),IF(F1244="T0",0,IF(F1244="T1",1,IF(F1244="T2",2,IF(F1244="T3",3,IF(F1244="T4",4,-1))))),-1)</x:f>
        <x:v>1</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Worked iron stock</x:v>
      </x:c>
      <x:c r="F1245" s="4" t="str">
        <x:f>IFERROR(INDEX('Items'!$C$6:$C$1005,MATCH(D1245,'Items'!$A$6:$A$1005,0)),"MISSING ID")</x:f>
        <x:v>T2</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t="n">
        <x:f>IF(OR(C1245="Ingredient candidate",C1245="Consumed input",C1245="Contained input",C1245="Transform input"),IF(F1245="T0",0,IF(F1245="T1",1,IF(F1245="T2",2,IF(F1245="T3",3,IF(F1245="T4",4,-1))))),-1)</x:f>
        <x:v>2</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Not applicable</x:v>
      </x:c>
      <x:c r="G1246" s="4" t="str">
        <x:f>IFERROR(INDEX('Items'!$D$6:$D$1005,MATCH(D1246,'Items'!$A$6:$A$1005,0)),"MISSING ID")</x:f>
        <x:v>Camp items</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 sheet</x:v>
      </x:c>
      <x:c r="F1247" s="4" t="str">
        <x:f>IFERROR(INDEX('Items'!$C$6:$C$1005,MATCH(D1247,'Items'!$A$6:$A$1005,0)),"MISSING ID")</x:f>
        <x:v>T2</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t="n">
        <x:f>IF(OR(C1247="Ingredient candidate",C1247="Consumed input",C1247="Contained input",C1247="Transform input"),IF(F1247="T0",0,IF(F1247="T1",1,IF(F1247="T2",2,IF(F1247="T3",3,IF(F1247="T4",4,-1))))),-1)</x:f>
        <x:v>2</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Worked iron stock</x:v>
      </x:c>
      <x:c r="F1248" s="4" t="str">
        <x:f>IFERROR(INDEX('Items'!$C$6:$C$1005,MATCH(D1248,'Items'!$A$6:$A$1005,0)),"MISSING ID")</x:f>
        <x:v>T2</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t="n">
        <x:f>IF(OR(C1248="Ingredient candidate",C1248="Consumed input",C1248="Contained input",C1248="Transform input"),IF(F1248="T0",0,IF(F1248="T1",1,IF(F1248="T2",2,IF(F1248="T3",3,IF(F1248="T4",4,-1))))),-1)</x:f>
        <x:v>2</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Not applicable</x:v>
      </x:c>
      <x:c r="G1249" s="4" t="str">
        <x:f>IFERROR(INDEX('Items'!$D$6:$D$1005,MATCH(D1249,'Items'!$A$6:$A$1005,0)),"MISSING ID")</x:f>
        <x:v>Camp items</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T3</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t="n">
        <x:f>IF(OR(C1250="Ingredient candidate",C1250="Consumed input",C1250="Contained input",C1250="Transform input"),IF(F1250="T0",0,IF(F1250="T1",1,IF(F1250="T2",2,IF(F1250="T3",3,IF(F1250="T4",4,-1))))),-1)</x:f>
        <x:v>3</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Calibrated ceramic mounting saddle</x:v>
      </x:c>
      <x:c r="F1251" s="4" t="str">
        <x:f>IFERROR(INDEX('Items'!$C$6:$C$1005,MATCH(D1251,'Items'!$A$6:$A$1005,0)),"MISSING ID")</x:f>
        <x:v>T4</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t="n">
        <x:f>IF(OR(C1251="Ingredient candidate",C1251="Consumed input",C1251="Contained input",C1251="Transform input"),IF(F1251="T0",0,IF(F1251="T1",1,IF(F1251="T2",2,IF(F1251="T3",3,IF(F1251="T4",4,-1))))),-1)</x:f>
        <x:v>4</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Not applicable</x:v>
      </x:c>
      <x:c r="G1252" s="4" t="str">
        <x:f>IFERROR(INDEX('Items'!$D$6:$D$1005,MATCH(D1252,'Items'!$A$6:$A$1005,0)),"MISSING ID")</x:f>
        <x:v>Camp items</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T3</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t="n">
        <x:f>IF(OR(C1254="Ingredient candidate",C1254="Consumed input",C1254="Contained input",C1254="Transform input"),IF(F1254="T0",0,IF(F1254="T1",1,IF(F1254="T2",2,IF(F1254="T3",3,IF(F1254="T4",4,-1))))),-1)</x:f>
        <x:v>3</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Not applicable</x:v>
      </x:c>
      <x:c r="G1255" s="4" t="str">
        <x:f>IFERROR(INDEX('Items'!$D$6:$D$1005,MATCH(D1255,'Items'!$A$6:$A$1005,0)),"MISSING ID")</x:f>
        <x:v>Camp items</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Worked iron stock</x:v>
      </x:c>
      <x:c r="F1256" s="4" t="str">
        <x:f>IFERROR(INDEX('Items'!$C$6:$C$1005,MATCH(D1256,'Items'!$A$6:$A$1005,0)),"MISSING ID")</x:f>
        <x:v>T2</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t="n">
        <x:f>IF(OR(C1256="Ingredient candidate",C1256="Consumed input",C1256="Contained input",C1256="Transform input"),IF(F1256="T0",0,IF(F1256="T1",1,IF(F1256="T2",2,IF(F1256="T3",3,IF(F1256="T4",4,-1))))),-1)</x:f>
        <x:v>2</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Not applicable</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Rough iron rivet stock</x:v>
      </x:c>
      <x:c r="F1259" s="4" t="str">
        <x:f>IFERROR(INDEX('Items'!$C$6:$C$1005,MATCH(D1259,'Items'!$A$6:$A$1005,0)),"MISSING ID")</x:f>
        <x:v>T2</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t="n">
        <x:f>IF(OR(C1259="Ingredient candidate",C1259="Consumed input",C1259="Contained input",C1259="Transform input"),IF(F1259="T0",0,IF(F1259="T1",1,IF(F1259="T2",2,IF(F1259="T3",3,IF(F1259="T4",4,-1))))),-1)</x:f>
        <x:v>2</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Not applicable</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stock</x:v>
      </x:c>
      <x:c r="F1261" s="4" t="str">
        <x:f>IFERROR(INDEX('Items'!$C$6:$C$1005,MATCH(D1261,'Items'!$A$6:$A$1005,0)),"MISSING ID")</x:f>
        <x:v>T1</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t="n">
        <x:f>IF(OR(C1261="Ingredient candidate",C1261="Consumed input",C1261="Contained input",C1261="Transform input"),IF(F1261="T0",0,IF(F1261="T1",1,IF(F1261="T2",2,IF(F1261="T3",3,IF(F1261="T4",4,-1))))),-1)</x:f>
        <x:v>1</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Worked iron stock</x:v>
      </x:c>
      <x:c r="F1262" s="4" t="str">
        <x:f>IFERROR(INDEX('Items'!$C$6:$C$1005,MATCH(D1262,'Items'!$A$6:$A$1005,0)),"MISSING ID")</x:f>
        <x:v>T2</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t="n">
        <x:f>IF(OR(C1262="Ingredient candidate",C1262="Consumed input",C1262="Contained input",C1262="Transform input"),IF(F1262="T0",0,IF(F1262="T1",1,IF(F1262="T2",2,IF(F1262="T3",3,IF(F1262="T4",4,-1))))),-1)</x:f>
        <x:v>2</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Not applicable</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T3</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t="n">
        <x:f>IF(OR(C1267="Ingredient candidate",C1267="Consumed input",C1267="Contained input",C1267="Transform input"),IF(F1267="T0",0,IF(F1267="T1",1,IF(F1267="T2",2,IF(F1267="T3",3,IF(F1267="T4",4,-1))))),-1)</x:f>
        <x:v>3</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Worked iron stock</x:v>
      </x:c>
      <x:c r="F1268" s="4" t="str">
        <x:f>IFERROR(INDEX('Items'!$C$6:$C$1005,MATCH(D1268,'Items'!$A$6:$A$1005,0)),"MISSING ID")</x:f>
        <x:v>T2</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t="n">
        <x:f>IF(OR(C1268="Ingredient candidate",C1268="Consumed input",C1268="Contained input",C1268="Transform input"),IF(F1268="T0",0,IF(F1268="T1",1,IF(F1268="T2",2,IF(F1268="T3",3,IF(F1268="T4",4,-1))))),-1)</x:f>
        <x:v>2</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Not applicable</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 membrane</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Tools</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Not applicable</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t="str">
        <x:v>design.collection.ceramic_faced_shield.in.1</x:v>
      </x:c>
      <x:c r="B1273" s="4" t="str">
        <x:v>design.collection.ceramic_faced_shield</x:v>
      </x:c>
      <x:c r="C1273" s="4" t="str">
        <x:v>Ingredient candidate</x:v>
      </x:c>
      <x:c r="D1273" s="4" t="str">
        <x:v>proposal.ceramic.armor_insert</x:v>
      </x:c>
      <x:c r="E1273" s="4" t="str">
        <x:f>IFERROR(INDEX('Items'!$B$6:$B$1005,MATCH(D1273,'Items'!$A$6:$A$1005,0)),"MISSING ID")</x:f>
        <x:v>Specialist ceramic armor insert</x:v>
      </x:c>
      <x:c r="F1273" s="4" t="str">
        <x:f>IFERROR(INDEX('Items'!$C$6:$C$1005,MATCH(D1273,'Items'!$A$6:$A$1005,0)),"MISSING ID")</x:f>
        <x:v>Not applicable</x:v>
      </x:c>
      <x:c r="G1273" s="4" t="str">
        <x:f>IFERROR(INDEX('Items'!$D$6:$D$1005,MATCH(D1273,'Items'!$A$6:$A$1005,0)),"MISSING ID")</x:f>
        <x:v>Attachments</x:v>
      </x:c>
      <x:c r="H1273" s="4" t="str">
        <x:f>IFERROR(INDEX('Items'!$X$6:$X$1005,MATCH(D1273,'Items'!$A$6:$A$1005,0)),"MISSING ID")</x:f>
        <x:v>Armor</x:v>
      </x:c>
      <x:c r="I1273" s="4"/>
      <x:c r="J1273" s="4" t="str">
        <x:v>Unspecified</x:v>
      </x:c>
      <x:c r="K1273" s="4" t="str">
        <x:f>IFERROR(INDEX('Crafting recipes'!$D$6:$D$1005,MATCH(B1273,'Crafting recipes'!$A$6:$A$1005,0)),"MISSING ID")</x:f>
        <x:v>Proposal</x:v>
      </x:c>
      <x:c r="L1273" s="4" t="str">
        <x:f>IFERROR(INDEX('Items'!$AD$6:$AD$1005,MATCH(D1273,'Items'!$A$6:$A$1005,0)),"MISSING ID")</x:f>
        <x:v>Proposal</x:v>
      </x:c>
      <x:c r="M1273" s="4" t="str">
        <x:f>IFERROR(INDEX('Crafting recipes'!$E$6:$E$1005,MATCH(B1273,'Crafting recipes'!$A$6:$A$1005,0)),"MISSING ID")</x:f>
        <x:v>Partial proposal</x:v>
      </x:c>
      <x:c r="N1273" s="4" t="str">
        <x:v>Candidate source or part only. Quantity, grade and method remain open.</x:v>
      </x:c>
      <x:c r="O1273" s="4" t="str">
        <x:v>Collection expansion, October 15, 2026. New game proposal.</x:v>
      </x:c>
      <x:c r="P1273" s="4" t="n">
        <x:f>IF(OR(C1273="Ingredient candidate",C1273="Consumed input",C1273="Contained input",C1273="Transform input"),IF(F1273="T0",0,IF(F1273="T1",1,IF(F1273="T2",2,IF(F1273="T3",3,IF(F1273="T4",4,-1))))),-1)</x:f>
        <x:v>-1</x:v>
      </x:c>
      <x:c r="Q1273" s="4" t="n">
        <x:f>IF(AND(OR(C1273="Ingredient candidate",C1273="Consumed input",C1273="Contained input",C1273="Transform input"),P1273=-1),1,0)</x:f>
        <x:v>1</x:v>
      </x:c>
    </x:row>
    <x:row r="1274" ht="64" customHeight="1">
      <x:c r="A1274" s="4" t="str">
        <x:v>design.collection.ceramic_faced_shield.in.2</x:v>
      </x:c>
      <x:c r="B1274" s="4" t="str">
        <x:v>design.collection.ceramic_faced_shield</x:v>
      </x:c>
      <x:c r="C1274" s="4" t="str">
        <x:v>Ingredient candidate</x:v>
      </x:c>
      <x:c r="D1274" s="4" t="str">
        <x:v>proposal.collection.annealed_iron_sheet_stock</x:v>
      </x:c>
      <x:c r="E1274" s="4" t="str">
        <x:f>IFERROR(INDEX('Items'!$B$6:$B$1005,MATCH(D1274,'Items'!$A$6:$A$1005,0)),"MISSING ID")</x:f>
        <x:v>Annealed iron sheet stock</x:v>
      </x:c>
      <x:c r="F1274" s="4" t="str">
        <x:f>IFERROR(INDEX('Items'!$C$6:$C$1005,MATCH(D1274,'Items'!$A$6:$A$1005,0)),"MISSING ID")</x:f>
        <x:v>T3</x:v>
      </x:c>
      <x:c r="G1274" s="4" t="str">
        <x:f>IFERROR(INDEX('Items'!$D$6:$D$1005,MATCH(D1274,'Items'!$A$6:$A$1005,0)),"MISSING ID")</x:f>
        <x:v>Manufactured stock</x:v>
      </x:c>
      <x:c r="H1274" s="4" t="str">
        <x:f>IFERROR(INDEX('Items'!$X$6:$X$1005,MATCH(D1274,'Items'!$A$6:$A$1005,0)),"MISSING ID")</x:f>
        <x:v>Processed material</x:v>
      </x:c>
      <x:c r="I1274" s="4"/>
      <x:c r="J1274" s="4" t="str">
        <x:v>Unspecified</x:v>
      </x:c>
      <x:c r="K1274" s="4" t="str">
        <x:f>IFERROR(INDEX('Crafting recipes'!$D$6:$D$1005,MATCH(B1274,'Crafting recipes'!$A$6:$A$1005,0)),"MISSING ID")</x:f>
        <x:v>Proposal</x:v>
      </x:c>
      <x:c r="L1274" s="4" t="str">
        <x:f>IFERROR(INDEX('Items'!$AD$6:$AD$1005,MATCH(D1274,'Items'!$A$6:$A$1005,0)),"MISSING ID")</x:f>
        <x:v>Proposal</x:v>
      </x:c>
      <x:c r="M1274" s="4" t="str">
        <x:f>IFERROR(INDEX('Crafting recipes'!$E$6:$E$1005,MATCH(B1274,'Crafting recipes'!$A$6:$A$1005,0)),"MISSING ID")</x:f>
        <x:v>Partial proposal</x:v>
      </x:c>
      <x:c r="N1274" s="4" t="str">
        <x:v>Candidate source or part only. Quantity, grade and method remain open.</x:v>
      </x:c>
      <x:c r="O1274" s="4" t="str">
        <x:v>Collection expansion, October 15, 2026. New game proposal.</x:v>
      </x:c>
      <x:c r="P1274" s="4" t="n">
        <x:f>IF(OR(C1274="Ingredient candidate",C1274="Consumed input",C1274="Contained input",C1274="Transform input"),IF(F1274="T0",0,IF(F1274="T1",1,IF(F1274="T2",2,IF(F1274="T3",3,IF(F1274="T4",4,-1))))),-1)</x:f>
        <x:v>3</x:v>
      </x:c>
      <x:c r="Q1274" s="4" t="n">
        <x:f>IF(AND(OR(C1274="Ingredient candidate",C1274="Consumed input",C1274="Contained input",C1274="Transform input"),P1274=-1),1,0)</x:f>
        <x:v>0</x:v>
      </x:c>
    </x:row>
    <x:row r="1275" ht="64" customHeight="1">
      <x:c r="A1275" s="4" t="str">
        <x:v>design.collection.ceramic_faced_shield.out</x:v>
      </x:c>
      <x:c r="B1275" s="4" t="str">
        <x:v>design.collection.ceramic_faced_shield</x:v>
      </x:c>
      <x:c r="C1275" s="4" t="str">
        <x:v>Output</x:v>
      </x:c>
      <x:c r="D1275" s="4" t="str">
        <x:v>proposal.collection.ceramic_faced_shield</x:v>
      </x:c>
      <x:c r="E1275" s="4" t="str">
        <x:f>IFERROR(INDEX('Items'!$B$6:$B$1005,MATCH(D1275,'Items'!$A$6:$A$1005,0)),"MISSING ID")</x:f>
        <x:v>Ceramic-faced shield</x:v>
      </x:c>
      <x:c r="F1275" s="4" t="str">
        <x:f>IFERROR(INDEX('Items'!$C$6:$C$1005,MATCH(D1275,'Items'!$A$6:$A$1005,0)),"MISSING ID")</x:f>
        <x:v>Not applicable</x:v>
      </x:c>
      <x:c r="G1275" s="4" t="str">
        <x:f>IFERROR(INDEX('Items'!$D$6:$D$1005,MATCH(D1275,'Items'!$A$6:$A$1005,0)),"MISSING ID")</x:f>
        <x:v>Armor</x:v>
      </x:c>
      <x:c r="H1275" s="4" t="str">
        <x:f>IFERROR(INDEX('Items'!$X$6:$X$1005,MATCH(D1275,'Items'!$A$6:$A$1005,0)),"MISSING ID")</x:f>
        <x:v>Shield</x:v>
      </x:c>
      <x:c r="I1275" s="4"/>
      <x:c r="J1275" s="4" t="str">
        <x:v>Unspecified</x:v>
      </x:c>
      <x:c r="K1275" s="4" t="str">
        <x:f>IFERROR(INDEX('Crafting recipes'!$D$6:$D$1005,MATCH(B1275,'Crafting recipes'!$A$6:$A$1005,0)),"MISSING ID")</x:f>
        <x:v>Proposal</x:v>
      </x:c>
      <x:c r="L1275" s="4" t="str">
        <x:f>IFERROR(INDEX('Items'!$AD$6:$AD$1005,MATCH(D1275,'Items'!$A$6:$A$1005,0)),"MISSING ID")</x:f>
        <x:v>Proposal</x:v>
      </x:c>
      <x:c r="M1275" s="4" t="str">
        <x:f>IFERROR(INDEX('Crafting recipes'!$E$6:$E$1005,MATCH(B1275,'Crafting recipes'!$A$6:$A$1005,0)),"MISSING ID")</x:f>
        <x:v>Partial proposal</x:v>
      </x:c>
      <x:c r="N1275" s="4" t="str">
        <x:v>Candidate source or part only. Quantity, grade and method remain open.</x:v>
      </x:c>
      <x:c r="O1275" s="4" t="str">
        <x:v>Collection expansion, October 15, 2026. New game proposal.</x:v>
      </x:c>
      <x:c r="P1275" s="4" t="n">
        <x:f>IF(OR(C1275="Ingredient candidate",C1275="Consumed input",C1275="Contained input",C1275="Transform input"),IF(F1275="T0",0,IF(F1275="T1",1,IF(F1275="T2",2,IF(F1275="T3",3,IF(F1275="T4",4,-1))))),-1)</x:f>
        <x:v>-1</x:v>
      </x:c>
      <x:c r="Q1275" s="4" t="n">
        <x:f>IF(AND(OR(C1275="Ingredient candidate",C1275="Consumed input",C1275="Contained input",C1275="Transform input"),P1275=-1),1,0)</x:f>
        <x:v>0</x:v>
      </x:c>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 composite stock</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Worked iron stock</x:v>
      </x:c>
      <x:c r="F1277" s="4" t="str">
        <x:f>IFERROR(INDEX('Items'!$C$6:$C$1005,MATCH(D1277,'Items'!$A$6:$A$1005,0)),"MISSING ID")</x:f>
        <x:v>T2</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t="n">
        <x:f>IF(OR(C1277="Ingredient candidate",C1277="Consumed input",C1277="Contained input",C1277="Transform input"),IF(F1277="T0",0,IF(F1277="T1",1,IF(F1277="T2",2,IF(F1277="T3",3,IF(F1277="T4",4,-1))))),-1)</x:f>
        <x:v>2</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Not applicable</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stock</x:v>
      </x:c>
      <x:c r="F1279" s="4" t="str">
        <x:f>IFERROR(INDEX('Items'!$C$6:$C$1005,MATCH(D1279,'Items'!$A$6:$A$1005,0)),"MISSING ID")</x:f>
        <x:v>T1</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t="n">
        <x:f>IF(OR(C1279="Ingredient candidate",C1279="Consumed input",C1279="Contained input",C1279="Transform input"),IF(F1279="T0",0,IF(F1279="T1",1,IF(F1279="T2",2,IF(F1279="T3",3,IF(F1279="T4",4,-1))))),-1)</x:f>
        <x:v>1</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Not applicable</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T3</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t="n">
        <x:f>IF(OR(C1284="Ingredient candidate",C1284="Consumed input",C1284="Contained input",C1284="Transform input"),IF(F1284="T0",0,IF(F1284="T1",1,IF(F1284="T2",2,IF(F1284="T3",3,IF(F1284="T4",4,-1))))),-1)</x:f>
        <x:v>3</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Processed hide material</x:v>
      </x:c>
      <x:c r="F1285" s="4" t="str">
        <x:f>IFERROR(INDEX('Items'!$C$6:$C$1005,MATCH(D1285,'Items'!$A$6:$A$1005,0)),"MISSING ID")</x:f>
        <x:v>T1</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t="n">
        <x:f>IF(OR(C1285="Ingredient candidate",C1285="Consumed input",C1285="Contained input",C1285="Transform input"),IF(F1285="T0",0,IF(F1285="T1",1,IF(F1285="T2",2,IF(F1285="T3",3,IF(F1285="T4",4,-1))))),-1)</x:f>
        <x:v>1</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Not applicable</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T3</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t="n">
        <x:f>IF(OR(C1288="Ingredient candidate",C1288="Consumed input",C1288="Contained input",C1288="Transform input"),IF(F1288="T0",0,IF(F1288="T1",1,IF(F1288="T2",2,IF(F1288="T3",3,IF(F1288="T4",4,-1))))),-1)</x:f>
        <x:v>3</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Not applicable</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T3</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t="n">
        <x:f>IF(OR(C1290="Ingredient candidate",C1290="Consumed input",C1290="Contained input",C1290="Transform input"),IF(F1290="T0",0,IF(F1290="T1",1,IF(F1290="T2",2,IF(F1290="T3",3,IF(F1290="T4",4,-1))))),-1)</x:f>
        <x:v>3</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T3</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t="n">
        <x:f>IF(OR(C1291="Ingredient candidate",C1291="Consumed input",C1291="Contained input",C1291="Transform input"),IF(F1291="T0",0,IF(F1291="T1",1,IF(F1291="T2",2,IF(F1291="T3",3,IF(F1291="T4",4,-1))))),-1)</x:f>
        <x:v>3</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Not applicable</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t="str">
        <x:v>design.collection.mica_slit_observation_shield.in.1</x:v>
      </x:c>
      <x:c r="B1293" s="4" t="str">
        <x:v>design.collection.mica_slit_observation_shield</x:v>
      </x:c>
      <x:c r="C1293" s="4" t="str">
        <x:v>Ingredient candidate</x:v>
      </x:c>
      <x:c r="D1293" s="4" t="str">
        <x:v>proposal.t1.mica_window</x:v>
      </x:c>
      <x:c r="E1293" s="4" t="str">
        <x:f>IFERROR(INDEX('Items'!$B$6:$B$1005,MATCH(D1293,'Items'!$A$6:$A$1005,0)),"MISSING ID")</x:f>
        <x:v>Sized mica viewing sheet</x:v>
      </x:c>
      <x:c r="F1293" s="4" t="str">
        <x:f>IFERROR(INDEX('Items'!$C$6:$C$1005,MATCH(D1293,'Items'!$A$6:$A$1005,0)),"MISSING ID")</x:f>
        <x:v>T1</x:v>
      </x:c>
      <x:c r="G1293" s="4" t="str">
        <x:f>IFERROR(INDEX('Items'!$D$6:$D$1005,MATCH(D1293,'Items'!$A$6:$A$1005,0)),"MISSING ID")</x:f>
        <x:v>Manufactured stock</x:v>
      </x:c>
      <x:c r="H1293" s="4" t="str">
        <x:f>IFERROR(INDEX('Items'!$X$6:$X$1005,MATCH(D1293,'Items'!$A$6:$A$1005,0)),"MISSING ID")</x:f>
        <x:v>Processed material</x:v>
      </x:c>
      <x:c r="I1293" s="4"/>
      <x:c r="J1293" s="4" t="str">
        <x:v>Unspecified</x:v>
      </x:c>
      <x:c r="K1293" s="4" t="str">
        <x:f>IFERROR(INDEX('Crafting recipes'!$D$6:$D$1005,MATCH(B1293,'Crafting recipes'!$A$6:$A$1005,0)),"MISSING ID")</x:f>
        <x:v>Proposal</x:v>
      </x:c>
      <x:c r="L1293" s="4" t="str">
        <x:f>IFERROR(INDEX('Items'!$AD$6:$AD$1005,MATCH(D1293,'Items'!$A$6:$A$1005,0)),"MISSING ID")</x:f>
        <x:v>Proposal</x:v>
      </x:c>
      <x:c r="M1293" s="4" t="str">
        <x:f>IFERROR(INDEX('Crafting recipes'!$E$6:$E$1005,MATCH(B1293,'Crafting recipes'!$A$6:$A$1005,0)),"MISSING ID")</x:f>
        <x:v>Partial proposal</x:v>
      </x:c>
      <x:c r="N1293" s="4" t="str">
        <x:v>Candidate source or part only. Quantity, grade and method remain open.</x:v>
      </x:c>
      <x:c r="O1293" s="4" t="str">
        <x:v>Collection expansion, October 15, 2026. New game proposal.</x:v>
      </x:c>
      <x:c r="P1293" s="4" t="n">
        <x:f>IF(OR(C1293="Ingredient candidate",C1293="Consumed input",C1293="Contained input",C1293="Transform input"),IF(F1293="T0",0,IF(F1293="T1",1,IF(F1293="T2",2,IF(F1293="T3",3,IF(F1293="T4",4,-1))))),-1)</x:f>
        <x:v>1</x:v>
      </x:c>
      <x:c r="Q1293" s="4" t="n">
        <x:f>IF(AND(OR(C1293="Ingredient candidate",C1293="Consumed input",C1293="Contained input",C1293="Transform input"),P1293=-1),1,0)</x:f>
        <x:v>0</x:v>
      </x:c>
    </x:row>
    <x:row r="1294" ht="64" customHeight="1">
      <x:c r="A1294" s="4" t="str">
        <x:v>design.collection.mica_slit_observation_shield.in.2</x:v>
      </x:c>
      <x:c r="B1294" s="4" t="str">
        <x:v>design.collection.mica_slit_observation_shield</x:v>
      </x:c>
      <x:c r="C1294" s="4" t="str">
        <x:v>Ingredient candidate</x:v>
      </x:c>
      <x:c r="D1294" s="4" t="str">
        <x:v>author.metallurgy.steel_stock</x:v>
      </x:c>
      <x:c r="E1294" s="4" t="str">
        <x:f>IFERROR(INDEX('Items'!$B$6:$B$1005,MATCH(D1294,'Items'!$A$6:$A$1005,0)),"MISSING ID")</x:f>
        <x:v>Steel stock</x:v>
      </x:c>
      <x:c r="F1294" s="4" t="str">
        <x:f>IFERROR(INDEX('Items'!$C$6:$C$1005,MATCH(D1294,'Items'!$A$6:$A$1005,0)),"MISSING ID")</x:f>
        <x:v>T2</x:v>
      </x:c>
      <x:c r="G1294" s="4" t="str">
        <x:f>IFERROR(INDEX('Items'!$D$6:$D$1005,MATCH(D1294,'Items'!$A$6:$A$1005,0)),"MISSING ID")</x:f>
        <x:v>Manufactured stock</x:v>
      </x:c>
      <x:c r="H1294" s="4" t="str">
        <x:f>IFERROR(INDEX('Items'!$X$6:$X$1005,MATCH(D1294,'Items'!$A$6:$A$1005,0)),"MISSING ID")</x:f>
        <x:v>Processed material</x:v>
      </x:c>
      <x:c r="I1294" s="4"/>
      <x:c r="J1294" s="4" t="str">
        <x:v>Unspecified</x:v>
      </x:c>
      <x:c r="K1294" s="4" t="str">
        <x:f>IFERROR(INDEX('Crafting recipes'!$D$6:$D$1005,MATCH(B1294,'Crafting recipes'!$A$6:$A$1005,0)),"MISSING ID")</x:f>
        <x:v>Proposal</x:v>
      </x:c>
      <x:c r="L1294" s="4" t="str">
        <x:f>IFERROR(INDEX('Items'!$AD$6:$AD$1005,MATCH(D1294,'Items'!$A$6:$A$1005,0)),"MISSING ID")</x:f>
        <x:v>Author direction</x:v>
      </x:c>
      <x:c r="M1294" s="4" t="str">
        <x:f>IFERROR(INDEX('Crafting recipes'!$E$6:$E$1005,MATCH(B1294,'Crafting recipes'!$A$6:$A$1005,0)),"MISSING ID")</x:f>
        <x:v>Partial proposal</x:v>
      </x:c>
      <x:c r="N1294" s="4" t="str">
        <x:v>Candidate source or part only. Quantity, grade and method remain open.</x:v>
      </x:c>
      <x:c r="O1294" s="4" t="str">
        <x:v>Collection expansion, October 15, 2026. New game proposal.</x:v>
      </x:c>
      <x:c r="P1294" s="4" t="n">
        <x:f>IF(OR(C1294="Ingredient candidate",C1294="Consumed input",C1294="Contained input",C1294="Transform input"),IF(F1294="T0",0,IF(F1294="T1",1,IF(F1294="T2",2,IF(F1294="T3",3,IF(F1294="T4",4,-1))))),-1)</x:f>
        <x:v>2</x:v>
      </x:c>
      <x:c r="Q1294" s="4" t="n">
        <x:f>IF(AND(OR(C1294="Ingredient candidate",C1294="Consumed input",C1294="Contained input",C1294="Transform input"),P1294=-1),1,0)</x:f>
        <x:v>0</x:v>
      </x:c>
    </x:row>
    <x:row r="1295" ht="64" customHeight="1">
      <x:c r="A1295" s="4" t="str">
        <x:v>design.collection.mica_slit_observation_shield.out</x:v>
      </x:c>
      <x:c r="B1295" s="4" t="str">
        <x:v>design.collection.mica_slit_observation_shield</x:v>
      </x:c>
      <x:c r="C1295" s="4" t="str">
        <x:v>Output</x:v>
      </x:c>
      <x:c r="D1295" s="4" t="str">
        <x:v>proposal.collection.mica_slit_observation_shield</x:v>
      </x:c>
      <x:c r="E1295" s="4" t="str">
        <x:f>IFERROR(INDEX('Items'!$B$6:$B$1005,MATCH(D1295,'Items'!$A$6:$A$1005,0)),"MISSING ID")</x:f>
        <x:v>Mica-slit observation shield</x:v>
      </x:c>
      <x:c r="F1295" s="4" t="str">
        <x:f>IFERROR(INDEX('Items'!$C$6:$C$1005,MATCH(D1295,'Items'!$A$6:$A$1005,0)),"MISSING ID")</x:f>
        <x:v>Not applicable</x:v>
      </x:c>
      <x:c r="G1295" s="4" t="str">
        <x:f>IFERROR(INDEX('Items'!$D$6:$D$1005,MATCH(D1295,'Items'!$A$6:$A$1005,0)),"MISSING ID")</x:f>
        <x:v>Armor</x:v>
      </x:c>
      <x:c r="H1295" s="4" t="str">
        <x:f>IFERROR(INDEX('Items'!$X$6:$X$1005,MATCH(D1295,'Items'!$A$6:$A$1005,0)),"MISSING ID")</x:f>
        <x:v>Shield</x:v>
      </x:c>
      <x:c r="I1295" s="4"/>
      <x:c r="J1295" s="4" t="str">
        <x:v>Unspecified</x:v>
      </x:c>
      <x:c r="K1295" s="4" t="str">
        <x:f>IFERROR(INDEX('Crafting recipes'!$D$6:$D$1005,MATCH(B1295,'Crafting recipes'!$A$6:$A$1005,0)),"MISSING ID")</x:f>
        <x:v>Proposal</x:v>
      </x:c>
      <x:c r="L1295" s="4" t="str">
        <x:f>IFERROR(INDEX('Items'!$AD$6:$AD$1005,MATCH(D1295,'Items'!$A$6:$A$1005,0)),"MISSING ID")</x:f>
        <x:v>Proposal</x:v>
      </x:c>
      <x:c r="M1295" s="4" t="str">
        <x:f>IFERROR(INDEX('Crafting recipes'!$E$6:$E$1005,MATCH(B1295,'Crafting recipes'!$A$6:$A$1005,0)),"MISSING ID")</x:f>
        <x:v>Partial proposal</x:v>
      </x:c>
      <x:c r="N1295" s="4" t="str">
        <x:v>Candidate source or part only. Quantity, grade and method remain open.</x:v>
      </x:c>
      <x:c r="O1295" s="4" t="str">
        <x:v>Collection expansion, October 15, 2026. New game proposal.</x:v>
      </x:c>
      <x:c r="P1295" s="4" t="n">
        <x:f>IF(OR(C1295="Ingredient candidate",C1295="Consumed input",C1295="Contained input",C1295="Transform input"),IF(F1295="T0",0,IF(F1295="T1",1,IF(F1295="T2",2,IF(F1295="T3",3,IF(F1295="T4",4,-1))))),-1)</x:f>
        <x:v>-1</x:v>
      </x:c>
      <x:c r="Q1295" s="4" t="n">
        <x:f>IF(AND(OR(C1295="Ingredient candidate",C1295="Consumed input",C1295="Contained input",C1295="Transform input"),P1295=-1),1,0)</x:f>
        <x:v>0</x:v>
      </x:c>
    </x:row>
    <x:row r="1296" ht="64" customHeight="1">
      <x:c r="A1296" s="4" t="str">
        <x:v>design.collection.grit_shedding_curved_shield.in.1</x:v>
      </x:c>
      <x:c r="B1296" s="4" t="str">
        <x:v>design.collection.grit_shedding_curved_shield</x:v>
      </x:c>
      <x:c r="C1296" s="4" t="str">
        <x:v>Ingredient candidate</x:v>
      </x:c>
      <x:c r="D1296" s="4" t="str">
        <x:v>proposal.t1.shell_lamina</x:v>
      </x:c>
      <x:c r="E1296" s="4" t="str">
        <x:f>IFERROR(INDEX('Items'!$B$6:$B$1005,MATCH(D1296,'Items'!$A$6:$A$1005,0)),"MISSING ID")</x:f>
        <x:v>Separated shell lamina stock</x:v>
      </x:c>
      <x:c r="F1296" s="4" t="str">
        <x:f>IFERROR(INDEX('Items'!$C$6:$C$1005,MATCH(D1296,'Items'!$A$6:$A$1005,0)),"MISSING ID")</x:f>
        <x:v>T1</x:v>
      </x:c>
      <x:c r="G1296" s="4" t="str">
        <x:f>IFERROR(INDEX('Items'!$D$6:$D$1005,MATCH(D1296,'Items'!$A$6:$A$1005,0)),"MISSING ID")</x:f>
        <x:v>Manufactured stock</x:v>
      </x:c>
      <x:c r="H1296" s="4" t="str">
        <x:f>IFERROR(INDEX('Items'!$X$6:$X$1005,MATCH(D1296,'Items'!$A$6:$A$1005,0)),"MISSING ID")</x:f>
        <x:v>Processed material</x:v>
      </x:c>
      <x:c r="I1296" s="4"/>
      <x:c r="J1296" s="4" t="str">
        <x:v>Unspecified</x:v>
      </x:c>
      <x:c r="K1296" s="4" t="str">
        <x:f>IFERROR(INDEX('Crafting recipes'!$D$6:$D$1005,MATCH(B1296,'Crafting recipes'!$A$6:$A$1005,0)),"MISSING ID")</x:f>
        <x:v>Proposal</x:v>
      </x:c>
      <x:c r="L1296" s="4" t="str">
        <x:f>IFERROR(INDEX('Items'!$AD$6:$AD$1005,MATCH(D1296,'Items'!$A$6:$A$1005,0)),"MISSING ID")</x:f>
        <x:v>Proposal</x:v>
      </x:c>
      <x:c r="M1296" s="4" t="str">
        <x:f>IFERROR(INDEX('Crafting recipes'!$E$6:$E$1005,MATCH(B1296,'Crafting recipes'!$A$6:$A$1005,0)),"MISSING ID")</x:f>
        <x:v>Partial proposal</x:v>
      </x:c>
      <x:c r="N1296" s="4" t="str">
        <x:v>Candidate source or part only. Quantity, grade and method remain open.</x:v>
      </x:c>
      <x:c r="O1296" s="4" t="str">
        <x:v>Collection expansion, October 15, 2026. New game proposal.</x:v>
      </x:c>
      <x:c r="P1296" s="4" t="n">
        <x:f>IF(OR(C1296="Ingredient candidate",C1296="Consumed input",C1296="Contained input",C1296="Transform input"),IF(F1296="T0",0,IF(F1296="T1",1,IF(F1296="T2",2,IF(F1296="T3",3,IF(F1296="T4",4,-1))))),-1)</x:f>
        <x:v>1</x:v>
      </x:c>
      <x:c r="Q1296" s="4" t="n">
        <x:f>IF(AND(OR(C1296="Ingredient candidate",C1296="Consumed input",C1296="Contained input",C1296="Transform input"),P1296=-1),1,0)</x:f>
        <x:v>0</x:v>
      </x:c>
    </x:row>
    <x:row r="1297" ht="64" customHeight="1">
      <x:c r="A1297" s="4" t="str">
        <x:v>design.collection.grit_shedding_curved_shield.in.2</x:v>
      </x:c>
      <x:c r="B1297" s="4" t="str">
        <x:v>design.collection.grit_shedding_curved_shield</x:v>
      </x:c>
      <x:c r="C1297" s="4" t="str">
        <x:v>Ingredient candidate</x:v>
      </x:c>
      <x:c r="D1297" s="4" t="str">
        <x:v>proposal.t1.shell_adhesive</x:v>
      </x:c>
      <x:c r="E1297" s="4" t="str">
        <x:f>IFERROR(INDEX('Items'!$B$6:$B$1005,MATCH(D1297,'Items'!$A$6:$A$1005,0)),"MISSING ID")</x:f>
        <x:v>Prepared shell-binding adhesive</x:v>
      </x:c>
      <x:c r="F1297" s="4" t="str">
        <x:f>IFERROR(INDEX('Items'!$C$6:$C$1005,MATCH(D1297,'Items'!$A$6:$A$1005,0)),"MISSING ID")</x:f>
        <x:v>T1</x:v>
      </x:c>
      <x:c r="G1297" s="4" t="str">
        <x:f>IFERROR(INDEX('Items'!$D$6:$D$1005,MATCH(D1297,'Items'!$A$6:$A$1005,0)),"MISSING ID")</x:f>
        <x:v>Processing agents</x:v>
      </x:c>
      <x:c r="H1297" s="4" t="str">
        <x:f>IFERROR(INDEX('Items'!$X$6:$X$1005,MATCH(D1297,'Items'!$A$6:$A$1005,0)),"MISSING ID")</x:f>
        <x:v>Chemical material</x:v>
      </x:c>
      <x:c r="I1297" s="4"/>
      <x:c r="J1297" s="4" t="str">
        <x:v>Unspecified</x:v>
      </x:c>
      <x:c r="K1297" s="4" t="str">
        <x:f>IFERROR(INDEX('Crafting recipes'!$D$6:$D$1005,MATCH(B1297,'Crafting recipes'!$A$6:$A$1005,0)),"MISSING ID")</x:f>
        <x:v>Proposal</x:v>
      </x:c>
      <x:c r="L1297" s="4" t="str">
        <x:f>IFERROR(INDEX('Items'!$AD$6:$AD$1005,MATCH(D1297,'Items'!$A$6:$A$1005,0)),"MISSING ID")</x:f>
        <x:v>Proposal</x:v>
      </x:c>
      <x:c r="M1297" s="4" t="str">
        <x:f>IFERROR(INDEX('Crafting recipes'!$E$6:$E$1005,MATCH(B1297,'Crafting recipes'!$A$6:$A$1005,0)),"MISSING ID")</x:f>
        <x:v>Partial proposal</x:v>
      </x:c>
      <x:c r="N1297" s="4" t="str">
        <x:v>Candidate source or part only. Quantity, grade and method remain open.</x:v>
      </x:c>
      <x:c r="O1297" s="4" t="str">
        <x:v>Collection expansion, October 15, 2026. New game proposal.</x:v>
      </x:c>
      <x:c r="P1297" s="4" t="n">
        <x:f>IF(OR(C1297="Ingredient candidate",C1297="Consumed input",C1297="Contained input",C1297="Transform input"),IF(F1297="T0",0,IF(F1297="T1",1,IF(F1297="T2",2,IF(F1297="T3",3,IF(F1297="T4",4,-1))))),-1)</x:f>
        <x:v>1</x:v>
      </x:c>
      <x:c r="Q1297" s="4" t="n">
        <x:f>IF(AND(OR(C1297="Ingredient candidate",C1297="Consumed input",C1297="Contained input",C1297="Transform input"),P1297=-1),1,0)</x:f>
        <x:v>0</x:v>
      </x:c>
    </x:row>
    <x:row r="1298" ht="64" customHeight="1">
      <x:c r="A1298" s="4" t="str">
        <x:v>design.collection.grit_shedding_curved_shield.out</x:v>
      </x:c>
      <x:c r="B1298" s="4" t="str">
        <x:v>design.collection.grit_shedding_curved_shield</x:v>
      </x:c>
      <x:c r="C1298" s="4" t="str">
        <x:v>Output</x:v>
      </x:c>
      <x:c r="D1298" s="4" t="str">
        <x:v>proposal.collection.grit_shedding_curved_shield</x:v>
      </x:c>
      <x:c r="E1298" s="4" t="str">
        <x:f>IFERROR(INDEX('Items'!$B$6:$B$1005,MATCH(D1298,'Items'!$A$6:$A$1005,0)),"MISSING ID")</x:f>
        <x:v>Grit-shedding curved shield</x:v>
      </x:c>
      <x:c r="F1298" s="4" t="str">
        <x:f>IFERROR(INDEX('Items'!$C$6:$C$1005,MATCH(D1298,'Items'!$A$6:$A$1005,0)),"MISSING ID")</x:f>
        <x:v>Not applicable</x:v>
      </x:c>
      <x:c r="G1298" s="4" t="str">
        <x:f>IFERROR(INDEX('Items'!$D$6:$D$1005,MATCH(D1298,'Items'!$A$6:$A$1005,0)),"MISSING ID")</x:f>
        <x:v>Armor</x:v>
      </x:c>
      <x:c r="H1298" s="4" t="str">
        <x:f>IFERROR(INDEX('Items'!$X$6:$X$1005,MATCH(D1298,'Items'!$A$6:$A$1005,0)),"MISSING ID")</x:f>
        <x:v>Shield</x:v>
      </x:c>
      <x:c r="I1298" s="4"/>
      <x:c r="J1298" s="4" t="str">
        <x:v>Unspecified</x:v>
      </x:c>
      <x:c r="K1298" s="4" t="str">
        <x:f>IFERROR(INDEX('Crafting recipes'!$D$6:$D$1005,MATCH(B1298,'Crafting recipes'!$A$6:$A$1005,0)),"MISSING ID")</x:f>
        <x:v>Proposal</x:v>
      </x:c>
      <x:c r="L1298" s="4" t="str">
        <x:f>IFERROR(INDEX('Items'!$AD$6:$AD$1005,MATCH(D1298,'Items'!$A$6:$A$1005,0)),"MISSING ID")</x:f>
        <x:v>Proposal</x:v>
      </x:c>
      <x:c r="M1298" s="4" t="str">
        <x:f>IFERROR(INDEX('Crafting recipes'!$E$6:$E$1005,MATCH(B1298,'Crafting recipes'!$A$6:$A$1005,0)),"MISSING ID")</x:f>
        <x:v>Partial proposal</x:v>
      </x:c>
      <x:c r="N1298" s="4" t="str">
        <x:v>Candidate source or part only. Quantity, grade and method remain open.</x:v>
      </x:c>
      <x:c r="O1298" s="4" t="str">
        <x:v>Collection expansion, October 15, 2026. New game proposal.</x:v>
      </x:c>
      <x:c r="P1298" s="4" t="n">
        <x:f>IF(OR(C1298="Ingredient candidate",C1298="Consumed input",C1298="Contained input",C1298="Transform input"),IF(F1298="T0",0,IF(F1298="T1",1,IF(F1298="T2",2,IF(F1298="T3",3,IF(F1298="T4",4,-1))))),-1)</x:f>
        <x:v>-1</x:v>
      </x:c>
      <x:c r="Q1298" s="4" t="n">
        <x:f>IF(AND(OR(C1298="Ingredient candidate",C1298="Consumed input",C1298="Contained input",C1298="Transform input"),P1298=-1),1,0)</x:f>
        <x:v>0</x:v>
      </x:c>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T3</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t="n">
        <x:f>IF(OR(C1299="Ingredient candidate",C1299="Consumed input",C1299="Contained input",C1299="Transform input"),IF(F1299="T0",0,IF(F1299="T1",1,IF(F1299="T2",2,IF(F1299="T3",3,IF(F1299="T4",4,-1))))),-1)</x:f>
        <x:v>3</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Prepared electrical insulation stock</x:v>
      </x:c>
      <x:c r="F1300" s="4" t="str">
        <x:f>IFERROR(INDEX('Items'!$C$6:$C$1005,MATCH(D1300,'Items'!$A$6:$A$1005,0)),"MISSING ID")</x:f>
        <x:v>T3</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t="n">
        <x:f>IF(OR(C1300="Ingredient candidate",C1300="Consumed input",C1300="Contained input",C1300="Transform input"),IF(F1300="T0",0,IF(F1300="T1",1,IF(F1300="T2",2,IF(F1300="T3",3,IF(F1300="T4",4,-1))))),-1)</x:f>
        <x:v>3</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Not applicable</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T3</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t="n">
        <x:f>IF(OR(C1305="Ingredient candidate",C1305="Consumed input",C1305="Contained input",C1305="Transform input"),IF(F1305="T0",0,IF(F1305="T1",1,IF(F1305="T2",2,IF(F1305="T3",3,IF(F1305="T4",4,-1))))),-1)</x:f>
        <x:v>3</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Not applicable</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t="n">
        <x:f>IF(OR(C1306="Ingredient candidate",C1306="Consumed input",C1306="Contained input",C1306="Transform input"),IF(F1306="T0",0,IF(F1306="T1",1,IF(F1306="T2",2,IF(F1306="T3",3,IF(F1306="T4",4,-1))))),-1)</x:f>
        <x:v>-1</x:v>
      </x:c>
      <x:c r="Q1306" s="4" t="n">
        <x:f>IF(AND(OR(C1306="Ingredient candidate",C1306="Consumed input",C1306="Contained input",C1306="Transform input"),P1306=-1),1,0)</x:f>
        <x:v>1</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Not applicable</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stock</x:v>
      </x:c>
      <x:c r="F1308" s="4" t="str">
        <x:f>IFERROR(INDEX('Items'!$C$6:$C$1005,MATCH(D1308,'Items'!$A$6:$A$1005,0)),"MISSING ID")</x:f>
        <x:v>T1</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t="n">
        <x:f>IF(OR(C1308="Ingredient candidate",C1308="Consumed input",C1308="Contained input",C1308="Transform input"),IF(F1308="T0",0,IF(F1308="T1",1,IF(F1308="T2",2,IF(F1308="T3",3,IF(F1308="T4",4,-1))))),-1)</x:f>
        <x:v>1</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T3</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t="n">
        <x:f>IF(OR(C1309="Ingredient candidate",C1309="Consumed input",C1309="Contained input",C1309="Transform input"),IF(F1309="T0",0,IF(F1309="T1",1,IF(F1309="T2",2,IF(F1309="T3",3,IF(F1309="T4",4,-1))))),-1)</x:f>
        <x:v>3</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Not applicable</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Not applicable</x:v>
      </x:c>
      <x:c r="G1312" s="4" t="str">
        <x:f>IFERROR(INDEX('Items'!$D$6:$D$1005,MATCH(D1312,'Items'!$A$6:$A$1005,0)),"MISSING ID")</x:f>
        <x:v>Camp items</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t="n">
        <x:f>IF(OR(C1312="Ingredient candidate",C1312="Consumed input",C1312="Contained input",C1312="Transform input"),IF(F1312="T0",0,IF(F1312="T1",1,IF(F1312="T2",2,IF(F1312="T3",3,IF(F1312="T4",4,-1))))),-1)</x:f>
        <x:v>-1</x:v>
      </x:c>
      <x:c r="Q1312" s="4" t="n">
        <x:f>IF(AND(OR(C1312="Ingredient candidate",C1312="Consumed input",C1312="Contained input",C1312="Transform input"),P1312=-1),1,0)</x:f>
        <x:v>1</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Not applicable</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Not applicable</x:v>
      </x:c>
      <x:c r="G1315" s="4" t="str">
        <x:f>IFERROR(INDEX('Items'!$D$6:$D$1005,MATCH(D1315,'Items'!$A$6:$A$1005,0)),"MISSING ID")</x:f>
        <x:v>Cultural objects</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t="n">
        <x:f>IF(OR(C1315="Ingredient candidate",C1315="Consumed input",C1315="Contained input",C1315="Transform input"),IF(F1315="T0",0,IF(F1315="T1",1,IF(F1315="T2",2,IF(F1315="T3",3,IF(F1315="T4",4,-1))))),-1)</x:f>
        <x:v>-1</x:v>
      </x:c>
      <x:c r="Q1315" s="4" t="n">
        <x:f>IF(AND(OR(C1315="Ingredient candidate",C1315="Consumed input",C1315="Contained input",C1315="Transform input"),P1315=-1),1,0)</x:f>
        <x:v>1</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Not applicable</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Not applicable</x:v>
      </x:c>
      <x:c r="G1318" s="4" t="str">
        <x:f>IFERROR(INDEX('Items'!$D$6:$D$1005,MATCH(D1318,'Items'!$A$6:$A$1005,0)),"MISSING ID")</x:f>
        <x:v>Cultural objects</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t="n">
        <x:f>IF(OR(C1318="Ingredient candidate",C1318="Consumed input",C1318="Contained input",C1318="Transform input"),IF(F1318="T0",0,IF(F1318="T1",1,IF(F1318="T2",2,IF(F1318="T3",3,IF(F1318="T4",4,-1))))),-1)</x:f>
        <x:v>-1</x:v>
      </x:c>
      <x:c r="Q1318" s="4" t="n">
        <x:f>IF(AND(OR(C1318="Ingredient candidate",C1318="Consumed input",C1318="Contained input",C1318="Transform input"),P1318=-1),1,0)</x:f>
        <x:v>1</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Not applicable</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T3</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t="n">
        <x:f>IF(OR(C1321="Ingredient candidate",C1321="Consumed input",C1321="Contained input",C1321="Transform input"),IF(F1321="T0",0,IF(F1321="T1",1,IF(F1321="T2",2,IF(F1321="T3",3,IF(F1321="T4",4,-1))))),-1)</x:f>
        <x:v>3</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Not applicable</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t="str">
        <x:v>design.collection.loose_plate_skid_patch.in.1</x:v>
      </x:c>
      <x:c r="B1323" s="4" t="str">
        <x:v>design.collection.loose_plate_skid_patch</x:v>
      </x:c>
      <x:c r="C1323" s="4" t="str">
        <x:v>Ingredient candidate</x:v>
      </x:c>
      <x:c r="D1323" s="4" t="str">
        <x:v>proposal.collection.annealed_iron_sheet_stock</x:v>
      </x:c>
      <x:c r="E1323" s="4" t="str">
        <x:f>IFERROR(INDEX('Items'!$B$6:$B$1005,MATCH(D1323,'Items'!$A$6:$A$1005,0)),"MISSING ID")</x:f>
        <x:v>Annealed iron sheet stock</x:v>
      </x:c>
      <x:c r="F1323" s="4" t="str">
        <x:f>IFERROR(INDEX('Items'!$C$6:$C$1005,MATCH(D1323,'Items'!$A$6:$A$1005,0)),"MISSING ID")</x:f>
        <x:v>T3</x:v>
      </x:c>
      <x:c r="G1323" s="4" t="str">
        <x:f>IFERROR(INDEX('Items'!$D$6:$D$1005,MATCH(D1323,'Items'!$A$6:$A$1005,0)),"MISSING ID")</x:f>
        <x:v>Manufactured stock</x:v>
      </x:c>
      <x:c r="H1323" s="4" t="str">
        <x:f>IFERROR(INDEX('Items'!$X$6:$X$1005,MATCH(D1323,'Items'!$A$6:$A$1005,0)),"MISSING ID")</x:f>
        <x:v>Processed material</x:v>
      </x:c>
      <x:c r="I1323" s="4"/>
      <x:c r="J1323" s="4" t="str">
        <x:v>Unspecified</x:v>
      </x:c>
      <x:c r="K1323" s="4" t="str">
        <x:f>IFERROR(INDEX('Crafting recipes'!$D$6:$D$1005,MATCH(B1323,'Crafting recipes'!$A$6:$A$1005,0)),"MISSING ID")</x:f>
        <x:v>Proposal</x:v>
      </x:c>
      <x:c r="L1323" s="4" t="str">
        <x:f>IFERROR(INDEX('Items'!$AD$6:$AD$1005,MATCH(D1323,'Items'!$A$6:$A$1005,0)),"MISSING ID")</x:f>
        <x:v>Proposal</x:v>
      </x:c>
      <x:c r="M1323" s="4" t="str">
        <x:f>IFERROR(INDEX('Crafting recipes'!$E$6:$E$1005,MATCH(B1323,'Crafting recipes'!$A$6:$A$1005,0)),"MISSING ID")</x:f>
        <x:v>Partial proposal</x:v>
      </x:c>
      <x:c r="N1323" s="4" t="str">
        <x:v>Candidate source or part only. Quantity, grade and method remain open.</x:v>
      </x:c>
      <x:c r="O1323" s="4" t="str">
        <x:v>Collection expansion, October 15, 2026. New game proposal.</x:v>
      </x:c>
      <x:c r="P1323" s="4" t="n">
        <x:f>IF(OR(C1323="Ingredient candidate",C1323="Consumed input",C1323="Contained input",C1323="Transform input"),IF(F1323="T0",0,IF(F1323="T1",1,IF(F1323="T2",2,IF(F1323="T3",3,IF(F1323="T4",4,-1))))),-1)</x:f>
        <x:v>3</x:v>
      </x:c>
      <x:c r="Q1323" s="4" t="n">
        <x:f>IF(AND(OR(C1323="Ingredient candidate",C1323="Consumed input",C1323="Contained input",C1323="Transform input"),P1323=-1),1,0)</x:f>
        <x:v>0</x:v>
      </x:c>
    </x:row>
    <x:row r="1324" ht="64" customHeight="1">
      <x:c r="A1324" s="4" t="str">
        <x:v>design.collection.loose_plate_skid_patch.out</x:v>
      </x:c>
      <x:c r="B1324" s="4" t="str">
        <x:v>design.collection.loose_plate_skid_patch</x:v>
      </x:c>
      <x:c r="C1324" s="4" t="str">
        <x:v>Output</x:v>
      </x:c>
      <x:c r="D1324" s="4" t="str">
        <x:v>proposal.collection.loose_plate_skid_patch</x:v>
      </x:c>
      <x:c r="E1324" s="4" t="str">
        <x:f>IFERROR(INDEX('Items'!$B$6:$B$1005,MATCH(D1324,'Items'!$A$6:$A$1005,0)),"MISSING ID")</x:f>
        <x:v>Loose-plate skid patch</x:v>
      </x:c>
      <x:c r="F1324" s="4" t="str">
        <x:f>IFERROR(INDEX('Items'!$C$6:$C$1005,MATCH(D1324,'Items'!$A$6:$A$1005,0)),"MISSING ID")</x:f>
        <x:v>Not applicable</x:v>
      </x:c>
      <x:c r="G1324" s="4" t="str">
        <x:f>IFERROR(INDEX('Items'!$D$6:$D$1005,MATCH(D1324,'Items'!$A$6:$A$1005,0)),"MISSING ID")</x:f>
        <x:v>Weapons</x:v>
      </x:c>
      <x:c r="H1324" s="4" t="str">
        <x:f>IFERROR(INDEX('Items'!$X$6:$X$1005,MATCH(D1324,'Items'!$A$6:$A$1005,0)),"MISSING ID")</x:f>
        <x:v>Trap</x:v>
      </x:c>
      <x:c r="I1324" s="4"/>
      <x:c r="J1324" s="4" t="str">
        <x:v>Unspecified</x:v>
      </x:c>
      <x:c r="K1324" s="4" t="str">
        <x:f>IFERROR(INDEX('Crafting recipes'!$D$6:$D$1005,MATCH(B1324,'Crafting recipes'!$A$6:$A$1005,0)),"MISSING ID")</x:f>
        <x:v>Proposal</x:v>
      </x:c>
      <x:c r="L1324" s="4" t="str">
        <x:f>IFERROR(INDEX('Items'!$AD$6:$AD$1005,MATCH(D1324,'Items'!$A$6:$A$1005,0)),"MISSING ID")</x:f>
        <x:v>Proposal</x:v>
      </x:c>
      <x:c r="M1324" s="4" t="str">
        <x:f>IFERROR(INDEX('Crafting recipes'!$E$6:$E$1005,MATCH(B1324,'Crafting recipes'!$A$6:$A$1005,0)),"MISSING ID")</x:f>
        <x:v>Partial proposal</x:v>
      </x:c>
      <x:c r="N1324" s="4" t="str">
        <x:v>Candidate source or part only. Quantity, grade and method remain open.</x:v>
      </x:c>
      <x:c r="O1324" s="4" t="str">
        <x:v>Collection expansion, October 15, 2026. New game proposal.</x:v>
      </x:c>
      <x:c r="P1324" s="4" t="n">
        <x:f>IF(OR(C1324="Ingredient candidate",C1324="Consumed input",C1324="Contained input",C1324="Transform input"),IF(F1324="T0",0,IF(F1324="T1",1,IF(F1324="T2",2,IF(F1324="T3",3,IF(F1324="T4",4,-1))))),-1)</x:f>
        <x:v>-1</x:v>
      </x:c>
      <x:c r="Q1324" s="4" t="n">
        <x:f>IF(AND(OR(C1324="Ingredient candidate",C1324="Consumed input",C1324="Contained input",C1324="Transform input"),P1324=-1),1,0)</x:f>
        <x:v>0</x:v>
      </x:c>
    </x:row>
    <x:row r="1325" ht="64" customHeight="1">
      <x:c r="A1325" s="4" t="str">
        <x:v>design.collection.rolling_stone_scatter_pouch.in.1</x:v>
      </x:c>
      <x:c r="B1325" s="4" t="str">
        <x:v>design.collection.rolling_stone_scatter_pouch</x:v>
      </x:c>
      <x:c r="C1325" s="4" t="str">
        <x:v>Ingredient candidate</x:v>
      </x:c>
      <x:c r="D1325" s="4" t="str">
        <x:v>proposal.raw.grinding_pebbles</x:v>
      </x:c>
      <x:c r="E1325" s="4" t="str">
        <x:f>IFERROR(INDEX('Items'!$B$6:$B$1005,MATCH(D1325,'Items'!$A$6:$A$1005,0)),"MISSING ID")</x:f>
        <x:v>Rounded grinding stones</x:v>
      </x:c>
      <x:c r="F1325" s="4" t="str">
        <x:f>IFERROR(INDEX('Items'!$C$6:$C$1005,MATCH(D1325,'Items'!$A$6:$A$1005,0)),"MISSING ID")</x:f>
        <x:v>T0</x:v>
      </x:c>
      <x:c r="G1325" s="4" t="str">
        <x:f>IFERROR(INDEX('Items'!$D$6:$D$1005,MATCH(D1325,'Items'!$A$6:$A$1005,0)),"MISSING ID")</x:f>
        <x:v>Mineral resources</x:v>
      </x:c>
      <x:c r="H1325" s="4" t="str">
        <x:f>IFERROR(INDEX('Items'!$X$6:$X$1005,MATCH(D1325,'Items'!$A$6:$A$1005,0)),"MISSING ID")</x:f>
        <x:v>Raw material</x:v>
      </x:c>
      <x:c r="I1325" s="4"/>
      <x:c r="J1325" s="4" t="str">
        <x:v>Unspecified</x:v>
      </x:c>
      <x:c r="K1325" s="4" t="str">
        <x:f>IFERROR(INDEX('Crafting recipes'!$D$6:$D$1005,MATCH(B1325,'Crafting recipes'!$A$6:$A$1005,0)),"MISSING ID")</x:f>
        <x:v>Proposal</x:v>
      </x:c>
      <x:c r="L1325" s="4" t="str">
        <x:f>IFERROR(INDEX('Items'!$AD$6:$AD$1005,MATCH(D1325,'Items'!$A$6:$A$1005,0)),"MISSING ID")</x:f>
        <x:v>Proposal</x:v>
      </x:c>
      <x:c r="M1325" s="4" t="str">
        <x:f>IFERROR(INDEX('Crafting recipes'!$E$6:$E$1005,MATCH(B1325,'Crafting recipes'!$A$6:$A$1005,0)),"MISSING ID")</x:f>
        <x:v>Partial proposal</x:v>
      </x:c>
      <x:c r="N1325" s="4" t="str">
        <x:v>Candidate source or part only. Quantity, grade and method remain open.</x:v>
      </x:c>
      <x:c r="O1325" s="4" t="str">
        <x:v>Collection expansion, October 15, 2026. New game proposal.</x:v>
      </x:c>
      <x:c r="P1325" s="4" t="n">
        <x:f>IF(OR(C1325="Ingredient candidate",C1325="Consumed input",C1325="Contained input",C1325="Transform input"),IF(F1325="T0",0,IF(F1325="T1",1,IF(F1325="T2",2,IF(F1325="T3",3,IF(F1325="T4",4,-1))))),-1)</x:f>
        <x:v>0</x:v>
      </x:c>
      <x:c r="Q1325" s="4" t="n">
        <x:f>IF(AND(OR(C1325="Ingredient candidate",C1325="Consumed input",C1325="Contained input",C1325="Transform input"),P1325=-1),1,0)</x:f>
        <x:v>0</x:v>
      </x:c>
    </x:row>
    <x:row r="1326" ht="64" customHeight="1">
      <x:c r="A1326" s="4" t="str">
        <x:v>design.collection.rolling_stone_scatter_pouch.in.2</x:v>
      </x:c>
      <x:c r="B1326" s="4" t="str">
        <x:v>design.collection.rolling_stone_scatter_pouch</x:v>
      </x:c>
      <x:c r="C1326" s="4" t="str">
        <x:v>Ingredient candidate</x:v>
      </x:c>
      <x:c r="D1326" s="4" t="str">
        <x:v>proposal.bio.hide_material</x:v>
      </x:c>
      <x:c r="E1326" s="4" t="str">
        <x:f>IFERROR(INDEX('Items'!$B$6:$B$1005,MATCH(D1326,'Items'!$A$6:$A$1005,0)),"MISSING ID")</x:f>
        <x:v>Processed hide material</x:v>
      </x:c>
      <x:c r="F1326" s="4" t="str">
        <x:f>IFERROR(INDEX('Items'!$C$6:$C$1005,MATCH(D1326,'Items'!$A$6:$A$1005,0)),"MISSING ID")</x:f>
        <x:v>T1</x:v>
      </x:c>
      <x:c r="G1326" s="4" t="str">
        <x:f>IFERROR(INDEX('Items'!$D$6:$D$1005,MATCH(D1326,'Items'!$A$6:$A$1005,0)),"MISSING ID")</x:f>
        <x:v>Crafting components</x:v>
      </x:c>
      <x:c r="H1326" s="4" t="str">
        <x:f>IFERROR(INDEX('Items'!$X$6:$X$1005,MATCH(D1326,'Items'!$A$6:$A$1005,0)),"MISSING ID")</x:f>
        <x:v>Processed material</x:v>
      </x:c>
      <x:c r="I1326" s="4"/>
      <x:c r="J1326" s="4" t="str">
        <x:v>Unspecified</x:v>
      </x:c>
      <x:c r="K1326" s="4" t="str">
        <x:f>IFERROR(INDEX('Crafting recipes'!$D$6:$D$1005,MATCH(B1326,'Crafting recipes'!$A$6:$A$1005,0)),"MISSING ID")</x:f>
        <x:v>Proposal</x:v>
      </x:c>
      <x:c r="L1326" s="4" t="str">
        <x:f>IFERROR(INDEX('Items'!$AD$6:$AD$1005,MATCH(D1326,'Items'!$A$6:$A$1005,0)),"MISSING ID")</x:f>
        <x:v>Author direction</x:v>
      </x:c>
      <x:c r="M1326" s="4" t="str">
        <x:f>IFERROR(INDEX('Crafting recipes'!$E$6:$E$1005,MATCH(B1326,'Crafting recipes'!$A$6:$A$1005,0)),"MISSING ID")</x:f>
        <x:v>Partial proposal</x:v>
      </x:c>
      <x:c r="N1326" s="4" t="str">
        <x:v>Candidate source or part only. Quantity, grade and method remain open.</x:v>
      </x:c>
      <x:c r="O1326" s="4" t="str">
        <x:v>Collection expansion, October 15, 2026. New game proposal.</x:v>
      </x:c>
      <x:c r="P1326" s="4" t="n">
        <x:f>IF(OR(C1326="Ingredient candidate",C1326="Consumed input",C1326="Contained input",C1326="Transform input"),IF(F1326="T0",0,IF(F1326="T1",1,IF(F1326="T2",2,IF(F1326="T3",3,IF(F1326="T4",4,-1))))),-1)</x:f>
        <x:v>1</x:v>
      </x:c>
      <x:c r="Q1326" s="4" t="n">
        <x:f>IF(AND(OR(C1326="Ingredient candidate",C1326="Consumed input",C1326="Contained input",C1326="Transform input"),P1326=-1),1,0)</x:f>
        <x:v>0</x:v>
      </x:c>
    </x:row>
    <x:row r="1327" ht="64" customHeight="1">
      <x:c r="A1327" s="4" t="str">
        <x:v>design.collection.rolling_stone_scatter_pouch.out</x:v>
      </x:c>
      <x:c r="B1327" s="4" t="str">
        <x:v>design.collection.rolling_stone_scatter_pouch</x:v>
      </x:c>
      <x:c r="C1327" s="4" t="str">
        <x:v>Output</x:v>
      </x:c>
      <x:c r="D1327" s="4" t="str">
        <x:v>proposal.collection.rolling_stone_scatter_pouch</x:v>
      </x:c>
      <x:c r="E1327" s="4" t="str">
        <x:f>IFERROR(INDEX('Items'!$B$6:$B$1005,MATCH(D1327,'Items'!$A$6:$A$1005,0)),"MISSING ID")</x:f>
        <x:v>Rolling-stone scatter pouch</x:v>
      </x:c>
      <x:c r="F1327" s="4" t="str">
        <x:f>IFERROR(INDEX('Items'!$C$6:$C$1005,MATCH(D1327,'Items'!$A$6:$A$1005,0)),"MISSING ID")</x:f>
        <x:v>Not applicable</x:v>
      </x:c>
      <x:c r="G1327" s="4" t="str">
        <x:f>IFERROR(INDEX('Items'!$D$6:$D$1005,MATCH(D1327,'Items'!$A$6:$A$1005,0)),"MISSING ID")</x:f>
        <x:v>Weapons</x:v>
      </x:c>
      <x:c r="H1327" s="4" t="str">
        <x:f>IFERROR(INDEX('Items'!$X$6:$X$1005,MATCH(D1327,'Items'!$A$6:$A$1005,0)),"MISSING ID")</x:f>
        <x:v>Trap</x:v>
      </x:c>
      <x:c r="I1327" s="4"/>
      <x:c r="J1327" s="4" t="str">
        <x:v>Unspecified</x:v>
      </x:c>
      <x:c r="K1327" s="4" t="str">
        <x:f>IFERROR(INDEX('Crafting recipes'!$D$6:$D$1005,MATCH(B1327,'Crafting recipes'!$A$6:$A$1005,0)),"MISSING ID")</x:f>
        <x:v>Proposal</x:v>
      </x:c>
      <x:c r="L1327" s="4" t="str">
        <x:f>IFERROR(INDEX('Items'!$AD$6:$AD$1005,MATCH(D1327,'Items'!$A$6:$A$1005,0)),"MISSING ID")</x:f>
        <x:v>Proposal</x:v>
      </x:c>
      <x:c r="M1327" s="4" t="str">
        <x:f>IFERROR(INDEX('Crafting recipes'!$E$6:$E$1005,MATCH(B1327,'Crafting recipes'!$A$6:$A$1005,0)),"MISSING ID")</x:f>
        <x:v>Partial proposal</x:v>
      </x:c>
      <x:c r="N1327" s="4" t="str">
        <x:v>Candidate source or part only. Quantity, grade and method remain open.</x:v>
      </x:c>
      <x:c r="O1327" s="4" t="str">
        <x:v>Collection expansion, October 15, 2026. New game proposal.</x:v>
      </x:c>
      <x:c r="P1327" s="4" t="n">
        <x:f>IF(OR(C1327="Ingredient candidate",C1327="Consumed input",C1327="Contained input",C1327="Transform input"),IF(F1327="T0",0,IF(F1327="T1",1,IF(F1327="T2",2,IF(F1327="T3",3,IF(F1327="T4",4,-1))))),-1)</x:f>
        <x:v>-1</x:v>
      </x:c>
      <x:c r="Q1327" s="4" t="n">
        <x:f>IF(AND(OR(C1327="Ingredient candidate",C1327="Consumed input",C1327="Contained input",C1327="Transform input"),P1327=-1),1,0)</x:f>
        <x:v>0</x:v>
      </x:c>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 sheet</x:v>
      </x:c>
      <x:c r="F1329" s="4" t="str">
        <x:f>IFERROR(INDEX('Items'!$C$6:$C$1005,MATCH(D1329,'Items'!$A$6:$A$1005,0)),"MISSING ID")</x:f>
        <x:v>T2</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t="n">
        <x:f>IF(OR(C1329="Ingredient candidate",C1329="Consumed input",C1329="Contained input",C1329="Transform input"),IF(F1329="T0",0,IF(F1329="T1",1,IF(F1329="T2",2,IF(F1329="T3",3,IF(F1329="T4",4,-1))))),-1)</x:f>
        <x:v>2</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Not applicable</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T3</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t="n">
        <x:f>IF(OR(C1332="Ingredient candidate",C1332="Consumed input",C1332="Contained input",C1332="Transform input"),IF(F1332="T0",0,IF(F1332="T1",1,IF(F1332="T2",2,IF(F1332="T3",3,IF(F1332="T4",4,-1))))),-1)</x:f>
        <x:v>3</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Not applicable</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T0</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t="n">
        <x:f>IF(OR(C1334="Ingredient candidate",C1334="Consumed input",C1334="Contained input",C1334="Transform input"),IF(F1334="T0",0,IF(F1334="T1",1,IF(F1334="T2",2,IF(F1334="T3",3,IF(F1334="T4",4,-1))))),-1)</x:f>
        <x:v>0</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Worked iron stock</x:v>
      </x:c>
      <x:c r="F1335" s="4" t="str">
        <x:f>IFERROR(INDEX('Items'!$C$6:$C$1005,MATCH(D1335,'Items'!$A$6:$A$1005,0)),"MISSING ID")</x:f>
        <x:v>T2</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t="n">
        <x:f>IF(OR(C1335="Ingredient candidate",C1335="Consumed input",C1335="Contained input",C1335="Transform input"),IF(F1335="T0",0,IF(F1335="T1",1,IF(F1335="T2",2,IF(F1335="T3",3,IF(F1335="T4",4,-1))))),-1)</x:f>
        <x:v>2</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Not applicable</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t="str">
        <x:v>design.collection.weighted_tendon_snare.in.1</x:v>
      </x:c>
      <x:c r="B1337" s="4" t="str">
        <x:v>design.collection.weighted_tendon_snare</x:v>
      </x:c>
      <x:c r="C1337" s="4" t="str">
        <x:v>Ingredient candidate</x:v>
      </x:c>
      <x:c r="D1337" s="4" t="str">
        <x:v>proposal.bio.cord</x:v>
      </x:c>
      <x:c r="E1337" s="4" t="str">
        <x:f>IFERROR(INDEX('Items'!$B$6:$B$1005,MATCH(D1337,'Items'!$A$6:$A$1005,0)),"MISSING ID")</x:f>
        <x:v>Tendon cord</x:v>
      </x:c>
      <x:c r="F1337" s="4" t="str">
        <x:f>IFERROR(INDEX('Items'!$C$6:$C$1005,MATCH(D1337,'Items'!$A$6:$A$1005,0)),"MISSING ID")</x:f>
        <x:v>T1</x:v>
      </x:c>
      <x:c r="G1337" s="4" t="str">
        <x:f>IFERROR(INDEX('Items'!$D$6:$D$1005,MATCH(D1337,'Items'!$A$6:$A$1005,0)),"MISSING ID")</x:f>
        <x:v>Crafting components</x:v>
      </x:c>
      <x:c r="H1337" s="4" t="str">
        <x:f>IFERROR(INDEX('Items'!$X$6:$X$1005,MATCH(D1337,'Items'!$A$6:$A$1005,0)),"MISSING ID")</x:f>
        <x:v>Crafting component</x:v>
      </x:c>
      <x:c r="I1337" s="4"/>
      <x:c r="J1337" s="4" t="str">
        <x:v>Unspecified</x:v>
      </x:c>
      <x:c r="K1337" s="4" t="str">
        <x:f>IFERROR(INDEX('Crafting recipes'!$D$6:$D$1005,MATCH(B1337,'Crafting recipes'!$A$6:$A$1005,0)),"MISSING ID")</x:f>
        <x:v>Proposal</x:v>
      </x:c>
      <x:c r="L1337" s="4" t="str">
        <x:f>IFERROR(INDEX('Items'!$AD$6:$AD$1005,MATCH(D1337,'Items'!$A$6:$A$1005,0)),"MISSING ID")</x:f>
        <x:v>Proposal</x:v>
      </x:c>
      <x:c r="M1337" s="4" t="str">
        <x:f>IFERROR(INDEX('Crafting recipes'!$E$6:$E$1005,MATCH(B1337,'Crafting recipes'!$A$6:$A$1005,0)),"MISSING ID")</x:f>
        <x:v>Partial proposal</x:v>
      </x:c>
      <x:c r="N1337" s="4" t="str">
        <x:v>Candidate source or part only. Quantity, grade and method remain open.</x:v>
      </x:c>
      <x:c r="O1337" s="4" t="str">
        <x:v>Collection expansion, October 15, 2026. New game proposal.</x:v>
      </x:c>
      <x:c r="P1337" s="4" t="n">
        <x:f>IF(OR(C1337="Ingredient candidate",C1337="Consumed input",C1337="Contained input",C1337="Transform input"),IF(F1337="T0",0,IF(F1337="T1",1,IF(F1337="T2",2,IF(F1337="T3",3,IF(F1337="T4",4,-1))))),-1)</x:f>
        <x:v>1</x:v>
      </x:c>
      <x:c r="Q1337" s="4" t="n">
        <x:f>IF(AND(OR(C1337="Ingredient candidate",C1337="Consumed input",C1337="Contained input",C1337="Transform input"),P1337=-1),1,0)</x:f>
        <x:v>0</x:v>
      </x:c>
    </x:row>
    <x:row r="1338" ht="64" customHeight="1">
      <x:c r="A1338" s="4" t="str">
        <x:v>design.collection.weighted_tendon_snare.in.2</x:v>
      </x:c>
      <x:c r="B1338" s="4" t="str">
        <x:v>design.collection.weighted_tendon_snare</x:v>
      </x:c>
      <x:c r="C1338" s="4" t="str">
        <x:v>Ingredient candidate</x:v>
      </x:c>
      <x:c r="D1338" s="4" t="str">
        <x:v>proposal.t1.dressed_stone</x:v>
      </x:c>
      <x:c r="E1338" s="4" t="str">
        <x:f>IFERROR(INDEX('Items'!$B$6:$B$1005,MATCH(D1338,'Items'!$A$6:$A$1005,0)),"MISSING ID")</x:f>
        <x:v>Dressed building-stone stock</x:v>
      </x:c>
      <x:c r="F1338" s="4" t="str">
        <x:f>IFERROR(INDEX('Items'!$C$6:$C$1005,MATCH(D1338,'Items'!$A$6:$A$1005,0)),"MISSING ID")</x:f>
        <x:v>T1</x:v>
      </x:c>
      <x:c r="G1338" s="4" t="str">
        <x:f>IFERROR(INDEX('Items'!$D$6:$D$1005,MATCH(D1338,'Items'!$A$6:$A$1005,0)),"MISSING ID")</x:f>
        <x:v>Manufactured stock</x:v>
      </x:c>
      <x:c r="H1338" s="4" t="str">
        <x:f>IFERROR(INDEX('Items'!$X$6:$X$1005,MATCH(D1338,'Items'!$A$6:$A$1005,0)),"MISSING ID")</x:f>
        <x:v>Processed material</x:v>
      </x:c>
      <x:c r="I1338" s="4"/>
      <x:c r="J1338" s="4" t="str">
        <x:v>Unspecified</x:v>
      </x:c>
      <x:c r="K1338" s="4" t="str">
        <x:f>IFERROR(INDEX('Crafting recipes'!$D$6:$D$1005,MATCH(B1338,'Crafting recipes'!$A$6:$A$1005,0)),"MISSING ID")</x:f>
        <x:v>Proposal</x:v>
      </x:c>
      <x:c r="L1338" s="4" t="str">
        <x:f>IFERROR(INDEX('Items'!$AD$6:$AD$1005,MATCH(D1338,'Items'!$A$6:$A$1005,0)),"MISSING ID")</x:f>
        <x:v>Proposal</x:v>
      </x:c>
      <x:c r="M1338" s="4" t="str">
        <x:f>IFERROR(INDEX('Crafting recipes'!$E$6:$E$1005,MATCH(B1338,'Crafting recipes'!$A$6:$A$1005,0)),"MISSING ID")</x:f>
        <x:v>Partial proposal</x:v>
      </x:c>
      <x:c r="N1338" s="4" t="str">
        <x:v>Candidate source or part only. Quantity, grade and method remain open.</x:v>
      </x:c>
      <x:c r="O1338" s="4" t="str">
        <x:v>Collection expansion, October 15, 2026. New game proposal.</x:v>
      </x:c>
      <x:c r="P1338" s="4" t="n">
        <x:f>IF(OR(C1338="Ingredient candidate",C1338="Consumed input",C1338="Contained input",C1338="Transform input"),IF(F1338="T0",0,IF(F1338="T1",1,IF(F1338="T2",2,IF(F1338="T3",3,IF(F1338="T4",4,-1))))),-1)</x:f>
        <x:v>1</x:v>
      </x:c>
      <x:c r="Q1338" s="4" t="n">
        <x:f>IF(AND(OR(C1338="Ingredient candidate",C1338="Consumed input",C1338="Contained input",C1338="Transform input"),P1338=-1),1,0)</x:f>
        <x:v>0</x:v>
      </x:c>
    </x:row>
    <x:row r="1339" ht="64" customHeight="1">
      <x:c r="A1339" s="4" t="str">
        <x:v>design.collection.weighted_tendon_snare.out</x:v>
      </x:c>
      <x:c r="B1339" s="4" t="str">
        <x:v>design.collection.weighted_tendon_snare</x:v>
      </x:c>
      <x:c r="C1339" s="4" t="str">
        <x:v>Output</x:v>
      </x:c>
      <x:c r="D1339" s="4" t="str">
        <x:v>proposal.collection.weighted_tendon_snare</x:v>
      </x:c>
      <x:c r="E1339" s="4" t="str">
        <x:f>IFERROR(INDEX('Items'!$B$6:$B$1005,MATCH(D1339,'Items'!$A$6:$A$1005,0)),"MISSING ID")</x:f>
        <x:v>Weighted tendon snare</x:v>
      </x:c>
      <x:c r="F1339" s="4" t="str">
        <x:f>IFERROR(INDEX('Items'!$C$6:$C$1005,MATCH(D1339,'Items'!$A$6:$A$1005,0)),"MISSING ID")</x:f>
        <x:v>Not applicable</x:v>
      </x:c>
      <x:c r="G1339" s="4" t="str">
        <x:f>IFERROR(INDEX('Items'!$D$6:$D$1005,MATCH(D1339,'Items'!$A$6:$A$1005,0)),"MISSING ID")</x:f>
        <x:v>Weapons</x:v>
      </x:c>
      <x:c r="H1339" s="4" t="str">
        <x:f>IFERROR(INDEX('Items'!$X$6:$X$1005,MATCH(D1339,'Items'!$A$6:$A$1005,0)),"MISSING ID")</x:f>
        <x:v>Trap</x:v>
      </x:c>
      <x:c r="I1339" s="4"/>
      <x:c r="J1339" s="4" t="str">
        <x:v>Unspecified</x:v>
      </x:c>
      <x:c r="K1339" s="4" t="str">
        <x:f>IFERROR(INDEX('Crafting recipes'!$D$6:$D$1005,MATCH(B1339,'Crafting recipes'!$A$6:$A$1005,0)),"MISSING ID")</x:f>
        <x:v>Proposal</x:v>
      </x:c>
      <x:c r="L1339" s="4" t="str">
        <x:f>IFERROR(INDEX('Items'!$AD$6:$AD$1005,MATCH(D1339,'Items'!$A$6:$A$1005,0)),"MISSING ID")</x:f>
        <x:v>Proposal</x:v>
      </x:c>
      <x:c r="M1339" s="4" t="str">
        <x:f>IFERROR(INDEX('Crafting recipes'!$E$6:$E$1005,MATCH(B1339,'Crafting recipes'!$A$6:$A$1005,0)),"MISSING ID")</x:f>
        <x:v>Partial proposal</x:v>
      </x:c>
      <x:c r="N1339" s="4" t="str">
        <x:v>Candidate source or part only. Quantity, grade and method remain open.</x:v>
      </x:c>
      <x:c r="O1339" s="4" t="str">
        <x:v>Collection expansion, October 15, 2026. New game proposal.</x:v>
      </x:c>
      <x:c r="P1339" s="4" t="n">
        <x:f>IF(OR(C1339="Ingredient candidate",C1339="Consumed input",C1339="Contained input",C1339="Transform input"),IF(F1339="T0",0,IF(F1339="T1",1,IF(F1339="T2",2,IF(F1339="T3",3,IF(F1339="T4",4,-1))))),-1)</x:f>
        <x:v>-1</x:v>
      </x:c>
      <x:c r="Q1339" s="4" t="n">
        <x:f>IF(AND(OR(C1339="Ingredient candidate",C1339="Consumed input",C1339="Contained input",C1339="Transform input"),P1339=-1),1,0)</x:f>
        <x:v>0</x:v>
      </x:c>
    </x:row>
    <x:row r="1340" ht="64" customHeight="1">
      <x:c r="A1340" s="4" t="str">
        <x:v>design.collection.hinged_shell_drop_cage.in.1</x:v>
      </x:c>
      <x:c r="B1340" s="4" t="str">
        <x:v>design.collection.hinged_shell_drop_cage</x:v>
      </x:c>
      <x:c r="C1340" s="4" t="str">
        <x:v>Ingredient candidate</x:v>
      </x:c>
      <x:c r="D1340" s="4" t="str">
        <x:v>proposal.t3.hinged_shell</x:v>
      </x:c>
      <x:c r="E1340" s="4" t="str">
        <x:f>IFERROR(INDEX('Items'!$B$6:$B$1005,MATCH(D1340,'Items'!$A$6:$A$1005,0)),"MISSING ID")</x:f>
        <x:v>Hinged shell-panel sets</x:v>
      </x:c>
      <x:c r="F1340" s="4" t="str">
        <x:f>IFERROR(INDEX('Items'!$C$6:$C$1005,MATCH(D1340,'Items'!$A$6:$A$1005,0)),"MISSING ID")</x:f>
        <x:v>T3</x:v>
      </x:c>
      <x:c r="G1340" s="4" t="str">
        <x:f>IFERROR(INDEX('Items'!$D$6:$D$1005,MATCH(D1340,'Items'!$A$6:$A$1005,0)),"MISSING ID")</x:f>
        <x:v>Crafting components</x:v>
      </x:c>
      <x:c r="H1340" s="4" t="str">
        <x:f>IFERROR(INDEX('Items'!$X$6:$X$1005,MATCH(D1340,'Items'!$A$6:$A$1005,0)),"MISSING ID")</x:f>
        <x:v>Crafting component</x:v>
      </x:c>
      <x:c r="I1340" s="4"/>
      <x:c r="J1340" s="4" t="str">
        <x:v>Unspecified</x:v>
      </x:c>
      <x:c r="K1340" s="4" t="str">
        <x:f>IFERROR(INDEX('Crafting recipes'!$D$6:$D$1005,MATCH(B1340,'Crafting recipes'!$A$6:$A$1005,0)),"MISSING ID")</x:f>
        <x:v>Proposal</x:v>
      </x:c>
      <x:c r="L1340" s="4" t="str">
        <x:f>IFERROR(INDEX('Items'!$AD$6:$AD$1005,MATCH(D1340,'Items'!$A$6:$A$1005,0)),"MISSING ID")</x:f>
        <x:v>Proposal</x:v>
      </x:c>
      <x:c r="M1340" s="4" t="str">
        <x:f>IFERROR(INDEX('Crafting recipes'!$E$6:$E$1005,MATCH(B1340,'Crafting recipes'!$A$6:$A$1005,0)),"MISSING ID")</x:f>
        <x:v>Partial proposal</x:v>
      </x:c>
      <x:c r="N1340" s="4" t="str">
        <x:v>Candidate source or part only. Quantity, grade and method remain open.</x:v>
      </x:c>
      <x:c r="O1340" s="4" t="str">
        <x:v>Collection expansion, October 15, 2026. New game proposal.</x:v>
      </x:c>
      <x:c r="P1340" s="4" t="n">
        <x:f>IF(OR(C1340="Ingredient candidate",C1340="Consumed input",C1340="Contained input",C1340="Transform input"),IF(F1340="T0",0,IF(F1340="T1",1,IF(F1340="T2",2,IF(F1340="T3",3,IF(F1340="T4",4,-1))))),-1)</x:f>
        <x:v>3</x:v>
      </x:c>
      <x:c r="Q1340" s="4" t="n">
        <x:f>IF(AND(OR(C1340="Ingredient candidate",C1340="Consumed input",C1340="Contained input",C1340="Transform input"),P1340=-1),1,0)</x:f>
        <x:v>0</x:v>
      </x:c>
    </x:row>
    <x:row r="1341" ht="64" customHeight="1">
      <x:c r="A1341" s="4" t="str">
        <x:v>design.collection.hinged_shell_drop_cage.in.2</x:v>
      </x:c>
      <x:c r="B1341" s="4" t="str">
        <x:v>design.collection.hinged_shell_drop_cage</x:v>
      </x:c>
      <x:c r="C1341" s="4" t="str">
        <x:v>Ingredient candidate</x:v>
      </x:c>
      <x:c r="D1341" s="4" t="str">
        <x:v>proposal.lore.fastener_set</x:v>
      </x:c>
      <x:c r="E1341" s="4" t="str">
        <x:f>IFERROR(INDEX('Items'!$B$6:$B$1005,MATCH(D1341,'Items'!$A$6:$A$1005,0)),"MISSING ID")</x:f>
        <x:v>Matched metal fastener set</x:v>
      </x:c>
      <x:c r="F1341" s="4" t="str">
        <x:f>IFERROR(INDEX('Items'!$C$6:$C$1005,MATCH(D1341,'Items'!$A$6:$A$1005,0)),"MISSING ID")</x:f>
        <x:v>T3</x:v>
      </x:c>
      <x:c r="G1341" s="4" t="str">
        <x:f>IFERROR(INDEX('Items'!$D$6:$D$1005,MATCH(D1341,'Items'!$A$6:$A$1005,0)),"MISSING ID")</x:f>
        <x:v>Crafting components</x:v>
      </x:c>
      <x:c r="H1341" s="4" t="str">
        <x:f>IFERROR(INDEX('Items'!$X$6:$X$1005,MATCH(D1341,'Items'!$A$6:$A$1005,0)),"MISSING ID")</x:f>
        <x:v>Crafting component</x:v>
      </x:c>
      <x:c r="I1341" s="4"/>
      <x:c r="J1341" s="4" t="str">
        <x:v>Unspecified</x:v>
      </x:c>
      <x:c r="K1341" s="4" t="str">
        <x:f>IFERROR(INDEX('Crafting recipes'!$D$6:$D$1005,MATCH(B1341,'Crafting recipes'!$A$6:$A$1005,0)),"MISSING ID")</x:f>
        <x:v>Proposal</x:v>
      </x:c>
      <x:c r="L1341" s="4" t="str">
        <x:f>IFERROR(INDEX('Items'!$AD$6:$AD$1005,MATCH(D1341,'Items'!$A$6:$A$1005,0)),"MISSING ID")</x:f>
        <x:v>Proposal</x:v>
      </x:c>
      <x:c r="M1341" s="4" t="str">
        <x:f>IFERROR(INDEX('Crafting recipes'!$E$6:$E$1005,MATCH(B1341,'Crafting recipes'!$A$6:$A$1005,0)),"MISSING ID")</x:f>
        <x:v>Partial proposal</x:v>
      </x:c>
      <x:c r="N1341" s="4" t="str">
        <x:v>Candidate source or part only. Quantity, grade and method remain open.</x:v>
      </x:c>
      <x:c r="O1341" s="4" t="str">
        <x:v>Collection expansion, October 15, 2026. New game proposal.</x:v>
      </x:c>
      <x:c r="P1341" s="4" t="n">
        <x:f>IF(OR(C1341="Ingredient candidate",C1341="Consumed input",C1341="Contained input",C1341="Transform input"),IF(F1341="T0",0,IF(F1341="T1",1,IF(F1341="T2",2,IF(F1341="T3",3,IF(F1341="T4",4,-1))))),-1)</x:f>
        <x:v>3</x:v>
      </x:c>
      <x:c r="Q1341" s="4" t="n">
        <x:f>IF(AND(OR(C1341="Ingredient candidate",C1341="Consumed input",C1341="Contained input",C1341="Transform input"),P1341=-1),1,0)</x:f>
        <x:v>0</x:v>
      </x:c>
    </x:row>
    <x:row r="1342" ht="64" customHeight="1">
      <x:c r="A1342" s="4" t="str">
        <x:v>design.collection.hinged_shell_drop_cage.out</x:v>
      </x:c>
      <x:c r="B1342" s="4" t="str">
        <x:v>design.collection.hinged_shell_drop_cage</x:v>
      </x:c>
      <x:c r="C1342" s="4" t="str">
        <x:v>Output</x:v>
      </x:c>
      <x:c r="D1342" s="4" t="str">
        <x:v>proposal.collection.hinged_shell_drop_cage</x:v>
      </x:c>
      <x:c r="E1342" s="4" t="str">
        <x:f>IFERROR(INDEX('Items'!$B$6:$B$1005,MATCH(D1342,'Items'!$A$6:$A$1005,0)),"MISSING ID")</x:f>
        <x:v>Hinged shell-drop cage</x:v>
      </x:c>
      <x:c r="F1342" s="4" t="str">
        <x:f>IFERROR(INDEX('Items'!$C$6:$C$1005,MATCH(D1342,'Items'!$A$6:$A$1005,0)),"MISSING ID")</x:f>
        <x:v>Not applicable</x:v>
      </x:c>
      <x:c r="G1342" s="4" t="str">
        <x:f>IFERROR(INDEX('Items'!$D$6:$D$1005,MATCH(D1342,'Items'!$A$6:$A$1005,0)),"MISSING ID")</x:f>
        <x:v>Weapons</x:v>
      </x:c>
      <x:c r="H1342" s="4" t="str">
        <x:f>IFERROR(INDEX('Items'!$X$6:$X$1005,MATCH(D1342,'Items'!$A$6:$A$1005,0)),"MISSING ID")</x:f>
        <x:v>Trap</x:v>
      </x:c>
      <x:c r="I1342" s="4"/>
      <x:c r="J1342" s="4" t="str">
        <x:v>Unspecified</x:v>
      </x:c>
      <x:c r="K1342" s="4" t="str">
        <x:f>IFERROR(INDEX('Crafting recipes'!$D$6:$D$1005,MATCH(B1342,'Crafting recipes'!$A$6:$A$1005,0)),"MISSING ID")</x:f>
        <x:v>Proposal</x:v>
      </x:c>
      <x:c r="L1342" s="4" t="str">
        <x:f>IFERROR(INDEX('Items'!$AD$6:$AD$1005,MATCH(D1342,'Items'!$A$6:$A$1005,0)),"MISSING ID")</x:f>
        <x:v>Proposal</x:v>
      </x:c>
      <x:c r="M1342" s="4" t="str">
        <x:f>IFERROR(INDEX('Crafting recipes'!$E$6:$E$1005,MATCH(B1342,'Crafting recipes'!$A$6:$A$1005,0)),"MISSING ID")</x:f>
        <x:v>Partial proposal</x:v>
      </x:c>
      <x:c r="N1342" s="4" t="str">
        <x:v>Candidate source or part only. Quantity, grade and method remain open.</x:v>
      </x:c>
      <x:c r="O1342" s="4" t="str">
        <x:v>Collection expansion, October 15, 2026. New game proposal.</x:v>
      </x:c>
      <x:c r="P1342" s="4" t="n">
        <x:f>IF(OR(C1342="Ingredient candidate",C1342="Consumed input",C1342="Contained input",C1342="Transform input"),IF(F1342="T0",0,IF(F1342="T1",1,IF(F1342="T2",2,IF(F1342="T3",3,IF(F1342="T4",4,-1))))),-1)</x:f>
        <x:v>-1</x:v>
      </x:c>
      <x:c r="Q1342" s="4" t="n">
        <x:f>IF(AND(OR(C1342="Ingredient candidate",C1342="Consumed input",C1342="Contained input",C1342="Transform input"),P1342=-1),1,0)</x:f>
        <x:v>0</x:v>
      </x:c>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T3</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t="n">
        <x:f>IF(OR(C1347="Ingredient candidate",C1347="Consumed input",C1347="Contained input",C1347="Transform input"),IF(F1347="T0",0,IF(F1347="T1",1,IF(F1347="T2",2,IF(F1347="T3",3,IF(F1347="T4",4,-1))))),-1)</x:f>
        <x:v>3</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Not applicable</x:v>
      </x:c>
      <x:c r="G1348" s="4" t="str">
        <x:f>IFERROR(INDEX('Items'!$D$6:$D$1005,MATCH(D1348,'Items'!$A$6:$A$1005,0)),"MISSING ID")</x:f>
        <x:v>Cultural objects</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t="n">
        <x:f>IF(OR(C1348="Ingredient candidate",C1348="Consumed input",C1348="Contained input",C1348="Transform input"),IF(F1348="T0",0,IF(F1348="T1",1,IF(F1348="T2",2,IF(F1348="T3",3,IF(F1348="T4",4,-1))))),-1)</x:f>
        <x:v>-1</x:v>
      </x:c>
      <x:c r="Q1348" s="4" t="n">
        <x:f>IF(AND(OR(C1348="Ingredient candidate",C1348="Consumed input",C1348="Contained input",C1348="Transform input"),P1348=-1),1,0)</x:f>
        <x:v>1</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Not applicable</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t="str">
        <x:v>design.collection.spring_latched_jaw_restraint.in.1</x:v>
      </x:c>
      <x:c r="B1350" s="4" t="str">
        <x:v>design.collection.spring_latched_jaw_restraint</x:v>
      </x:c>
      <x:c r="C1350" s="4" t="str">
        <x:v>Ingredient candidate</x:v>
      </x:c>
      <x:c r="D1350" s="4" t="str">
        <x:v>proposal.branch.spring_steel</x:v>
      </x:c>
      <x:c r="E1350" s="4" t="str">
        <x:f>IFERROR(INDEX('Items'!$B$6:$B$1005,MATCH(D1350,'Items'!$A$6:$A$1005,0)),"MISSING ID")</x:f>
        <x:v>Spring-grade steel stock</x:v>
      </x:c>
      <x:c r="F1350" s="4" t="str">
        <x:f>IFERROR(INDEX('Items'!$C$6:$C$1005,MATCH(D1350,'Items'!$A$6:$A$1005,0)),"MISSING ID")</x:f>
        <x:v>T3</x:v>
      </x:c>
      <x:c r="G1350" s="4" t="str">
        <x:f>IFERROR(INDEX('Items'!$D$6:$D$1005,MATCH(D1350,'Items'!$A$6:$A$1005,0)),"MISSING ID")</x:f>
        <x:v>Manufactured stock</x:v>
      </x:c>
      <x:c r="H1350" s="4" t="str">
        <x:f>IFERROR(INDEX('Items'!$X$6:$X$1005,MATCH(D1350,'Items'!$A$6:$A$1005,0)),"MISSING ID")</x:f>
        <x:v>Processed material</x:v>
      </x:c>
      <x:c r="I1350" s="4"/>
      <x:c r="J1350" s="4" t="str">
        <x:v>Unspecified</x:v>
      </x:c>
      <x:c r="K1350" s="4" t="str">
        <x:f>IFERROR(INDEX('Crafting recipes'!$D$6:$D$1005,MATCH(B1350,'Crafting recipes'!$A$6:$A$1005,0)),"MISSING ID")</x:f>
        <x:v>Proposal</x:v>
      </x:c>
      <x:c r="L1350" s="4" t="str">
        <x:f>IFERROR(INDEX('Items'!$AD$6:$AD$1005,MATCH(D1350,'Items'!$A$6:$A$1005,0)),"MISSING ID")</x:f>
        <x:v>Proposal</x:v>
      </x:c>
      <x:c r="M1350" s="4" t="str">
        <x:f>IFERROR(INDEX('Crafting recipes'!$E$6:$E$1005,MATCH(B1350,'Crafting recipes'!$A$6:$A$1005,0)),"MISSING ID")</x:f>
        <x:v>Partial proposal</x:v>
      </x:c>
      <x:c r="N1350" s="4" t="str">
        <x:v>Candidate source or part only. Quantity, grade and method remain open.</x:v>
      </x:c>
      <x:c r="O1350" s="4" t="str">
        <x:v>Collection expansion, October 15, 2026. New game proposal.</x:v>
      </x:c>
      <x:c r="P1350" s="4" t="n">
        <x:f>IF(OR(C1350="Ingredient candidate",C1350="Consumed input",C1350="Contained input",C1350="Transform input"),IF(F1350="T0",0,IF(F1350="T1",1,IF(F1350="T2",2,IF(F1350="T3",3,IF(F1350="T4",4,-1))))),-1)</x:f>
        <x:v>3</x:v>
      </x:c>
      <x:c r="Q1350" s="4" t="n">
        <x:f>IF(AND(OR(C1350="Ingredient candidate",C1350="Consumed input",C1350="Contained input",C1350="Transform input"),P1350=-1),1,0)</x:f>
        <x:v>0</x:v>
      </x:c>
    </x:row>
    <x:row r="1351" ht="64" customHeight="1">
      <x:c r="A1351" s="4" t="str">
        <x:v>design.collection.spring_latched_jaw_restraint.in.2</x:v>
      </x:c>
      <x:c r="B1351" s="4" t="str">
        <x:v>design.collection.spring_latched_jaw_restraint</x:v>
      </x:c>
      <x:c r="C1351" s="4" t="str">
        <x:v>Ingredient candidate</x:v>
      </x:c>
      <x:c r="D1351" s="4" t="str">
        <x:v>author.metallurgy.steel_stock</x:v>
      </x:c>
      <x:c r="E1351" s="4" t="str">
        <x:f>IFERROR(INDEX('Items'!$B$6:$B$1005,MATCH(D1351,'Items'!$A$6:$A$1005,0)),"MISSING ID")</x:f>
        <x:v>Steel stock</x:v>
      </x:c>
      <x:c r="F1351" s="4" t="str">
        <x:f>IFERROR(INDEX('Items'!$C$6:$C$1005,MATCH(D1351,'Items'!$A$6:$A$1005,0)),"MISSING ID")</x:f>
        <x:v>T2</x:v>
      </x:c>
      <x:c r="G1351" s="4" t="str">
        <x:f>IFERROR(INDEX('Items'!$D$6:$D$1005,MATCH(D1351,'Items'!$A$6:$A$1005,0)),"MISSING ID")</x:f>
        <x:v>Manufactured stock</x:v>
      </x:c>
      <x:c r="H1351" s="4" t="str">
        <x:f>IFERROR(INDEX('Items'!$X$6:$X$1005,MATCH(D1351,'Items'!$A$6:$A$1005,0)),"MISSING ID")</x:f>
        <x:v>Processed material</x:v>
      </x:c>
      <x:c r="I1351" s="4"/>
      <x:c r="J1351" s="4" t="str">
        <x:v>Unspecified</x:v>
      </x:c>
      <x:c r="K1351" s="4" t="str">
        <x:f>IFERROR(INDEX('Crafting recipes'!$D$6:$D$1005,MATCH(B1351,'Crafting recipes'!$A$6:$A$1005,0)),"MISSING ID")</x:f>
        <x:v>Proposal</x:v>
      </x:c>
      <x:c r="L1351" s="4" t="str">
        <x:f>IFERROR(INDEX('Items'!$AD$6:$AD$1005,MATCH(D1351,'Items'!$A$6:$A$1005,0)),"MISSING ID")</x:f>
        <x:v>Author direction</x:v>
      </x:c>
      <x:c r="M1351" s="4" t="str">
        <x:f>IFERROR(INDEX('Crafting recipes'!$E$6:$E$1005,MATCH(B1351,'Crafting recipes'!$A$6:$A$1005,0)),"MISSING ID")</x:f>
        <x:v>Partial proposal</x:v>
      </x:c>
      <x:c r="N1351" s="4" t="str">
        <x:v>Candidate source or part only. Quantity, grade and method remain open.</x:v>
      </x:c>
      <x:c r="O1351" s="4" t="str">
        <x:v>Collection expansion, October 15, 2026. New game proposal.</x:v>
      </x:c>
      <x:c r="P1351" s="4" t="n">
        <x:f>IF(OR(C1351="Ingredient candidate",C1351="Consumed input",C1351="Contained input",C1351="Transform input"),IF(F1351="T0",0,IF(F1351="T1",1,IF(F1351="T2",2,IF(F1351="T3",3,IF(F1351="T4",4,-1))))),-1)</x:f>
        <x:v>2</x:v>
      </x:c>
      <x:c r="Q1351" s="4" t="n">
        <x:f>IF(AND(OR(C1351="Ingredient candidate",C1351="Consumed input",C1351="Contained input",C1351="Transform input"),P1351=-1),1,0)</x:f>
        <x:v>0</x:v>
      </x:c>
    </x:row>
    <x:row r="1352" ht="64" customHeight="1">
      <x:c r="A1352" s="4" t="str">
        <x:v>design.collection.spring_latched_jaw_restraint.out</x:v>
      </x:c>
      <x:c r="B1352" s="4" t="str">
        <x:v>design.collection.spring_latched_jaw_restraint</x:v>
      </x:c>
      <x:c r="C1352" s="4" t="str">
        <x:v>Output</x:v>
      </x:c>
      <x:c r="D1352" s="4" t="str">
        <x:v>proposal.collection.spring_latched_jaw_restraint</x:v>
      </x:c>
      <x:c r="E1352" s="4" t="str">
        <x:f>IFERROR(INDEX('Items'!$B$6:$B$1005,MATCH(D1352,'Items'!$A$6:$A$1005,0)),"MISSING ID")</x:f>
        <x:v>Spring-latched jaw restraint</x:v>
      </x:c>
      <x:c r="F1352" s="4" t="str">
        <x:f>IFERROR(INDEX('Items'!$C$6:$C$1005,MATCH(D1352,'Items'!$A$6:$A$1005,0)),"MISSING ID")</x:f>
        <x:v>Not applicable</x:v>
      </x:c>
      <x:c r="G1352" s="4" t="str">
        <x:f>IFERROR(INDEX('Items'!$D$6:$D$1005,MATCH(D1352,'Items'!$A$6:$A$1005,0)),"MISSING ID")</x:f>
        <x:v>Weapons</x:v>
      </x:c>
      <x:c r="H1352" s="4" t="str">
        <x:f>IFERROR(INDEX('Items'!$X$6:$X$1005,MATCH(D1352,'Items'!$A$6:$A$1005,0)),"MISSING ID")</x:f>
        <x:v>Trap</x:v>
      </x:c>
      <x:c r="I1352" s="4"/>
      <x:c r="J1352" s="4" t="str">
        <x:v>Unspecified</x:v>
      </x:c>
      <x:c r="K1352" s="4" t="str">
        <x:f>IFERROR(INDEX('Crafting recipes'!$D$6:$D$1005,MATCH(B1352,'Crafting recipes'!$A$6:$A$1005,0)),"MISSING ID")</x:f>
        <x:v>Proposal</x:v>
      </x:c>
      <x:c r="L1352" s="4" t="str">
        <x:f>IFERROR(INDEX('Items'!$AD$6:$AD$1005,MATCH(D1352,'Items'!$A$6:$A$1005,0)),"MISSING ID")</x:f>
        <x:v>Proposal</x:v>
      </x:c>
      <x:c r="M1352" s="4" t="str">
        <x:f>IFERROR(INDEX('Crafting recipes'!$E$6:$E$1005,MATCH(B1352,'Crafting recipes'!$A$6:$A$1005,0)),"MISSING ID")</x:f>
        <x:v>Partial proposal</x:v>
      </x:c>
      <x:c r="N1352" s="4" t="str">
        <x:v>Candidate source or part only. Quantity, grade and method remain open.</x:v>
      </x:c>
      <x:c r="O1352" s="4" t="str">
        <x:v>Collection expansion, October 15, 2026. New game proposal.</x:v>
      </x:c>
      <x:c r="P1352" s="4" t="n">
        <x:f>IF(OR(C1352="Ingredient candidate",C1352="Consumed input",C1352="Contained input",C1352="Transform input"),IF(F1352="T0",0,IF(F1352="T1",1,IF(F1352="T2",2,IF(F1352="T3",3,IF(F1352="T4",4,-1))))),-1)</x:f>
        <x:v>-1</x:v>
      </x:c>
      <x:c r="Q1352" s="4" t="n">
        <x:f>IF(AND(OR(C1352="Ingredient candidate",C1352="Consumed input",C1352="Contained input",C1352="Transform input"),P1352=-1),1,0)</x:f>
        <x:v>0</x:v>
      </x:c>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Not applicable</x:v>
      </x:c>
      <x:c r="G1354" s="4" t="str">
        <x:f>IFERROR(INDEX('Items'!$D$6:$D$1005,MATCH(D1354,'Items'!$A$6:$A$1005,0)),"MISSING ID")</x:f>
        <x:v>Containers</x:v>
      </x:c>
      <x:c r="H1354" s="4" t="str">
        <x:f>IFERROR(INDEX('Items'!$X$6:$X$1005,MATCH(D1354,'Items'!$A$6:$A$1005,0)),"MISSING ID")</x:f>
        <x:v>Container</x:v>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t="n">
        <x:f>IF(OR(C1354="Ingredient candidate",C1354="Consumed input",C1354="Contained input",C1354="Transform input"),IF(F1354="T0",0,IF(F1354="T1",1,IF(F1354="T2",2,IF(F1354="T3",3,IF(F1354="T4",4,-1))))),-1)</x:f>
        <x:v>-1</x:v>
      </x:c>
      <x:c r="Q1354" s="4" t="n">
        <x:f>IF(AND(OR(C1354="Ingredient candidate",C1354="Consumed input",C1354="Contained input",C1354="Transform input"),P1354=-1),1,0)</x:f>
        <x:v>1</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Not applicable</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Not applicable</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t="n">
        <x:f>IF(OR(C1356="Ingredient candidate",C1356="Consumed input",C1356="Contained input",C1356="Transform input"),IF(F1356="T0",0,IF(F1356="T1",1,IF(F1356="T2",2,IF(F1356="T3",3,IF(F1356="T4",4,-1))))),-1)</x:f>
        <x:v>-1</x:v>
      </x:c>
      <x:c r="Q1356" s="4" t="n">
        <x:f>IF(AND(OR(C1356="Ingredient candidate",C1356="Consumed input",C1356="Contained input",C1356="Transform input"),P1356=-1),1,0)</x:f>
        <x:v>1</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T3</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t="n">
        <x:f>IF(OR(C1357="Ingredient candidate",C1357="Consumed input",C1357="Contained input",C1357="Transform input"),IF(F1357="T0",0,IF(F1357="T1",1,IF(F1357="T2",2,IF(F1357="T3",3,IF(F1357="T4",4,-1))))),-1)</x:f>
        <x:v>3</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Not applicable</x:v>
      </x:c>
      <x:c r="G1358" s="4" t="str">
        <x:f>IFERROR(INDEX('Items'!$D$6:$D$1005,MATCH(D1358,'Items'!$A$6:$A$1005,0)),"MISSING ID")</x:f>
        <x:v>Field supplies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Not applicable</x:v>
      </x:c>
      <x:c r="G1360" s="4" t="str">
        <x:f>IFERROR(INDEX('Items'!$D$6:$D$1005,MATCH(D1360,'Items'!$A$6:$A$1005,0)),"MISSING ID")</x:f>
        <x:v>Tools</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t="str">
        <x:v>design.collection.false_footing_shell_panel.in.1</x:v>
      </x:c>
      <x:c r="B1361" s="4" t="str">
        <x:v>design.collection.false_footing_shell_panel</x:v>
      </x:c>
      <x:c r="C1361" s="4" t="str">
        <x:v>Ingredient candidate</x:v>
      </x:c>
      <x:c r="D1361" s="4" t="str">
        <x:v>proposal.t1.shell_lamina</x:v>
      </x:c>
      <x:c r="E1361" s="4" t="str">
        <x:f>IFERROR(INDEX('Items'!$B$6:$B$1005,MATCH(D1361,'Items'!$A$6:$A$1005,0)),"MISSING ID")</x:f>
        <x:v>Separated shell lamina stock</x:v>
      </x:c>
      <x:c r="F1361" s="4" t="str">
        <x:f>IFERROR(INDEX('Items'!$C$6:$C$1005,MATCH(D1361,'Items'!$A$6:$A$1005,0)),"MISSING ID")</x:f>
        <x:v>T1</x:v>
      </x:c>
      <x:c r="G1361" s="4" t="str">
        <x:f>IFERROR(INDEX('Items'!$D$6:$D$1005,MATCH(D1361,'Items'!$A$6:$A$1005,0)),"MISSING ID")</x:f>
        <x:v>Manufactured stock</x:v>
      </x:c>
      <x:c r="H1361" s="4" t="str">
        <x:f>IFERROR(INDEX('Items'!$X$6:$X$1005,MATCH(D1361,'Items'!$A$6:$A$1005,0)),"MISSING ID")</x:f>
        <x:v>Processed material</x:v>
      </x:c>
      <x:c r="I1361" s="4"/>
      <x:c r="J1361" s="4" t="str">
        <x:v>Unspecified</x:v>
      </x:c>
      <x:c r="K1361" s="4" t="str">
        <x:f>IFERROR(INDEX('Crafting recipes'!$D$6:$D$1005,MATCH(B1361,'Crafting recipes'!$A$6:$A$1005,0)),"MISSING ID")</x:f>
        <x:v>Proposal</x:v>
      </x:c>
      <x:c r="L1361" s="4" t="str">
        <x:f>IFERROR(INDEX('Items'!$AD$6:$AD$1005,MATCH(D1361,'Items'!$A$6:$A$1005,0)),"MISSING ID")</x:f>
        <x:v>Proposal</x:v>
      </x:c>
      <x:c r="M1361" s="4" t="str">
        <x:f>IFERROR(INDEX('Crafting recipes'!$E$6:$E$1005,MATCH(B1361,'Crafting recipes'!$A$6:$A$1005,0)),"MISSING ID")</x:f>
        <x:v>Partial proposal</x:v>
      </x:c>
      <x:c r="N1361" s="4" t="str">
        <x:v>Candidate source or part only. Quantity, grade and method remain open.</x:v>
      </x:c>
      <x:c r="O1361" s="4" t="str">
        <x:v>Collection expansion, October 15, 2026. New game proposal.</x:v>
      </x:c>
      <x:c r="P1361" s="4" t="n">
        <x:f>IF(OR(C1361="Ingredient candidate",C1361="Consumed input",C1361="Contained input",C1361="Transform input"),IF(F1361="T0",0,IF(F1361="T1",1,IF(F1361="T2",2,IF(F1361="T3",3,IF(F1361="T4",4,-1))))),-1)</x:f>
        <x:v>1</x:v>
      </x:c>
      <x:c r="Q1361" s="4" t="n">
        <x:f>IF(AND(OR(C1361="Ingredient candidate",C1361="Consumed input",C1361="Contained input",C1361="Transform input"),P1361=-1),1,0)</x:f>
        <x:v>0</x:v>
      </x:c>
    </x:row>
    <x:row r="1362" ht="64" customHeight="1">
      <x:c r="A1362" s="4" t="str">
        <x:v>design.collection.false_footing_shell_panel.out</x:v>
      </x:c>
      <x:c r="B1362" s="4" t="str">
        <x:v>design.collection.false_footing_shell_panel</x:v>
      </x:c>
      <x:c r="C1362" s="4" t="str">
        <x:v>Output</x:v>
      </x:c>
      <x:c r="D1362" s="4" t="str">
        <x:v>proposal.collection.false_footing_shell_panel</x:v>
      </x:c>
      <x:c r="E1362" s="4" t="str">
        <x:f>IFERROR(INDEX('Items'!$B$6:$B$1005,MATCH(D1362,'Items'!$A$6:$A$1005,0)),"MISSING ID")</x:f>
        <x:v>False-footing shell panel</x:v>
      </x:c>
      <x:c r="F1362" s="4" t="str">
        <x:f>IFERROR(INDEX('Items'!$C$6:$C$1005,MATCH(D1362,'Items'!$A$6:$A$1005,0)),"MISSING ID")</x:f>
        <x:v>Not applicable</x:v>
      </x:c>
      <x:c r="G1362" s="4" t="str">
        <x:f>IFERROR(INDEX('Items'!$D$6:$D$1005,MATCH(D1362,'Items'!$A$6:$A$1005,0)),"MISSING ID")</x:f>
        <x:v>Weapons</x:v>
      </x:c>
      <x:c r="H1362" s="4" t="str">
        <x:f>IFERROR(INDEX('Items'!$X$6:$X$1005,MATCH(D1362,'Items'!$A$6:$A$1005,0)),"MISSING ID")</x:f>
        <x:v>Trap</x:v>
      </x:c>
      <x:c r="I1362" s="4"/>
      <x:c r="J1362" s="4" t="str">
        <x:v>Unspecified</x:v>
      </x:c>
      <x:c r="K1362" s="4" t="str">
        <x:f>IFERROR(INDEX('Crafting recipes'!$D$6:$D$1005,MATCH(B1362,'Crafting recipes'!$A$6:$A$1005,0)),"MISSING ID")</x:f>
        <x:v>Proposal</x:v>
      </x:c>
      <x:c r="L1362" s="4" t="str">
        <x:f>IFERROR(INDEX('Items'!$AD$6:$AD$1005,MATCH(D1362,'Items'!$A$6:$A$1005,0)),"MISSING ID")</x:f>
        <x:v>Proposal</x:v>
      </x:c>
      <x:c r="M1362" s="4" t="str">
        <x:f>IFERROR(INDEX('Crafting recipes'!$E$6:$E$1005,MATCH(B1362,'Crafting recipes'!$A$6:$A$1005,0)),"MISSING ID")</x:f>
        <x:v>Partial proposal</x:v>
      </x:c>
      <x:c r="N1362" s="4" t="str">
        <x:v>Candidate source or part only. Quantity, grade and method remain open.</x:v>
      </x:c>
      <x:c r="O1362" s="4" t="str">
        <x:v>Collection expansion, October 15, 2026. New game proposal.</x:v>
      </x:c>
      <x:c r="P1362" s="4" t="n">
        <x:f>IF(OR(C1362="Ingredient candidate",C1362="Consumed input",C1362="Contained input",C1362="Transform input"),IF(F1362="T0",0,IF(F1362="T1",1,IF(F1362="T2",2,IF(F1362="T3",3,IF(F1362="T4",4,-1))))),-1)</x:f>
        <x:v>-1</x:v>
      </x:c>
      <x:c r="Q1362" s="4" t="n">
        <x:f>IF(AND(OR(C1362="Ingredient candidate",C1362="Consumed input",C1362="Contained input",C1362="Transform input"),P1362=-1),1,0)</x:f>
        <x:v>0</x:v>
      </x:c>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T3</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t="n">
        <x:f>IF(OR(C1363="Ingredient candidate",C1363="Consumed input",C1363="Contained input",C1363="Transform input"),IF(F1363="T0",0,IF(F1363="T1",1,IF(F1363="T2",2,IF(F1363="T3",3,IF(F1363="T4",4,-1))))),-1)</x:f>
        <x:v>3</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T4</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t="n">
        <x:f>IF(OR(C1364="Ingredient candidate",C1364="Consumed input",C1364="Contained input",C1364="Transform input"),IF(F1364="T0",0,IF(F1364="T1",1,IF(F1364="T2",2,IF(F1364="T3",3,IF(F1364="T4",4,-1))))),-1)</x:f>
        <x:v>4</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Not applicable</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building-stone stock</x:v>
      </x:c>
      <x:c r="F1366" s="4" t="str">
        <x:f>IFERROR(INDEX('Items'!$C$6:$C$1005,MATCH(D1366,'Items'!$A$6:$A$1005,0)),"MISSING ID")</x:f>
        <x:v>T1</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t="n">
        <x:f>IF(OR(C1366="Ingredient candidate",C1366="Consumed input",C1366="Contained input",C1366="Transform input"),IF(F1366="T0",0,IF(F1366="T1",1,IF(F1366="T2",2,IF(F1366="T3",3,IF(F1366="T4",4,-1))))),-1)</x:f>
        <x:v>1</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Not applicable</x:v>
      </x:c>
      <x:c r="G1367" s="4" t="str">
        <x:f>IFERROR(INDEX('Items'!$D$6:$D$1005,MATCH(D1367,'Items'!$A$6:$A$1005,0)),"MISSING ID")</x:f>
        <x:v>Weapons</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Not applicable</x:v>
      </x:c>
      <x:c r="G1369" s="4" t="str">
        <x:f>IFERROR(INDEX('Items'!$D$6:$D$1005,MATCH(D1369,'Items'!$A$6:$A$1005,0)),"MISSING ID")</x:f>
        <x:v>Weapons</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stock</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Not applicable</x:v>
      </x:c>
      <x:c r="G1372" s="4" t="str">
        <x:f>IFERROR(INDEX('Items'!$D$6:$D$1005,MATCH(D1372,'Items'!$A$6:$A$1005,0)),"MISSING ID")</x:f>
        <x:v>Weapons</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t="str">
        <x:v>design.collection.spring_projector_dart.in.1</x:v>
      </x:c>
      <x:c r="B1373" s="4" t="str">
        <x:v>design.collection.spring_projector_dart</x:v>
      </x:c>
      <x:c r="C1373" s="4" t="str">
        <x:v>Ingredient candidate</x:v>
      </x:c>
      <x:c r="D1373" s="4" t="str">
        <x:v>author.metallurgy.steel_stock</x:v>
      </x:c>
      <x:c r="E1373" s="4" t="str">
        <x:f>IFERROR(INDEX('Items'!$B$6:$B$1005,MATCH(D1373,'Items'!$A$6:$A$1005,0)),"MISSING ID")</x:f>
        <x:v>Steel stock</x:v>
      </x:c>
      <x:c r="F1373" s="4" t="str">
        <x:f>IFERROR(INDEX('Items'!$C$6:$C$1005,MATCH(D1373,'Items'!$A$6:$A$1005,0)),"MISSING ID")</x:f>
        <x:v>T2</x:v>
      </x:c>
      <x:c r="G1373" s="4" t="str">
        <x:f>IFERROR(INDEX('Items'!$D$6:$D$1005,MATCH(D1373,'Items'!$A$6:$A$1005,0)),"MISSING ID")</x:f>
        <x:v>Manufactured stock</x:v>
      </x:c>
      <x:c r="H1373" s="4" t="str">
        <x:f>IFERROR(INDEX('Items'!$X$6:$X$1005,MATCH(D1373,'Items'!$A$6:$A$1005,0)),"MISSING ID")</x:f>
        <x:v>Processed material</x:v>
      </x:c>
      <x:c r="I1373" s="4"/>
      <x:c r="J1373" s="4" t="str">
        <x:v>Unspecified</x:v>
      </x:c>
      <x:c r="K1373" s="4" t="str">
        <x:f>IFERROR(INDEX('Crafting recipes'!$D$6:$D$1005,MATCH(B1373,'Crafting recipes'!$A$6:$A$1005,0)),"MISSING ID")</x:f>
        <x:v>Proposal</x:v>
      </x:c>
      <x:c r="L1373" s="4" t="str">
        <x:f>IFERROR(INDEX('Items'!$AD$6:$AD$1005,MATCH(D1373,'Items'!$A$6:$A$1005,0)),"MISSING ID")</x:f>
        <x:v>Author direction</x:v>
      </x:c>
      <x:c r="M1373" s="4" t="str">
        <x:f>IFERROR(INDEX('Crafting recipes'!$E$6:$E$1005,MATCH(B1373,'Crafting recipes'!$A$6:$A$1005,0)),"MISSING ID")</x:f>
        <x:v>Partial proposal</x:v>
      </x:c>
      <x:c r="N1373" s="4" t="str">
        <x:v>Candidate source or part only. Quantity, grade and method remain open.</x:v>
      </x:c>
      <x:c r="O1373" s="4" t="str">
        <x:v>Collection expansion, October 15, 2026. New game proposal.</x:v>
      </x:c>
      <x:c r="P1373" s="4" t="n">
        <x:f>IF(OR(C1373="Ingredient candidate",C1373="Consumed input",C1373="Contained input",C1373="Transform input"),IF(F1373="T0",0,IF(F1373="T1",1,IF(F1373="T2",2,IF(F1373="T3",3,IF(F1373="T4",4,-1))))),-1)</x:f>
        <x:v>2</x:v>
      </x:c>
      <x:c r="Q1373" s="4" t="n">
        <x:f>IF(AND(OR(C1373="Ingredient candidate",C1373="Consumed input",C1373="Contained input",C1373="Transform input"),P1373=-1),1,0)</x:f>
        <x:v>0</x:v>
      </x:c>
    </x:row>
    <x:row r="1374" ht="64" customHeight="1">
      <x:c r="A1374" s="4" t="str">
        <x:v>design.collection.spring_projector_dart.out</x:v>
      </x:c>
      <x:c r="B1374" s="4" t="str">
        <x:v>design.collection.spring_projector_dart</x:v>
      </x:c>
      <x:c r="C1374" s="4" t="str">
        <x:v>Output</x:v>
      </x:c>
      <x:c r="D1374" s="4" t="str">
        <x:v>proposal.collection.spring_projector_dart</x:v>
      </x:c>
      <x:c r="E1374" s="4" t="str">
        <x:f>IFERROR(INDEX('Items'!$B$6:$B$1005,MATCH(D1374,'Items'!$A$6:$A$1005,0)),"MISSING ID")</x:f>
        <x:v>Spring-projector dart</x:v>
      </x:c>
      <x:c r="F1374" s="4" t="str">
        <x:f>IFERROR(INDEX('Items'!$C$6:$C$1005,MATCH(D1374,'Items'!$A$6:$A$1005,0)),"MISSING ID")</x:f>
        <x:v>Not applicable</x:v>
      </x:c>
      <x:c r="G1374" s="4" t="str">
        <x:f>IFERROR(INDEX('Items'!$D$6:$D$1005,MATCH(D1374,'Items'!$A$6:$A$1005,0)),"MISSING ID")</x:f>
        <x:v>Weapons</x:v>
      </x:c>
      <x:c r="H1374" s="4" t="str">
        <x:f>IFERROR(INDEX('Items'!$X$6:$X$1005,MATCH(D1374,'Items'!$A$6:$A$1005,0)),"MISSING ID")</x:f>
        <x:v>Ammunition</x:v>
      </x:c>
      <x:c r="I1374" s="4"/>
      <x:c r="J1374" s="4" t="str">
        <x:v>Unspecified</x:v>
      </x:c>
      <x:c r="K1374" s="4" t="str">
        <x:f>IFERROR(INDEX('Crafting recipes'!$D$6:$D$1005,MATCH(B1374,'Crafting recipes'!$A$6:$A$1005,0)),"MISSING ID")</x:f>
        <x:v>Proposal</x:v>
      </x:c>
      <x:c r="L1374" s="4" t="str">
        <x:f>IFERROR(INDEX('Items'!$AD$6:$AD$1005,MATCH(D1374,'Items'!$A$6:$A$1005,0)),"MISSING ID")</x:f>
        <x:v>Proposal</x:v>
      </x:c>
      <x:c r="M1374" s="4" t="str">
        <x:f>IFERROR(INDEX('Crafting recipes'!$E$6:$E$1005,MATCH(B1374,'Crafting recipes'!$A$6:$A$1005,0)),"MISSING ID")</x:f>
        <x:v>Partial proposal</x:v>
      </x:c>
      <x:c r="N1374" s="4" t="str">
        <x:v>Candidate source or part only. Quantity, grade and method remain open.</x:v>
      </x:c>
      <x:c r="O1374" s="4" t="str">
        <x:v>Collection expansion, October 15, 2026. New game proposal.</x:v>
      </x:c>
      <x:c r="P1374" s="4" t="n">
        <x:f>IF(OR(C1374="Ingredient candidate",C1374="Consumed input",C1374="Contained input",C1374="Transform input"),IF(F1374="T0",0,IF(F1374="T1",1,IF(F1374="T2",2,IF(F1374="T3",3,IF(F1374="T4",4,-1))))),-1)</x:f>
        <x:v>-1</x:v>
      </x:c>
      <x:c r="Q1374" s="4" t="n">
        <x:f>IF(AND(OR(C1374="Ingredient candidate",C1374="Consumed input",C1374="Contained input",C1374="Transform input"),P1374=-1),1,0)</x:f>
        <x:v>0</x:v>
      </x:c>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Rough iron rivet stock</x:v>
      </x:c>
      <x:c r="F1375" s="4" t="str">
        <x:f>IFERROR(INDEX('Items'!$C$6:$C$1005,MATCH(D1375,'Items'!$A$6:$A$1005,0)),"MISSING ID")</x:f>
        <x:v>T2</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t="n">
        <x:f>IF(OR(C1375="Ingredient candidate",C1375="Consumed input",C1375="Contained input",C1375="Transform input"),IF(F1375="T0",0,IF(F1375="T1",1,IF(F1375="T2",2,IF(F1375="T3",3,IF(F1375="T4",4,-1))))),-1)</x:f>
        <x:v>2</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Not applicable</x:v>
      </x:c>
      <x:c r="G1376" s="4" t="str">
        <x:f>IFERROR(INDEX('Items'!$D$6:$D$1005,MATCH(D1376,'Items'!$A$6:$A$1005,0)),"MISSING ID")</x:f>
        <x:v>Weapons</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Not applicable</x:v>
      </x:c>
      <x:c r="G1378" s="4" t="str">
        <x:f>IFERROR(INDEX('Items'!$D$6:$D$1005,MATCH(D1378,'Items'!$A$6:$A$1005,0)),"MISSING ID")</x:f>
        <x:v>Weapons</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Not applicable</x:v>
      </x:c>
      <x:c r="G1380" s="4" t="str">
        <x:f>IFERROR(INDEX('Items'!$D$6:$D$1005,MATCH(D1380,'Items'!$A$6:$A$1005,0)),"MISSING ID")</x:f>
        <x:v>Weapons</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Not applicable</x:v>
      </x:c>
      <x:c r="G1381" s="4" t="str">
        <x:f>IFERROR(INDEX('Items'!$D$6:$D$1005,MATCH(D1381,'Items'!$A$6:$A$1005,0)),"MISSING ID")</x:f>
        <x:v>Field supplies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t="n">
        <x:f>IF(OR(C1381="Ingredient candidate",C1381="Consumed input",C1381="Contained input",C1381="Transform input"),IF(F1381="T0",0,IF(F1381="T1",1,IF(F1381="T2",2,IF(F1381="T3",3,IF(F1381="T4",4,-1))))),-1)</x:f>
        <x:v>-1</x:v>
      </x:c>
      <x:c r="Q1381" s="4" t="n">
        <x:f>IF(AND(OR(C1381="Ingredient candidate",C1381="Consumed input",C1381="Contained input",C1381="Transform input"),P1381=-1),1,0)</x:f>
        <x:v>1</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Not applicable</x:v>
      </x:c>
      <x:c r="G1382" s="4" t="str">
        <x:f>IFERROR(INDEX('Items'!$D$6:$D$1005,MATCH(D1382,'Items'!$A$6:$A$1005,0)),"MISSING ID")</x:f>
        <x:v>Weapons</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T0</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t="n">
        <x:f>IF(OR(C1383="Ingredient candidate",C1383="Consumed input",C1383="Contained input",C1383="Transform input"),IF(F1383="T0",0,IF(F1383="T1",1,IF(F1383="T2",2,IF(F1383="T3",3,IF(F1383="T4",4,-1))))),-1)</x:f>
        <x:v>0</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T1</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Processed hide material</x:v>
      </x:c>
      <x:c r="F1385" s="4" t="str">
        <x:f>IFERROR(INDEX('Items'!$C$6:$C$1005,MATCH(D1385,'Items'!$A$6:$A$1005,0)),"MISSING ID")</x:f>
        <x:v>T1</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t="n">
        <x:f>IF(OR(C1385="Ingredient candidate",C1385="Consumed input",C1385="Contained input",C1385="Transform input"),IF(F1385="T0",0,IF(F1385="T1",1,IF(F1385="T2",2,IF(F1385="T3",3,IF(F1385="T4",4,-1))))),-1)</x:f>
        <x:v>1</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T2</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stock</x:v>
      </x:c>
      <x:c r="F1387" s="4" t="str">
        <x:f>IFERROR(INDEX('Items'!$C$6:$C$1005,MATCH(D1387,'Items'!$A$6:$A$1005,0)),"MISSING ID")</x:f>
        <x:v>T3</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t="n">
        <x:f>IF(OR(C1387="Ingredient candidate",C1387="Consumed input",C1387="Contained input",C1387="Transform input"),IF(F1387="T0",0,IF(F1387="T1",1,IF(F1387="T2",2,IF(F1387="T3",3,IF(F1387="T4",4,-1))))),-1)</x:f>
        <x:v>3</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Drawn steel music-wire stock</x:v>
      </x:c>
      <x:c r="F1388" s="4" t="str">
        <x:f>IFERROR(INDEX('Items'!$C$6:$C$1005,MATCH(D1388,'Items'!$A$6:$A$1005,0)),"MISSING ID")</x:f>
        <x:v>T4</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x:c r="B1389" s="4"/>
      <x:c r="C1389" s="4"/>
      <x:c r="D1389" s="4"/>
      <x:c r="E1389" s="4"/>
      <x:c r="F1389" s="4"/>
      <x:c r="G1389" s="4"/>
      <x:c r="H1389" s="4"/>
      <x:c r="I1389" s="4"/>
      <x:c r="K1389" s="4"/>
      <x:c r="L1389" s="4"/>
      <x:c r="M1389" s="4"/>
      <x:c r="N1389" s="4"/>
      <x:c r="O1389" s="4"/>
      <x:c r="P1389" s="4"/>
      <x:c r="Q1389" s="4"/>
    </x:row>
    <x:row r="1390" ht="64" customHeight="1">
      <x:c r="A1390" s="4"/>
      <x:c r="B1390" s="4"/>
      <x:c r="C1390" s="4"/>
      <x:c r="D1390" s="4"/>
      <x:c r="E1390" s="4"/>
      <x:c r="F1390" s="4"/>
      <x:c r="G1390" s="4"/>
      <x:c r="H1390" s="4"/>
      <x:c r="I1390" s="4"/>
      <x:c r="K1390" s="4"/>
      <x:c r="L1390" s="4"/>
      <x:c r="M1390" s="4"/>
      <x:c r="N1390" s="4"/>
      <x:c r="O1390" s="4"/>
      <x:c r="P1390" s="4"/>
      <x:c r="Q1390" s="4"/>
    </x:row>
    <x:row r="1391" ht="64" customHeight="1">
      <x:c r="A1391" s="4"/>
      <x:c r="B1391" s="4"/>
      <x:c r="C1391" s="4"/>
      <x:c r="D1391" s="4"/>
      <x:c r="E1391" s="4"/>
      <x:c r="F1391" s="4"/>
      <x:c r="G1391" s="4"/>
      <x:c r="H1391" s="4"/>
      <x:c r="I1391" s="4"/>
      <x:c r="K1391" s="4"/>
      <x:c r="L1391" s="4"/>
      <x:c r="M1391" s="4"/>
      <x:c r="N1391" s="4"/>
      <x:c r="O1391" s="4"/>
      <x:c r="P1391" s="4"/>
      <x:c r="Q1391" s="4"/>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flakes</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T1</x:v>
      </x:c>
      <x:c r="G1393" s="4" t="str">
        <x:f>IFERROR(INDEX('Items'!$D$6:$D$1005,MATCH(D1393,'Items'!$A$6:$A$1005,0)),"MISSING ID")</x:f>
        <x:v>Processing agents</x:v>
      </x:c>
      <x:c r="H1393" s="4" t="str">
        <x:f>IFERROR(INDEX('Items'!$X$6:$X$1005,MATCH(D1393,'Items'!$A$6:$A$1005,0)),"MISSING ID")</x:f>
        <x:v>Chemical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t="n">
        <x:f>IF(OR(C1393="Ingredient candidate",C1393="Consumed input",C1393="Contained input",C1393="Transform input"),IF(F1393="T0",0,IF(F1393="T1",1,IF(F1393="T2",2,IF(F1393="T3",3,IF(F1393="T4",4,-1))))),-1)</x:f>
        <x:v>1</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Graphite electrode plate stock</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t="str">
        <x:v>design.audit.proposal_audit_husk_paper_writing_pigment.audit.in.1</x:v>
      </x:c>
      <x:c r="B1395" s="4" t="str">
        <x:v>design.audit.proposal_audit_husk_paper_writing_pigment</x:v>
      </x:c>
      <x:c r="C1395" s="4" t="str">
        <x:v>Ingredient candidate</x:v>
      </x:c>
      <x:c r="D1395" s="4" t="str">
        <x:v>proposal.t1.pigment_powder</x:v>
      </x:c>
      <x:c r="E1395" s="4" t="str">
        <x:f>IFERROR(INDEX('Items'!$B$6:$B$1005,MATCH(D1395,'Items'!$A$6:$A$1005,0)),"MISSING ID")</x:f>
        <x:v>Prepared mineral pigment powder</x:v>
      </x:c>
      <x:c r="F1395" s="4" t="str">
        <x:f>IFERROR(INDEX('Items'!$C$6:$C$1005,MATCH(D1395,'Items'!$A$6:$A$1005,0)),"MISSING ID")</x:f>
        <x:v>T1</x:v>
      </x:c>
      <x:c r="G1395" s="4" t="str">
        <x:f>IFERROR(INDEX('Items'!$D$6:$D$1005,MATCH(D1395,'Items'!$A$6:$A$1005,0)),"MISSING ID")</x:f>
        <x:v>Manufactured stock</x:v>
      </x:c>
      <x:c r="H1395" s="4" t="str">
        <x:f>IFERROR(INDEX('Items'!$X$6:$X$1005,MATCH(D1395,'Items'!$A$6:$A$1005,0)),"MISSING ID")</x:f>
        <x:v>Processed material</x:v>
      </x:c>
      <x:c r="I1395" s="4"/>
      <x:c r="J1395" s="4" t="str">
        <x:v>Unspecified</x:v>
      </x:c>
      <x:c r="K1395" s="4" t="str">
        <x:f>IFERROR(INDEX('Crafting recipes'!$D$6:$D$1005,MATCH(B1395,'Crafting recipes'!$A$6:$A$1005,0)),"MISSING ID")</x:f>
        <x:v>Proposal</x:v>
      </x:c>
      <x:c r="L1395" s="4" t="str">
        <x:f>IFERROR(INDEX('Items'!$AD$6:$AD$1005,MATCH(D1395,'Items'!$A$6:$A$1005,0)),"MISSING ID")</x:f>
        <x:v>Proposal</x:v>
      </x:c>
      <x:c r="M1395" s="4" t="str">
        <x:f>IFERROR(INDEX('Crafting recipes'!$E$6:$E$1005,MATCH(B1395,'Crafting recipes'!$A$6:$A$1005,0)),"MISSING ID")</x:f>
        <x:v>Partial proposal</x:v>
      </x:c>
      <x:c r="N1395" s="4" t="str">
        <x:v>Partial audit candidate; quantity, fit and performance remain unresolved.</x:v>
      </x:c>
      <x:c r="O13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5" s="4" t="n">
        <x:f>IF(OR(C1395="Ingredient candidate",C1395="Consumed input",C1395="Contained input",C1395="Transform input"),IF(F1395="T0",0,IF(F1395="T1",1,IF(F1395="T2",2,IF(F1395="T3",3,IF(F1395="T4",4,-1))))),-1)</x:f>
        <x:v>1</x:v>
      </x:c>
      <x:c r="Q1395" s="4" t="n">
        <x:f>IF(AND(OR(C1395="Ingredient candidate",C1395="Consumed input",C1395="Contained input",C1395="Transform input"),P1395=-1),1,0)</x:f>
        <x:v>0</x:v>
      </x:c>
    </x:row>
    <x:row r="1396" ht="64" customHeight="1">
      <x:c r="A1396" s="4" t="str">
        <x:v>design.audit.proposal_audit_husk_paper_writing_pigment.audit.in.2</x:v>
      </x:c>
      <x:c r="B1396" s="4" t="str">
        <x:v>design.audit.proposal_audit_husk_paper_writing_pigment</x:v>
      </x:c>
      <x:c r="C1396" s="4" t="str">
        <x:v>Ingredient candidate</x:v>
      </x:c>
      <x:c r="D1396" s="4" t="str">
        <x:v>proposal.t1.faunal_carrier</x:v>
      </x:c>
      <x:c r="E1396" s="4" t="str">
        <x:f>IFERROR(INDEX('Items'!$B$6:$B$1005,MATCH(D1396,'Items'!$A$6:$A$1005,0)),"MISSING ID")</x:f>
        <x:v>Selected faunal carrier fraction</x:v>
      </x:c>
      <x:c r="F1396" s="4" t="str">
        <x:f>IFERROR(INDEX('Items'!$C$6:$C$1005,MATCH(D1396,'Items'!$A$6:$A$1005,0)),"MISSING ID")</x:f>
        <x:v>T1</x:v>
      </x:c>
      <x:c r="G1396" s="4" t="str">
        <x:f>IFERROR(INDEX('Items'!$D$6:$D$1005,MATCH(D1396,'Items'!$A$6:$A$1005,0)),"MISSING ID")</x:f>
        <x:v>Processing agents</x:v>
      </x:c>
      <x:c r="H1396" s="4" t="str">
        <x:f>IFERROR(INDEX('Items'!$X$6:$X$1005,MATCH(D1396,'Items'!$A$6:$A$1005,0)),"MISSING ID")</x:f>
        <x:v>Chemical material</x:v>
      </x:c>
      <x:c r="I1396" s="4"/>
      <x:c r="J1396" s="4" t="str">
        <x:v>Unspecified</x:v>
      </x:c>
      <x:c r="K1396" s="4" t="str">
        <x:f>IFERROR(INDEX('Crafting recipes'!$D$6:$D$1005,MATCH(B1396,'Crafting recipes'!$A$6:$A$1005,0)),"MISSING ID")</x:f>
        <x:v>Proposal</x:v>
      </x:c>
      <x:c r="L1396" s="4" t="str">
        <x:f>IFERROR(INDEX('Items'!$AD$6:$AD$1005,MATCH(D1396,'Items'!$A$6:$A$1005,0)),"MISSING ID")</x:f>
        <x:v>Proposal</x:v>
      </x:c>
      <x:c r="M1396" s="4" t="str">
        <x:f>IFERROR(INDEX('Crafting recipes'!$E$6:$E$1005,MATCH(B1396,'Crafting recipes'!$A$6:$A$1005,0)),"MISSING ID")</x:f>
        <x:v>Partial proposal</x:v>
      </x:c>
      <x:c r="N1396" s="4" t="str">
        <x:v>Partial audit candidate; quantity, fit and performance remain unresolved.</x:v>
      </x:c>
      <x:c r="O13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6" s="4" t="n">
        <x:f>IF(OR(C1396="Ingredient candidate",C1396="Consumed input",C1396="Contained input",C1396="Transform input"),IF(F1396="T0",0,IF(F1396="T1",1,IF(F1396="T2",2,IF(F1396="T3",3,IF(F1396="T4",4,-1))))),-1)</x:f>
        <x:v>1</x:v>
      </x:c>
      <x:c r="Q1396" s="4" t="n">
        <x:f>IF(AND(OR(C1396="Ingredient candidate",C1396="Consumed input",C1396="Contained input",C1396="Transform input"),P1396=-1),1,0)</x:f>
        <x:v>0</x:v>
      </x:c>
    </x:row>
    <x:row r="1397" ht="64" customHeight="1">
      <x:c r="A1397" s="4" t="str">
        <x:v>design.audit.proposal_audit_husk_paper_writing_pigment.audit.out</x:v>
      </x:c>
      <x:c r="B1397" s="4" t="str">
        <x:v>design.audit.proposal_audit_husk_paper_writing_pigment</x:v>
      </x:c>
      <x:c r="C1397" s="4" t="str">
        <x:v>Output</x:v>
      </x:c>
      <x:c r="D1397" s="4" t="str">
        <x:v>proposal.audit.husk_paper_writing_pigment</x:v>
      </x:c>
      <x:c r="E1397" s="4" t="str">
        <x:f>IFERROR(INDEX('Items'!$B$6:$B$1005,MATCH(D1397,'Items'!$A$6:$A$1005,0)),"MISSING ID")</x:f>
        <x:v>Husk-paper writing pigment</x:v>
      </x:c>
      <x:c r="F1397" s="4" t="str">
        <x:f>IFERROR(INDEX('Items'!$C$6:$C$1005,MATCH(D1397,'Items'!$A$6:$A$1005,0)),"MISSING ID")</x:f>
        <x:v>T2</x:v>
      </x:c>
      <x:c r="G1397" s="4" t="str">
        <x:f>IFERROR(INDEX('Items'!$D$6:$D$1005,MATCH(D1397,'Items'!$A$6:$A$1005,0)),"MISSING ID")</x:f>
        <x:v>Processing agents</x:v>
      </x:c>
      <x:c r="H1397" s="4" t="str">
        <x:f>IFERROR(INDEX('Items'!$X$6:$X$1005,MATCH(D1397,'Items'!$A$6:$A$1005,0)),"MISSING ID")</x:f>
        <x:v>Chemical material</x:v>
      </x:c>
      <x:c r="I1397" s="4"/>
      <x:c r="J1397" s="4" t="str">
        <x:v>Unspecified</x:v>
      </x:c>
      <x:c r="K1397" s="4" t="str">
        <x:f>IFERROR(INDEX('Crafting recipes'!$D$6:$D$1005,MATCH(B1397,'Crafting recipes'!$A$6:$A$1005,0)),"MISSING ID")</x:f>
        <x:v>Proposal</x:v>
      </x:c>
      <x:c r="L1397" s="4" t="str">
        <x:f>IFERROR(INDEX('Items'!$AD$6:$AD$1005,MATCH(D1397,'Items'!$A$6:$A$1005,0)),"MISSING ID")</x:f>
        <x:v>Proposal</x:v>
      </x:c>
      <x:c r="M1397" s="4" t="str">
        <x:f>IFERROR(INDEX('Crafting recipes'!$E$6:$E$1005,MATCH(B1397,'Crafting recipes'!$A$6:$A$1005,0)),"MISSING ID")</x:f>
        <x:v>Partial proposal</x:v>
      </x:c>
      <x:c r="N1397" s="4" t="str">
        <x:v>Partial audit candidate; quantity, fit and performance remain unresolved.</x:v>
      </x:c>
      <x:c r="O13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7" s="4" t="n">
        <x:f>IF(OR(C1397="Ingredient candidate",C1397="Consumed input",C1397="Contained input",C1397="Transform input"),IF(F1397="T0",0,IF(F1397="T1",1,IF(F1397="T2",2,IF(F1397="T3",3,IF(F1397="T4",4,-1))))),-1)</x:f>
        <x:v>-1</x:v>
      </x:c>
      <x:c r="Q1397" s="4" t="n">
        <x:f>IF(AND(OR(C1397="Ingredient candidate",C1397="Consumed input",C1397="Contained input",C1397="Transform input"),P1397=-1),1,0)</x:f>
        <x:v>0</x:v>
      </x:c>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Worked iron stock</x:v>
      </x:c>
      <x:c r="F1398" s="4" t="str">
        <x:f>IFERROR(INDEX('Items'!$C$6:$C$1005,MATCH(D1398,'Items'!$A$6:$A$1005,0)),"MISSING ID")</x:f>
        <x:v>T2</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t="n">
        <x:f>IF(OR(C1398="Ingredient candidate",C1398="Consumed input",C1398="Contained input",C1398="Transform input"),IF(F1398="T0",0,IF(F1398="T1",1,IF(F1398="T2",2,IF(F1398="T3",3,IF(F1398="T4",4,-1))))),-1)</x:f>
        <x:v>2</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T3</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stock</x:v>
      </x:c>
      <x:c r="F1400" s="4" t="str">
        <x:f>IFERROR(INDEX('Items'!$C$6:$C$1005,MATCH(D1400,'Items'!$A$6:$A$1005,0)),"MISSING ID")</x:f>
        <x:v>T3</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t="n">
        <x:f>IF(OR(C1400="Ingredient candidate",C1400="Consumed input",C1400="Contained input",C1400="Transform input"),IF(F1400="T0",0,IF(F1400="T1",1,IF(F1400="T2",2,IF(F1400="T3",3,IF(F1400="T4",4,-1))))),-1)</x:f>
        <x:v>3</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T4</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Worked iron stock</x:v>
      </x:c>
      <x:c r="F1403" s="4" t="str">
        <x:f>IFERROR(INDEX('Items'!$C$6:$C$1005,MATCH(D1403,'Items'!$A$6:$A$1005,0)),"MISSING ID")</x:f>
        <x:v>T2</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t="n">
        <x:f>IF(OR(C1403="Ingredient candidate",C1403="Consumed input",C1403="Contained input",C1403="Transform input"),IF(F1403="T0",0,IF(F1403="T1",1,IF(F1403="T2",2,IF(F1403="T3",3,IF(F1403="T4",4,-1))))),-1)</x:f>
        <x:v>2</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T3</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conductor stock</x:v>
      </x:c>
      <x:c r="F1405" s="4" t="str">
        <x:f>IFERROR(INDEX('Items'!$C$6:$C$1005,MATCH(D1405,'Items'!$A$6:$A$1005,0)),"MISSING ID")</x:f>
        <x:v>T2</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t="n">
        <x:f>IF(OR(C1405="Ingredient candidate",C1405="Consumed input",C1405="Contained input",C1405="Transform input"),IF(F1405="T0",0,IF(F1405="T1",1,IF(F1405="T2",2,IF(F1405="T3",3,IF(F1405="T4",4,-1))))),-1)</x:f>
        <x:v>2</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T3</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Prepared ceramic body feed</x:v>
      </x:c>
      <x:c r="F1409" s="4" t="str">
        <x:f>IFERROR(INDEX('Items'!$C$6:$C$1005,MATCH(D1409,'Items'!$A$6:$A$1005,0)),"MISSING ID")</x:f>
        <x:v>T1</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t="n">
        <x:f>IF(OR(C1409="Ingredient candidate",C1409="Consumed input",C1409="Contained input",C1409="Transform input"),IF(F1409="T0",0,IF(F1409="T1",1,IF(F1409="T2",2,IF(F1409="T3",3,IF(F1409="T4",4,-1))))),-1)</x:f>
        <x:v>1</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T2</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Worked iron stock</x:v>
      </x:c>
      <x:c r="F1411" s="4" t="str">
        <x:f>IFERROR(INDEX('Items'!$C$6:$C$1005,MATCH(D1411,'Items'!$A$6:$A$1005,0)),"MISSING ID")</x:f>
        <x:v>T2</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t="n">
        <x:f>IF(OR(C1411="Ingredient candidate",C1411="Consumed input",C1411="Contained input",C1411="Transform input"),IF(F1411="T0",0,IF(F1411="T1",1,IF(F1411="T2",2,IF(F1411="T3",3,IF(F1411="T4",4,-1))))),-1)</x:f>
        <x:v>2</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T3</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t="str">
        <x:v>design.audit.proposal_audit_instrument_bridge_blank.audit.in.1</x:v>
      </x:c>
      <x:c r="B1414" s="4" t="str">
        <x:v>design.audit.proposal_audit_instrument_bridge_blank</x:v>
      </x:c>
      <x:c r="C1414" s="4" t="str">
        <x:v>Ingredient candidate</x:v>
      </x:c>
      <x:c r="D1414" s="4" t="str">
        <x:v>proposal.t1.hardpart_blank</x:v>
      </x:c>
      <x:c r="E1414" s="4" t="str">
        <x:f>IFERROR(INDEX('Items'!$B$6:$B$1005,MATCH(D1414,'Items'!$A$6:$A$1005,0)),"MISSING ID")</x:f>
        <x:v>Shaped fauna hard-part blanks</x:v>
      </x:c>
      <x:c r="F1414" s="4" t="str">
        <x:f>IFERROR(INDEX('Items'!$C$6:$C$1005,MATCH(D1414,'Items'!$A$6:$A$1005,0)),"MISSING ID")</x:f>
        <x:v>T1</x:v>
      </x:c>
      <x:c r="G1414" s="4" t="str">
        <x:f>IFERROR(INDEX('Items'!$D$6:$D$1005,MATCH(D1414,'Items'!$A$6:$A$1005,0)),"MISSING ID")</x:f>
        <x:v>Manufactured stock</x:v>
      </x:c>
      <x:c r="H1414" s="4" t="str">
        <x:f>IFERROR(INDEX('Items'!$X$6:$X$1005,MATCH(D1414,'Items'!$A$6:$A$1005,0)),"MISSING ID")</x:f>
        <x:v>Processed material</x:v>
      </x:c>
      <x:c r="I1414" s="4"/>
      <x:c r="J1414" s="4" t="str">
        <x:v>Unspecified</x:v>
      </x:c>
      <x:c r="K1414" s="4" t="str">
        <x:f>IFERROR(INDEX('Crafting recipes'!$D$6:$D$1005,MATCH(B1414,'Crafting recipes'!$A$6:$A$1005,0)),"MISSING ID")</x:f>
        <x:v>Proposal</x:v>
      </x:c>
      <x:c r="L1414" s="4" t="str">
        <x:f>IFERROR(INDEX('Items'!$AD$6:$AD$1005,MATCH(D1414,'Items'!$A$6:$A$1005,0)),"MISSING ID")</x:f>
        <x:v>Proposal</x:v>
      </x:c>
      <x:c r="M1414" s="4" t="str">
        <x:f>IFERROR(INDEX('Crafting recipes'!$E$6:$E$1005,MATCH(B1414,'Crafting recipes'!$A$6:$A$1005,0)),"MISSING ID")</x:f>
        <x:v>Partial proposal</x:v>
      </x:c>
      <x:c r="N1414" s="4" t="str">
        <x:v>Partial audit candidate; quantity, fit and performance remain unresolved.</x:v>
      </x:c>
      <x:c r="O14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4" s="4" t="n">
        <x:f>IF(OR(C1414="Ingredient candidate",C1414="Consumed input",C1414="Contained input",C1414="Transform input"),IF(F1414="T0",0,IF(F1414="T1",1,IF(F1414="T2",2,IF(F1414="T3",3,IF(F1414="T4",4,-1))))),-1)</x:f>
        <x:v>1</x:v>
      </x:c>
      <x:c r="Q1414" s="4" t="n">
        <x:f>IF(AND(OR(C1414="Ingredient candidate",C1414="Consumed input",C1414="Contained input",C1414="Transform input"),P1414=-1),1,0)</x:f>
        <x:v>0</x:v>
      </x:c>
    </x:row>
    <x:row r="1415" ht="64" customHeight="1">
      <x:c r="A1415" s="4" t="str">
        <x:v>design.audit.proposal_audit_instrument_bridge_blank.audit.out</x:v>
      </x:c>
      <x:c r="B1415" s="4" t="str">
        <x:v>design.audit.proposal_audit_instrument_bridge_blank</x:v>
      </x:c>
      <x:c r="C1415" s="4" t="str">
        <x:v>Output</x:v>
      </x:c>
      <x:c r="D1415" s="4" t="str">
        <x:v>proposal.audit.instrument_bridge_blank</x:v>
      </x:c>
      <x:c r="E1415" s="4" t="str">
        <x:f>IFERROR(INDEX('Items'!$B$6:$B$1005,MATCH(D1415,'Items'!$A$6:$A$1005,0)),"MISSING ID")</x:f>
        <x:v>Instrument bridge blank</x:v>
      </x:c>
      <x:c r="F1415" s="4" t="str">
        <x:f>IFERROR(INDEX('Items'!$C$6:$C$1005,MATCH(D1415,'Items'!$A$6:$A$1005,0)),"MISSING ID")</x:f>
        <x:v>T2</x:v>
      </x:c>
      <x:c r="G1415" s="4" t="str">
        <x:f>IFERROR(INDEX('Items'!$D$6:$D$1005,MATCH(D1415,'Items'!$A$6:$A$1005,0)),"MISSING ID")</x:f>
        <x:v>Crafting components</x:v>
      </x:c>
      <x:c r="H1415" s="4" t="str">
        <x:f>IFERROR(INDEX('Items'!$X$6:$X$1005,MATCH(D1415,'Items'!$A$6:$A$1005,0)),"MISSING ID")</x:f>
        <x:v>Crafting component</x:v>
      </x:c>
      <x:c r="I1415" s="4"/>
      <x:c r="J1415" s="4" t="str">
        <x:v>Unspecified</x:v>
      </x:c>
      <x:c r="K1415" s="4" t="str">
        <x:f>IFERROR(INDEX('Crafting recipes'!$D$6:$D$1005,MATCH(B1415,'Crafting recipes'!$A$6:$A$1005,0)),"MISSING ID")</x:f>
        <x:v>Proposal</x:v>
      </x:c>
      <x:c r="L1415" s="4" t="str">
        <x:f>IFERROR(INDEX('Items'!$AD$6:$AD$1005,MATCH(D1415,'Items'!$A$6:$A$1005,0)),"MISSING ID")</x:f>
        <x:v>Proposal</x:v>
      </x:c>
      <x:c r="M1415" s="4" t="str">
        <x:f>IFERROR(INDEX('Crafting recipes'!$E$6:$E$1005,MATCH(B1415,'Crafting recipes'!$A$6:$A$1005,0)),"MISSING ID")</x:f>
        <x:v>Partial proposal</x:v>
      </x:c>
      <x:c r="N1415" s="4" t="str">
        <x:v>Partial audit candidate; quantity, fit and performance remain unresolved.</x:v>
      </x:c>
      <x:c r="O14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5" s="4" t="n">
        <x:f>IF(OR(C1415="Ingredient candidate",C1415="Consumed input",C1415="Contained input",C1415="Transform input"),IF(F1415="T0",0,IF(F1415="T1",1,IF(F1415="T2",2,IF(F1415="T3",3,IF(F1415="T4",4,-1))))),-1)</x:f>
        <x:v>-1</x:v>
      </x:c>
      <x:c r="Q1415" s="4" t="n">
        <x:f>IF(AND(OR(C1415="Ingredient candidate",C1415="Consumed input",C1415="Contained input",C1415="Transform input"),P1415=-1),1,0)</x:f>
        <x:v>0</x:v>
      </x:c>
    </x:row>
    <x:row r="1416" ht="64" customHeight="1">
      <x:c r="A1416" s="4" t="str">
        <x:v>design.audit.proposal_audit_instrument_tuning_peg_set.audit.in.1</x:v>
      </x:c>
      <x:c r="B1416" s="4" t="str">
        <x:v>design.audit.proposal_audit_instrument_tuning_peg_set</x:v>
      </x:c>
      <x:c r="C1416" s="4" t="str">
        <x:v>Ingredient candidate</x:v>
      </x:c>
      <x:c r="D1416" s="4" t="str">
        <x:v>author.metallurgy.steel_stock</x:v>
      </x:c>
      <x:c r="E1416" s="4" t="str">
        <x:f>IFERROR(INDEX('Items'!$B$6:$B$1005,MATCH(D1416,'Items'!$A$6:$A$1005,0)),"MISSING ID")</x:f>
        <x:v>Steel stock</x:v>
      </x:c>
      <x:c r="F1416" s="4" t="str">
        <x:f>IFERROR(INDEX('Items'!$C$6:$C$1005,MATCH(D1416,'Items'!$A$6:$A$1005,0)),"MISSING ID")</x:f>
        <x:v>T2</x:v>
      </x:c>
      <x:c r="G1416" s="4" t="str">
        <x:f>IFERROR(INDEX('Items'!$D$6:$D$1005,MATCH(D1416,'Items'!$A$6:$A$1005,0)),"MISSING ID")</x:f>
        <x:v>Manufactured stock</x:v>
      </x:c>
      <x:c r="H1416" s="4" t="str">
        <x:f>IFERROR(INDEX('Items'!$X$6:$X$1005,MATCH(D1416,'Items'!$A$6:$A$1005,0)),"MISSING ID")</x:f>
        <x:v>Processed material</x:v>
      </x:c>
      <x:c r="I1416" s="4"/>
      <x:c r="J1416" s="4" t="str">
        <x:v>Unspecified</x:v>
      </x:c>
      <x:c r="K1416" s="4" t="str">
        <x:f>IFERROR(INDEX('Crafting recipes'!$D$6:$D$1005,MATCH(B1416,'Crafting recipes'!$A$6:$A$1005,0)),"MISSING ID")</x:f>
        <x:v>Proposal</x:v>
      </x:c>
      <x:c r="L1416" s="4" t="str">
        <x:f>IFERROR(INDEX('Items'!$AD$6:$AD$1005,MATCH(D1416,'Items'!$A$6:$A$1005,0)),"MISSING ID")</x:f>
        <x:v>Author direction</x:v>
      </x:c>
      <x:c r="M1416" s="4" t="str">
        <x:f>IFERROR(INDEX('Crafting recipes'!$E$6:$E$1005,MATCH(B1416,'Crafting recipes'!$A$6:$A$1005,0)),"MISSING ID")</x:f>
        <x:v>Partial proposal</x:v>
      </x:c>
      <x:c r="N1416" s="4" t="str">
        <x:v>Partial audit candidate; quantity, fit and performance remain unresolved.</x:v>
      </x:c>
      <x:c r="O14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6" s="4" t="n">
        <x:f>IF(OR(C1416="Ingredient candidate",C1416="Consumed input",C1416="Contained input",C1416="Transform input"),IF(F1416="T0",0,IF(F1416="T1",1,IF(F1416="T2",2,IF(F1416="T3",3,IF(F1416="T4",4,-1))))),-1)</x:f>
        <x:v>2</x:v>
      </x:c>
      <x:c r="Q1416" s="4" t="n">
        <x:f>IF(AND(OR(C1416="Ingredient candidate",C1416="Consumed input",C1416="Contained input",C1416="Transform input"),P1416=-1),1,0)</x:f>
        <x:v>0</x:v>
      </x:c>
    </x:row>
    <x:row r="1417" ht="64" customHeight="1">
      <x:c r="A1417" s="4" t="str">
        <x:v>design.audit.proposal_audit_instrument_tuning_peg_set.audit.out</x:v>
      </x:c>
      <x:c r="B1417" s="4" t="str">
        <x:v>design.audit.proposal_audit_instrument_tuning_peg_set</x:v>
      </x:c>
      <x:c r="C1417" s="4" t="str">
        <x:v>Output</x:v>
      </x:c>
      <x:c r="D1417" s="4" t="str">
        <x:v>proposal.audit.instrument_tuning_peg_set</x:v>
      </x:c>
      <x:c r="E1417" s="4" t="str">
        <x:f>IFERROR(INDEX('Items'!$B$6:$B$1005,MATCH(D1417,'Items'!$A$6:$A$1005,0)),"MISSING ID")</x:f>
        <x:v>Instrument tuning peg set</x:v>
      </x:c>
      <x:c r="F1417" s="4" t="str">
        <x:f>IFERROR(INDEX('Items'!$C$6:$C$1005,MATCH(D1417,'Items'!$A$6:$A$1005,0)),"MISSING ID")</x:f>
        <x:v>T3</x:v>
      </x:c>
      <x:c r="G1417" s="4" t="str">
        <x:f>IFERROR(INDEX('Items'!$D$6:$D$1005,MATCH(D1417,'Items'!$A$6:$A$1005,0)),"MISSING ID")</x:f>
        <x:v>Crafting components</x:v>
      </x:c>
      <x:c r="H1417" s="4" t="str">
        <x:f>IFERROR(INDEX('Items'!$X$6:$X$1005,MATCH(D1417,'Items'!$A$6:$A$1005,0)),"MISSING ID")</x:f>
        <x:v>Crafting component</x:v>
      </x:c>
      <x:c r="I1417" s="4"/>
      <x:c r="J1417" s="4" t="str">
        <x:v>Unspecified</x:v>
      </x:c>
      <x:c r="K1417" s="4" t="str">
        <x:f>IFERROR(INDEX('Crafting recipes'!$D$6:$D$1005,MATCH(B1417,'Crafting recipes'!$A$6:$A$1005,0)),"MISSING ID")</x:f>
        <x:v>Proposal</x:v>
      </x:c>
      <x:c r="L1417" s="4" t="str">
        <x:f>IFERROR(INDEX('Items'!$AD$6:$AD$1005,MATCH(D1417,'Items'!$A$6:$A$1005,0)),"MISSING ID")</x:f>
        <x:v>Proposal</x:v>
      </x:c>
      <x:c r="M1417" s="4" t="str">
        <x:f>IFERROR(INDEX('Crafting recipes'!$E$6:$E$1005,MATCH(B1417,'Crafting recipes'!$A$6:$A$1005,0)),"MISSING ID")</x:f>
        <x:v>Partial proposal</x:v>
      </x:c>
      <x:c r="N1417" s="4" t="str">
        <x:v>Partial audit candidate; quantity, fit and performance remain unresolved.</x:v>
      </x:c>
      <x:c r="O14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7" s="4" t="n">
        <x:f>IF(OR(C1417="Ingredient candidate",C1417="Consumed input",C1417="Contained input",C1417="Transform input"),IF(F1417="T0",0,IF(F1417="T1",1,IF(F1417="T2",2,IF(F1417="T3",3,IF(F1417="T4",4,-1))))),-1)</x:f>
        <x:v>-1</x:v>
      </x:c>
      <x:c r="Q1417" s="4" t="n">
        <x:f>IF(AND(OR(C1417="Ingredient candidate",C1417="Consumed input",C1417="Contained input",C1417="Transform input"),P1417=-1),1,0)</x:f>
        <x:v>0</x:v>
      </x:c>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stock</x:v>
      </x:c>
      <x:c r="F1418" s="4" t="str">
        <x:f>IFERROR(INDEX('Items'!$C$6:$C$1005,MATCH(D1418,'Items'!$A$6:$A$1005,0)),"MISSING ID")</x:f>
        <x:v>T3</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t="n">
        <x:f>IF(OR(C1418="Ingredient candidate",C1418="Consumed input",C1418="Contained input",C1418="Transform input"),IF(F1418="T0",0,IF(F1418="T1",1,IF(F1418="T2",2,IF(F1418="T3",3,IF(F1418="T4",4,-1))))),-1)</x:f>
        <x:v>3</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T4</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Prepared ceramic body feed</x:v>
      </x:c>
      <x:c r="F1420" s="4" t="str">
        <x:f>IFERROR(INDEX('Items'!$C$6:$C$1005,MATCH(D1420,'Items'!$A$6:$A$1005,0)),"MISSING ID")</x:f>
        <x:v>T1</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t="n">
        <x:f>IF(OR(C1420="Ingredient candidate",C1420="Consumed input",C1420="Contained input",C1420="Transform input"),IF(F1420="T0",0,IF(F1420="T1",1,IF(F1420="T2",2,IF(F1420="T3",3,IF(F1420="T4",4,-1))))),-1)</x:f>
        <x:v>1</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T2</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T3</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T3</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T3</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stock</x:v>
      </x:c>
      <x:c r="F1428" s="4" t="str">
        <x:f>IFERROR(INDEX('Items'!$C$6:$C$1005,MATCH(D1428,'Items'!$A$6:$A$1005,0)),"MISSING ID")</x:f>
        <x:v>T3</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t="n">
        <x:f>IF(OR(C1428="Ingredient candidate",C1428="Consumed input",C1428="Contained input",C1428="Transform input"),IF(F1428="T0",0,IF(F1428="T1",1,IF(F1428="T2",2,IF(F1428="T3",3,IF(F1428="T4",4,-1))))),-1)</x:f>
        <x:v>3</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Worked iron stock</x:v>
      </x:c>
      <x:c r="F1429" s="4" t="str">
        <x:f>IFERROR(INDEX('Items'!$C$6:$C$1005,MATCH(D1429,'Items'!$A$6:$A$1005,0)),"MISSING ID")</x:f>
        <x:v>T2</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t="n">
        <x:f>IF(OR(C1429="Ingredient candidate",C1429="Consumed input",C1429="Contained input",C1429="Transform input"),IF(F1429="T0",0,IF(F1429="T1",1,IF(F1429="T2",2,IF(F1429="T3",3,IF(F1429="T4",4,-1))))),-1)</x:f>
        <x:v>2</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T4</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T3</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stock</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sealing sheet</x:v>
      </x:c>
      <x:c r="F1434" s="4" t="str">
        <x:f>IFERROR(INDEX('Items'!$C$6:$C$1005,MATCH(D1434,'Items'!$A$6:$A$1005,0)),"MISSING ID")</x:f>
        <x:v>T3</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t="n">
        <x:f>IF(OR(C1434="Ingredient candidate",C1434="Consumed input",C1434="Contained input",C1434="Transform input"),IF(F1434="T0",0,IF(F1434="T1",1,IF(F1434="T2",2,IF(F1434="T3",3,IF(F1434="T4",4,-1))))),-1)</x:f>
        <x:v>3</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T4</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Refractory ceramic stock</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stock</x:v>
      </x:c>
      <x:c r="F1438" s="4" t="str">
        <x:f>IFERROR(INDEX('Items'!$C$6:$C$1005,MATCH(D1438,'Items'!$A$6:$A$1005,0)),"MISSING ID")</x:f>
        <x:v>T3</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t="n">
        <x:f>IF(OR(C1438="Ingredient candidate",C1438="Consumed input",C1438="Contained input",C1438="Transform input"),IF(F1438="T0",0,IF(F1438="T1",1,IF(F1438="T2",2,IF(F1438="T3",3,IF(F1438="T4",4,-1))))),-1)</x:f>
        <x:v>3</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T4</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Worked iron stock</x:v>
      </x:c>
      <x:c r="F1440" s="4" t="str">
        <x:f>IFERROR(INDEX('Items'!$C$6:$C$1005,MATCH(D1440,'Items'!$A$6:$A$1005,0)),"MISSING ID")</x:f>
        <x:v>T2</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t="n">
        <x:f>IF(OR(C1440="Ingredient candidate",C1440="Consumed input",C1440="Contained input",C1440="Transform input"),IF(F1440="T0",0,IF(F1440="T1",1,IF(F1440="T2",2,IF(F1440="T3",3,IF(F1440="T4",4,-1))))),-1)</x:f>
        <x:v>2</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T3</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conductor stock</x:v>
      </x:c>
      <x:c r="F1442" s="4" t="str">
        <x:f>IFERROR(INDEX('Items'!$C$6:$C$1005,MATCH(D1442,'Items'!$A$6:$A$1005,0)),"MISSING ID")</x:f>
        <x:v>T2</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t="n">
        <x:f>IF(OR(C1442="Ingredient candidate",C1442="Consumed input",C1442="Contained input",C1442="Transform input"),IF(F1442="T0",0,IF(F1442="T1",1,IF(F1442="T2",2,IF(F1442="T3",3,IF(F1442="T4",4,-1))))),-1)</x:f>
        <x:v>2</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Refractory ceramic stock</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T3</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T3</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t="n">
        <x:f>IF(OR(C1445="Ingredient candidate",C1445="Consumed input",C1445="Contained input",C1445="Transform input"),IF(F1445="T0",0,IF(F1445="T1",1,IF(F1445="T2",2,IF(F1445="T3",3,IF(F1445="T4",4,-1))))),-1)</x:f>
        <x:v>3</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T3</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t="n">
        <x:f>IF(OR(C1446="Ingredient candidate",C1446="Consumed input",C1446="Contained input",C1446="Transform input"),IF(F1446="T0",0,IF(F1446="T1",1,IF(F1446="T2",2,IF(F1446="T3",3,IF(F1446="T4",4,-1))))),-1)</x:f>
        <x:v>3</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T3</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t="n">
        <x:f>IF(OR(C1447="Ingredient candidate",C1447="Consumed input",C1447="Contained input",C1447="Transform input"),IF(F1447="T0",0,IF(F1447="T1",1,IF(F1447="T2",2,IF(F1447="T3",3,IF(F1447="T4",4,-1))))),-1)</x:f>
        <x:v>3</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T4</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t="n">
        <x:f>IF(OR(C1448="Ingredient candidate",C1448="Consumed input",C1448="Contained input",C1448="Transform input"),IF(F1448="T0",0,IF(F1448="T1",1,IF(F1448="T2",2,IF(F1448="T3",3,IF(F1448="T4",4,-1))))),-1)</x:f>
        <x:v>4</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Not applicable</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T3</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t="n">
        <x:f>IF(OR(C1451="Ingredient candidate",C1451="Consumed input",C1451="Contained input",C1451="Transform input"),IF(F1451="T0",0,IF(F1451="T1",1,IF(F1451="T2",2,IF(F1451="T3",3,IF(F1451="T4",4,-1))))),-1)</x:f>
        <x:v>3</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Not applicable</x:v>
      </x:c>
      <x:c r="G1452" s="4" t="str">
        <x:f>IFERROR(INDEX('Items'!$D$6:$D$1005,MATCH(D1452,'Items'!$A$6:$A$1005,0)),"MISSING ID")</x:f>
        <x:v>Tools</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Not applicable</x:v>
      </x:c>
      <x:c r="G1454" s="4" t="str">
        <x:f>IFERROR(INDEX('Items'!$D$6:$D$1005,MATCH(D1454,'Items'!$A$6:$A$1005,0)),"MISSING ID")</x:f>
        <x:v>Salvage</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stock</x:v>
      </x:c>
      <x:c r="F1456" s="4" t="str">
        <x:f>IFERROR(INDEX('Items'!$C$6:$C$1005,MATCH(D1456,'Items'!$A$6:$A$1005,0)),"MISSING ID")</x:f>
        <x:v>T1</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t="n">
        <x:f>IF(OR(C1456="Ingredient candidate",C1456="Consumed input",C1456="Contained input",C1456="Transform input"),IF(F1456="T0",0,IF(F1456="T1",1,IF(F1456="T2",2,IF(F1456="T3",3,IF(F1456="T4",4,-1))))),-1)</x:f>
        <x:v>1</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Not applicable</x:v>
      </x:c>
      <x:c r="G1457" s="4" t="str">
        <x:f>IFERROR(INDEX('Items'!$D$6:$D$1005,MATCH(D1457,'Items'!$A$6:$A$1005,0)),"MISSING ID")</x:f>
        <x:v>Camp items</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stock</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T3</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t="n">
        <x:f>IF(OR(C1459="Ingredient candidate",C1459="Consumed input",C1459="Contained input",C1459="Transform input"),IF(F1459="T0",0,IF(F1459="T1",1,IF(F1459="T2",2,IF(F1459="T3",3,IF(F1459="T4",4,-1))))),-1)</x:f>
        <x:v>3</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Not applicable</x:v>
      </x:c>
      <x:c r="G1460" s="4" t="str">
        <x:f>IFERROR(INDEX('Items'!$D$6:$D$1005,MATCH(D1460,'Items'!$A$6:$A$1005,0)),"MISSING ID")</x:f>
        <x:v>Tools</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Not applicable</x:v>
      </x:c>
      <x:c r="G1461" s="4" t="str">
        <x:f>IFERROR(INDEX('Items'!$D$6:$D$1005,MATCH(D1461,'Items'!$A$6:$A$1005,0)),"MISSING ID")</x:f>
        <x:v>Recovered mechanisms</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t="n">
        <x:f>IF(OR(C1461="Ingredient candidate",C1461="Consumed input",C1461="Contained input",C1461="Transform input"),IF(F1461="T0",0,IF(F1461="T1",1,IF(F1461="T2",2,IF(F1461="T3",3,IF(F1461="T4",4,-1))))),-1)</x:f>
        <x:v>-1</x:v>
      </x:c>
      <x:c r="Q1461" s="4" t="n">
        <x:f>IF(AND(OR(C1461="Ingredient candidate",C1461="Consumed input",C1461="Contained input",C1461="Transform input"),P1461=-1),1,0)</x:f>
        <x:v>1</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Not applicable</x:v>
      </x:c>
      <x:c r="G1462" s="4" t="str">
        <x:f>IFERROR(INDEX('Items'!$D$6:$D$1005,MATCH(D1462,'Items'!$A$6:$A$1005,0)),"MISSING ID")</x:f>
        <x:v>Recovered mechanisms</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t="n">
        <x:f>IF(OR(C1462="Ingredient candidate",C1462="Consumed input",C1462="Contained input",C1462="Transform input"),IF(F1462="T0",0,IF(F1462="T1",1,IF(F1462="T2",2,IF(F1462="T3",3,IF(F1462="T4",4,-1))))),-1)</x:f>
        <x:v>-1</x:v>
      </x:c>
      <x:c r="Q1462" s="4" t="n">
        <x:f>IF(AND(OR(C1462="Ingredient candidate",C1462="Consumed input",C1462="Contained input",C1462="Transform input"),P1462=-1),1,0)</x:f>
        <x:v>1</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T4</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t="n">
        <x:f>IF(OR(C1463="Ingredient candidate",C1463="Consumed input",C1463="Contained input",C1463="Transform input"),IF(F1463="T0",0,IF(F1463="T1",1,IF(F1463="T2",2,IF(F1463="T3",3,IF(F1463="T4",4,-1))))),-1)</x:f>
        <x:v>4</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T3</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t="n">
        <x:f>IF(OR(C1464="Ingredient candidate",C1464="Consumed input",C1464="Contained input",C1464="Transform input"),IF(F1464="T0",0,IF(F1464="T1",1,IF(F1464="T2",2,IF(F1464="T3",3,IF(F1464="T4",4,-1))))),-1)</x:f>
        <x:v>3</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Not applicable</x:v>
      </x:c>
      <x:c r="G1465" s="4" t="str">
        <x:f>IFERROR(INDEX('Items'!$D$6:$D$1005,MATCH(D1465,'Items'!$A$6:$A$1005,0)),"MISSING ID")</x:f>
        <x:v>Tools</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t="str">
        <x:v>design.audit.equipment_algae_canister.audit.in.1</x:v>
      </x:c>
      <x:c r="B1466" s="4" t="str">
        <x:v>design.audit.equipment_algae_canister</x:v>
      </x:c>
      <x:c r="C1466" s="4" t="str">
        <x:v>Ingredient candidate</x:v>
      </x:c>
      <x:c r="D1466" s="4" t="str">
        <x:v>proposal.canister.body_blank</x:v>
      </x:c>
      <x:c r="E1466" s="4" t="str">
        <x:f>IFERROR(INDEX('Items'!$B$6:$B$1005,MATCH(D1466,'Items'!$A$6:$A$1005,0)),"MISSING ID")</x:f>
        <x:v>Canister body blank</x:v>
      </x:c>
      <x:c r="F1466" s="4" t="str">
        <x:f>IFERROR(INDEX('Items'!$C$6:$C$1005,MATCH(D1466,'Items'!$A$6:$A$1005,0)),"MISSING ID")</x:f>
        <x:v>T3</x:v>
      </x:c>
      <x:c r="G1466" s="4" t="str">
        <x:f>IFERROR(INDEX('Items'!$D$6:$D$1005,MATCH(D1466,'Items'!$A$6:$A$1005,0)),"MISSING ID")</x:f>
        <x:v>Crafting components</x:v>
      </x:c>
      <x:c r="H1466" s="4" t="str">
        <x:f>IFERROR(INDEX('Items'!$X$6:$X$1005,MATCH(D1466,'Items'!$A$6:$A$1005,0)),"MISSING ID")</x:f>
        <x:v>Container part</x:v>
      </x:c>
      <x:c r="I1466" s="4"/>
      <x:c r="J1466" s="4" t="str">
        <x:v>Unspecified</x:v>
      </x:c>
      <x:c r="K1466" s="4" t="str">
        <x:f>IFERROR(INDEX('Crafting recipes'!$D$6:$D$1005,MATCH(B1466,'Crafting recipes'!$A$6:$A$1005,0)),"MISSING ID")</x:f>
        <x:v>Proposal</x:v>
      </x:c>
      <x:c r="L1466" s="4" t="str">
        <x:f>IFERROR(INDEX('Items'!$AD$6:$AD$1005,MATCH(D1466,'Items'!$A$6:$A$1005,0)),"MISSING ID")</x:f>
        <x:v>Proposal</x:v>
      </x:c>
      <x:c r="M1466" s="4" t="str">
        <x:f>IFERROR(INDEX('Crafting recipes'!$E$6:$E$1005,MATCH(B1466,'Crafting recipes'!$A$6:$A$1005,0)),"MISSING ID")</x:f>
        <x:v>Partial proposal</x:v>
      </x:c>
      <x:c r="N1466" s="4" t="str">
        <x:v>Partial audit candidate; quantity, fit and performance remain unresolved.</x:v>
      </x:c>
      <x:c r="O14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6" s="4" t="n">
        <x:f>IF(OR(C1466="Ingredient candidate",C1466="Consumed input",C1466="Contained input",C1466="Transform input"),IF(F1466="T0",0,IF(F1466="T1",1,IF(F1466="T2",2,IF(F1466="T3",3,IF(F1466="T4",4,-1))))),-1)</x:f>
        <x:v>3</x:v>
      </x:c>
      <x:c r="Q1466" s="4" t="n">
        <x:f>IF(AND(OR(C1466="Ingredient candidate",C1466="Consumed input",C1466="Contained input",C1466="Transform input"),P1466=-1),1,0)</x:f>
        <x:v>0</x:v>
      </x:c>
    </x:row>
    <x:row r="1467" ht="64" customHeight="1">
      <x:c r="A1467" s="4" t="str">
        <x:v>design.audit.equipment_algae_canister.audit.in.2</x:v>
      </x:c>
      <x:c r="B1467" s="4" t="str">
        <x:v>design.audit.equipment_algae_canister</x:v>
      </x:c>
      <x:c r="C1467" s="4" t="str">
        <x:v>Ingredient candidate</x:v>
      </x:c>
      <x:c r="D1467" s="4" t="str">
        <x:v>proposal.canister.seal_ring</x:v>
      </x:c>
      <x:c r="E1467" s="4" t="str">
        <x:f>IFERROR(INDEX('Items'!$B$6:$B$1005,MATCH(D1467,'Items'!$A$6:$A$1005,0)),"MISSING ID")</x:f>
        <x:v>Replacement seal ring</x:v>
      </x:c>
      <x:c r="F1467" s="4" t="str">
        <x:f>IFERROR(INDEX('Items'!$C$6:$C$1005,MATCH(D1467,'Items'!$A$6:$A$1005,0)),"MISSING ID")</x:f>
        <x:v>T3</x:v>
      </x:c>
      <x:c r="G1467" s="4" t="str">
        <x:f>IFERROR(INDEX('Items'!$D$6:$D$1005,MATCH(D1467,'Items'!$A$6:$A$1005,0)),"MISSING ID")</x:f>
        <x:v>Crafting components</x:v>
      </x:c>
      <x:c r="H1467" s="4" t="str">
        <x:f>IFERROR(INDEX('Items'!$X$6:$X$1005,MATCH(D1467,'Items'!$A$6:$A$1005,0)),"MISSING ID")</x:f>
        <x:v>Container part</x:v>
      </x:c>
      <x:c r="I1467" s="4"/>
      <x:c r="J1467" s="4" t="str">
        <x:v>Unspecified</x:v>
      </x:c>
      <x:c r="K1467" s="4" t="str">
        <x:f>IFERROR(INDEX('Crafting recipes'!$D$6:$D$1005,MATCH(B1467,'Crafting recipes'!$A$6:$A$1005,0)),"MISSING ID")</x:f>
        <x:v>Proposal</x:v>
      </x:c>
      <x:c r="L1467" s="4" t="str">
        <x:f>IFERROR(INDEX('Items'!$AD$6:$AD$1005,MATCH(D1467,'Items'!$A$6:$A$1005,0)),"MISSING ID")</x:f>
        <x:v>Proposal</x:v>
      </x:c>
      <x:c r="M1467" s="4" t="str">
        <x:f>IFERROR(INDEX('Crafting recipes'!$E$6:$E$1005,MATCH(B1467,'Crafting recipes'!$A$6:$A$1005,0)),"MISSING ID")</x:f>
        <x:v>Partial proposal</x:v>
      </x:c>
      <x:c r="N1467" s="4" t="str">
        <x:v>Partial audit candidate; quantity, fit and performance remain unresolved.</x:v>
      </x:c>
      <x:c r="O14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7" s="4" t="n">
        <x:f>IF(OR(C1467="Ingredient candidate",C1467="Consumed input",C1467="Contained input",C1467="Transform input"),IF(F1467="T0",0,IF(F1467="T1",1,IF(F1467="T2",2,IF(F1467="T3",3,IF(F1467="T4",4,-1))))),-1)</x:f>
        <x:v>3</x:v>
      </x:c>
      <x:c r="Q1467" s="4" t="n">
        <x:f>IF(AND(OR(C1467="Ingredient candidate",C1467="Consumed input",C1467="Contained input",C1467="Transform input"),P1467=-1),1,0)</x:f>
        <x:v>0</x:v>
      </x:c>
    </x:row>
    <x:row r="1468" ht="64" customHeight="1">
      <x:c r="A1468" s="4" t="str">
        <x:v>design.audit.equipment_algae_canister.audit.in.3</x:v>
      </x:c>
      <x:c r="B1468" s="4" t="str">
        <x:v>design.audit.equipment_algae_canister</x:v>
      </x:c>
      <x:c r="C1468" s="4" t="str">
        <x:v>Ingredient candidate</x:v>
      </x:c>
      <x:c r="D1468" s="4" t="str">
        <x:v>proposal.canister.mouthpiece</x:v>
      </x:c>
      <x:c r="E1468" s="4" t="str">
        <x:f>IFERROR(INDEX('Items'!$B$6:$B$1005,MATCH(D1468,'Items'!$A$6:$A$1005,0)),"MISSING ID")</x:f>
        <x:v>Canister mouthpiece interface</x:v>
      </x:c>
      <x:c r="F1468" s="4" t="str">
        <x:f>IFERROR(INDEX('Items'!$C$6:$C$1005,MATCH(D1468,'Items'!$A$6:$A$1005,0)),"MISSING ID")</x:f>
        <x:v>T3</x:v>
      </x:c>
      <x:c r="G1468" s="4" t="str">
        <x:f>IFERROR(INDEX('Items'!$D$6:$D$1005,MATCH(D1468,'Items'!$A$6:$A$1005,0)),"MISSING ID")</x:f>
        <x:v>Crafting components</x:v>
      </x:c>
      <x:c r="H1468" s="4" t="str">
        <x:f>IFERROR(INDEX('Items'!$X$6:$X$1005,MATCH(D1468,'Items'!$A$6:$A$1005,0)),"MISSING ID")</x:f>
        <x:v>Container part</x:v>
      </x:c>
      <x:c r="I1468" s="4"/>
      <x:c r="J1468" s="4" t="str">
        <x:v>Unspecified</x:v>
      </x:c>
      <x:c r="K1468" s="4" t="str">
        <x:f>IFERROR(INDEX('Crafting recipes'!$D$6:$D$1005,MATCH(B1468,'Crafting recipes'!$A$6:$A$1005,0)),"MISSING ID")</x:f>
        <x:v>Proposal</x:v>
      </x:c>
      <x:c r="L1468" s="4" t="str">
        <x:f>IFERROR(INDEX('Items'!$AD$6:$AD$1005,MATCH(D1468,'Items'!$A$6:$A$1005,0)),"MISSING ID")</x:f>
        <x:v>Proposal</x:v>
      </x:c>
      <x:c r="M1468" s="4" t="str">
        <x:f>IFERROR(INDEX('Crafting recipes'!$E$6:$E$1005,MATCH(B1468,'Crafting recipes'!$A$6:$A$1005,0)),"MISSING ID")</x:f>
        <x:v>Partial proposal</x:v>
      </x:c>
      <x:c r="N1468" s="4" t="str">
        <x:v>Partial audit candidate; quantity, fit and performance remain unresolved.</x:v>
      </x:c>
      <x:c r="O14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8" s="4" t="n">
        <x:f>IF(OR(C1468="Ingredient candidate",C1468="Consumed input",C1468="Contained input",C1468="Transform input"),IF(F1468="T0",0,IF(F1468="T1",1,IF(F1468="T2",2,IF(F1468="T3",3,IF(F1468="T4",4,-1))))),-1)</x:f>
        <x:v>3</x:v>
      </x:c>
      <x:c r="Q1468" s="4" t="n">
        <x:f>IF(AND(OR(C1468="Ingredient candidate",C1468="Consumed input",C1468="Contained input",C1468="Transform input"),P1468=-1),1,0)</x:f>
        <x:v>0</x:v>
      </x:c>
    </x:row>
    <x:row r="1469" ht="64" customHeight="1">
      <x:c r="A1469" s="4" t="str">
        <x:v>design.audit.equipment_algae_canister.audit.in.4</x:v>
      </x:c>
      <x:c r="B1469" s="4" t="str">
        <x:v>design.audit.equipment_algae_canister</x:v>
      </x:c>
      <x:c r="C1469" s="4" t="str">
        <x:v>Contained input</x:v>
      </x:c>
      <x:c r="D1469" s="4" t="str">
        <x:v>proposal.collection.contained_culinary_phagia_culture</x:v>
      </x:c>
      <x:c r="E1469" s="4" t="str">
        <x:f>IFERROR(INDEX('Items'!$B$6:$B$1005,MATCH(D1469,'Items'!$A$6:$A$1005,0)),"MISSING ID")</x:f>
        <x:v>Contained culinary Phagia culture</x:v>
      </x:c>
      <x:c r="F1469" s="4" t="str">
        <x:f>IFERROR(INDEX('Items'!$C$6:$C$1005,MATCH(D1469,'Items'!$A$6:$A$1005,0)),"MISSING ID")</x:f>
        <x:v>T0</x:v>
      </x:c>
      <x:c r="G1469" s="4" t="str">
        <x:f>IFERROR(INDEX('Items'!$D$6:$D$1005,MATCH(D1469,'Items'!$A$6:$A$1005,0)),"MISSING ID")</x:f>
        <x:v>Cooking ingredients</x:v>
      </x:c>
      <x:c r="H1469" s="4" t="str">
        <x:f>IFERROR(INDEX('Items'!$X$6:$X$1005,MATCH(D1469,'Items'!$A$6:$A$1005,0)),"MISSING ID")</x:f>
        <x:v>Raw material</x:v>
      </x:c>
      <x:c r="I1469" s="4"/>
      <x:c r="J1469" s="4" t="str">
        <x:v>Unspecified</x:v>
      </x:c>
      <x:c r="K1469" s="4" t="str">
        <x:f>IFERROR(INDEX('Crafting recipes'!$D$6:$D$1005,MATCH(B1469,'Crafting recipes'!$A$6:$A$1005,0)),"MISSING ID")</x:f>
        <x:v>Proposal</x:v>
      </x:c>
      <x:c r="L1469" s="4" t="str">
        <x:f>IFERROR(INDEX('Items'!$AD$6:$AD$1005,MATCH(D1469,'Items'!$A$6:$A$1005,0)),"MISSING ID")</x:f>
        <x:v>Proposal</x:v>
      </x:c>
      <x:c r="M1469" s="4" t="str">
        <x:f>IFERROR(INDEX('Crafting recipes'!$E$6:$E$1005,MATCH(B1469,'Crafting recipes'!$A$6:$A$1005,0)),"MISSING ID")</x:f>
        <x:v>Partial proposal</x:v>
      </x:c>
      <x:c r="N1469" s="4" t="str">
        <x:v>Partial audit candidate; quantity, fit and performance remain unresolved.</x:v>
      </x:c>
      <x:c r="O14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9" s="4" t="n">
        <x:f>IF(OR(C1469="Ingredient candidate",C1469="Consumed input",C1469="Contained input",C1469="Transform input"),IF(F1469="T0",0,IF(F1469="T1",1,IF(F1469="T2",2,IF(F1469="T3",3,IF(F1469="T4",4,-1))))),-1)</x:f>
        <x:v>0</x:v>
      </x:c>
      <x:c r="Q1469" s="4" t="n">
        <x:f>IF(AND(OR(C1469="Ingredient candidate",C1469="Consumed input",C1469="Contained input",C1469="Transform input"),P1469=-1),1,0)</x:f>
        <x:v>0</x:v>
      </x:c>
    </x:row>
    <x:row r="1470" ht="64" customHeight="1">
      <x:c r="A1470" s="4" t="str">
        <x:v>design.audit.equipment_algae_canister.audit.out</x:v>
      </x:c>
      <x:c r="B1470" s="4" t="str">
        <x:v>design.audit.equipment_algae_canister</x:v>
      </x:c>
      <x:c r="C1470" s="4" t="str">
        <x:v>Output</x:v>
      </x:c>
      <x:c r="D1470" s="4" t="str">
        <x:v>equipment.algae_canister</x:v>
      </x:c>
      <x:c r="E1470" s="4" t="str">
        <x:f>IFERROR(INDEX('Items'!$B$6:$B$1005,MATCH(D1470,'Items'!$A$6:$A$1005,0)),"MISSING ID")</x:f>
        <x:v>Algae canister</x:v>
      </x:c>
      <x:c r="F1470" s="4" t="str">
        <x:f>IFERROR(INDEX('Items'!$C$6:$C$1005,MATCH(D1470,'Items'!$A$6:$A$1005,0)),"MISSING ID")</x:f>
        <x:v>Not applicable</x:v>
      </x:c>
      <x:c r="G1470" s="4" t="str">
        <x:f>IFERROR(INDEX('Items'!$D$6:$D$1005,MATCH(D1470,'Items'!$A$6:$A$1005,0)),"MISSING ID")</x:f>
        <x:v>Accessories</x:v>
      </x:c>
      <x:c r="H1470" s="4" t="str">
        <x:f>IFERROR(INDEX('Items'!$X$6:$X$1005,MATCH(D1470,'Items'!$A$6:$A$1005,0)),"MISSING ID")</x:f>
        <x:v>Container</x:v>
      </x:c>
      <x:c r="I1470" s="4"/>
      <x:c r="J1470" s="4" t="str">
        <x:v>Unspecified</x:v>
      </x:c>
      <x:c r="K1470" s="4" t="str">
        <x:f>IFERROR(INDEX('Crafting recipes'!$D$6:$D$1005,MATCH(B1470,'Crafting recipes'!$A$6:$A$1005,0)),"MISSING ID")</x:f>
        <x:v>Proposal</x:v>
      </x:c>
      <x:c r="L1470" s="4" t="str">
        <x:f>IFERROR(INDEX('Items'!$AD$6:$AD$1005,MATCH(D1470,'Items'!$A$6:$A$1005,0)),"MISSING ID")</x:f>
        <x:v>Existing definition</x:v>
      </x:c>
      <x:c r="M1470" s="4" t="str">
        <x:f>IFERROR(INDEX('Crafting recipes'!$E$6:$E$1005,MATCH(B1470,'Crafting recipes'!$A$6:$A$1005,0)),"MISSING ID")</x:f>
        <x:v>Partial proposal</x:v>
      </x:c>
      <x:c r="N1470" s="4" t="str">
        <x:v>Partial audit candidate; quantity, fit and performance remain unresolved.</x:v>
      </x:c>
      <x:c r="O14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0" s="4" t="n">
        <x:f>IF(OR(C1470="Ingredient candidate",C1470="Consumed input",C1470="Contained input",C1470="Transform input"),IF(F1470="T0",0,IF(F1470="T1",1,IF(F1470="T2",2,IF(F1470="T3",3,IF(F1470="T4",4,-1))))),-1)</x:f>
        <x:v>-1</x:v>
      </x:c>
      <x:c r="Q1470" s="4" t="n">
        <x:f>IF(AND(OR(C1470="Ingredient candidate",C1470="Consumed input",C1470="Contained input",C1470="Transform input"),P1470=-1),1,0)</x:f>
        <x:v>0</x:v>
      </x:c>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 composite stock</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T2</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t="n">
        <x:f>IF(OR(C1472="Ingredient candidate",C1472="Consumed input",C1472="Contained input",C1472="Transform input"),IF(F1472="T0",0,IF(F1472="T1",1,IF(F1472="T2",2,IF(F1472="T3",3,IF(F1472="T4",4,-1))))),-1)</x:f>
        <x:v>2</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T3</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t="n">
        <x:f>IF(OR(C1473="Ingredient candidate",C1473="Consumed input",C1473="Contained input",C1473="Transform input"),IF(F1473="T0",0,IF(F1473="T1",1,IF(F1473="T2",2,IF(F1473="T3",3,IF(F1473="T4",4,-1))))),-1)</x:f>
        <x:v>3</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Cloak</x:v>
      </x:c>
      <x:c r="F1474" s="4" t="str">
        <x:f>IFERROR(INDEX('Items'!$C$6:$C$1005,MATCH(D1474,'Items'!$A$6:$A$1005,0)),"MISSING ID")</x:f>
        <x:v>Not applicable</x:v>
      </x:c>
      <x:c r="G1474" s="4" t="str">
        <x:f>IFERROR(INDEX('Items'!$D$6:$D$1005,MATCH(D1474,'Items'!$A$6:$A$1005,0)),"MISSING ID")</x:f>
        <x:v>Clothing</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T3</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t="n">
        <x:f>IF(OR(C1476="Ingredient candidate",C1476="Consumed input",C1476="Contained input",C1476="Transform input"),IF(F1476="T0",0,IF(F1476="T1",1,IF(F1476="T2",2,IF(F1476="T3",3,IF(F1476="T4",4,-1))))),-1)</x:f>
        <x:v>3</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T3</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t="n">
        <x:f>IF(OR(C1477="Ingredient candidate",C1477="Consumed input",C1477="Contained input",C1477="Transform input"),IF(F1477="T0",0,IF(F1477="T1",1,IF(F1477="T2",2,IF(F1477="T3",3,IF(F1477="T4",4,-1))))),-1)</x:f>
        <x:v>3</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Digging shovel axe</x:v>
      </x:c>
      <x:c r="F1478" s="4" t="str">
        <x:f>IFERROR(INDEX('Items'!$C$6:$C$1005,MATCH(D1478,'Items'!$A$6:$A$1005,0)),"MISSING ID")</x:f>
        <x:v>Not applicable</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T3</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t="n">
        <x:f>IF(OR(C1479="Ingredient candidate",C1479="Consumed input",C1479="Contained input",C1479="Transform input"),IF(F1479="T0",0,IF(F1479="T1",1,IF(F1479="T2",2,IF(F1479="T3",3,IF(F1479="T4",4,-1))))),-1)</x:f>
        <x:v>3</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T3</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t="n">
        <x:f>IF(OR(C1480="Ingredient candidate",C1480="Consumed input",C1480="Contained input",C1480="Transform input"),IF(F1480="T0",0,IF(F1480="T1",1,IF(F1480="T2",2,IF(F1480="T3",3,IF(F1480="T4",4,-1))))),-1)</x:f>
        <x:v>3</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T3</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t="n">
        <x:f>IF(OR(C1481="Ingredient candidate",C1481="Consumed input",C1481="Contained input",C1481="Transform input"),IF(F1481="T0",0,IF(F1481="T1",1,IF(F1481="T2",2,IF(F1481="T3",3,IF(F1481="T4",4,-1))))),-1)</x:f>
        <x:v>3</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T3</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t="n">
        <x:f>IF(OR(C1482="Ingredient candidate",C1482="Consumed input",C1482="Contained input",C1482="Transform input"),IF(F1482="T0",0,IF(F1482="T1",1,IF(F1482="T2",2,IF(F1482="T3",3,IF(F1482="T4",4,-1))))),-1)</x:f>
        <x:v>3</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Dust canister</x:v>
      </x:c>
      <x:c r="F1483" s="4" t="str">
        <x:f>IFERROR(INDEX('Items'!$C$6:$C$1005,MATCH(D1483,'Items'!$A$6:$A$1005,0)),"MISSING ID")</x:f>
        <x:v>Not applicable</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Not applicable</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t="str">
        <x:v>design.audit.equipment_jacket.audit.in.1</x:v>
      </x:c>
      <x:c r="B1487" s="4" t="str">
        <x:v>design.audit.equipment_jacket</x:v>
      </x:c>
      <x:c r="C1487" s="4" t="str">
        <x:v>Ingredient candidate</x:v>
      </x:c>
      <x:c r="D1487" s="4" t="str">
        <x:v>proposal.bio.pressed_husk</x:v>
      </x:c>
      <x:c r="E1487" s="4" t="str">
        <x:f>IFERROR(INDEX('Items'!$B$6:$B$1005,MATCH(D1487,'Items'!$A$6:$A$1005,0)),"MISSING ID")</x:f>
        <x:v>Pressed husk-fiber textile material</x:v>
      </x:c>
      <x:c r="F1487" s="4" t="str">
        <x:f>IFERROR(INDEX('Items'!$C$6:$C$1005,MATCH(D1487,'Items'!$A$6:$A$1005,0)),"MISSING ID")</x:f>
        <x:v>T1</x:v>
      </x:c>
      <x:c r="G1487" s="4" t="str">
        <x:f>IFERROR(INDEX('Items'!$D$6:$D$1005,MATCH(D1487,'Items'!$A$6:$A$1005,0)),"MISSING ID")</x:f>
        <x:v>Crafting components</x:v>
      </x:c>
      <x:c r="H1487" s="4" t="str">
        <x:f>IFERROR(INDEX('Items'!$X$6:$X$1005,MATCH(D1487,'Items'!$A$6:$A$1005,0)),"MISSING ID")</x:f>
        <x:v>Processed material</x:v>
      </x:c>
      <x:c r="I1487" s="4"/>
      <x:c r="J1487" s="4" t="str">
        <x:v>Unspecified</x:v>
      </x:c>
      <x:c r="K1487" s="4" t="str">
        <x:f>IFERROR(INDEX('Crafting recipes'!$D$6:$D$1005,MATCH(B1487,'Crafting recipes'!$A$6:$A$1005,0)),"MISSING ID")</x:f>
        <x:v>Proposal</x:v>
      </x:c>
      <x:c r="L1487" s="4" t="str">
        <x:f>IFERROR(INDEX('Items'!$AD$6:$AD$1005,MATCH(D1487,'Items'!$A$6:$A$1005,0)),"MISSING ID")</x:f>
        <x:v>Author direction</x:v>
      </x:c>
      <x:c r="M1487" s="4" t="str">
        <x:f>IFERROR(INDEX('Crafting recipes'!$E$6:$E$1005,MATCH(B1487,'Crafting recipes'!$A$6:$A$1005,0)),"MISSING ID")</x:f>
        <x:v>Partial proposal</x:v>
      </x:c>
      <x:c r="N1487" s="4" t="str">
        <x:v>Partial audit candidate; quantity, fit and performance remain unresolved.</x:v>
      </x:c>
      <x:c r="O1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7" s="4" t="n">
        <x:f>IF(OR(C1487="Ingredient candidate",C1487="Consumed input",C1487="Contained input",C1487="Transform input"),IF(F1487="T0",0,IF(F1487="T1",1,IF(F1487="T2",2,IF(F1487="T3",3,IF(F1487="T4",4,-1))))),-1)</x:f>
        <x:v>1</x:v>
      </x:c>
      <x:c r="Q1487" s="4" t="n">
        <x:f>IF(AND(OR(C1487="Ingredient candidate",C1487="Consumed input",C1487="Contained input",C1487="Transform input"),P1487=-1),1,0)</x:f>
        <x:v>0</x:v>
      </x:c>
    </x:row>
    <x:row r="1488" ht="64" customHeight="1">
      <x:c r="A1488" s="4" t="str">
        <x:v>design.audit.equipment_jacket.audit.in.2</x:v>
      </x:c>
      <x:c r="B1488" s="4" t="str">
        <x:v>design.audit.equipment_jacket</x:v>
      </x:c>
      <x:c r="C1488" s="4" t="str">
        <x:v>Ingredient candidate</x:v>
      </x:c>
      <x:c r="D1488" s="4" t="str">
        <x:v>proposal.audit.pressed_hide_fastening_strips</x:v>
      </x:c>
      <x:c r="E1488" s="4" t="str">
        <x:f>IFERROR(INDEX('Items'!$B$6:$B$1005,MATCH(D1488,'Items'!$A$6:$A$1005,0)),"MISSING ID")</x:f>
        <x:v>Pressed hide fastening strips</x:v>
      </x:c>
      <x:c r="F1488" s="4" t="str">
        <x:f>IFERROR(INDEX('Items'!$C$6:$C$1005,MATCH(D1488,'Items'!$A$6:$A$1005,0)),"MISSING ID")</x:f>
        <x:v>T2</x:v>
      </x:c>
      <x:c r="G1488" s="4" t="str">
        <x:f>IFERROR(INDEX('Items'!$D$6:$D$1005,MATCH(D1488,'Items'!$A$6:$A$1005,0)),"MISSING ID")</x:f>
        <x:v>Manufactured stock</x:v>
      </x:c>
      <x:c r="H1488" s="4" t="str">
        <x:f>IFERROR(INDEX('Items'!$X$6:$X$1005,MATCH(D1488,'Items'!$A$6:$A$1005,0)),"MISSING ID")</x:f>
        <x:v>Processed material</x:v>
      </x:c>
      <x:c r="I1488" s="4"/>
      <x:c r="J1488" s="4" t="str">
        <x:v>Unspecified</x:v>
      </x:c>
      <x:c r="K1488" s="4" t="str">
        <x:f>IFERROR(INDEX('Crafting recipes'!$D$6:$D$1005,MATCH(B1488,'Crafting recipes'!$A$6:$A$1005,0)),"MISSING ID")</x:f>
        <x:v>Proposal</x:v>
      </x:c>
      <x:c r="L1488" s="4" t="str">
        <x:f>IFERROR(INDEX('Items'!$AD$6:$AD$1005,MATCH(D1488,'Items'!$A$6:$A$1005,0)),"MISSING ID")</x:f>
        <x:v>Proposal</x:v>
      </x:c>
      <x:c r="M1488" s="4" t="str">
        <x:f>IFERROR(INDEX('Crafting recipes'!$E$6:$E$1005,MATCH(B1488,'Crafting recipes'!$A$6:$A$1005,0)),"MISSING ID")</x:f>
        <x:v>Partial proposal</x:v>
      </x:c>
      <x:c r="N1488" s="4" t="str">
        <x:v>Partial audit candidate; quantity, fit and performance remain unresolved.</x:v>
      </x:c>
      <x:c r="O1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8" s="4" t="n">
        <x:f>IF(OR(C1488="Ingredient candidate",C1488="Consumed input",C1488="Contained input",C1488="Transform input"),IF(F1488="T0",0,IF(F1488="T1",1,IF(F1488="T2",2,IF(F1488="T3",3,IF(F1488="T4",4,-1))))),-1)</x:f>
        <x:v>2</x:v>
      </x:c>
      <x:c r="Q1488" s="4" t="n">
        <x:f>IF(AND(OR(C1488="Ingredient candidate",C1488="Consumed input",C1488="Contained input",C1488="Transform input"),P1488=-1),1,0)</x:f>
        <x:v>0</x:v>
      </x:c>
    </x:row>
    <x:row r="1489" ht="64" customHeight="1">
      <x:c r="A1489" s="4" t="str">
        <x:v>design.audit.equipment_jacket.audit.in.3</x:v>
      </x:c>
      <x:c r="B1489" s="4" t="str">
        <x:v>design.audit.equipment_jacket</x:v>
      </x:c>
      <x:c r="C1489" s="4" t="str">
        <x:v>Ingredient candidate</x:v>
      </x:c>
      <x:c r="D1489" s="4" t="str">
        <x:v>proposal.ceramic.fastener</x:v>
      </x:c>
      <x:c r="E1489" s="4" t="str">
        <x:f>IFERROR(INDEX('Items'!$B$6:$B$1005,MATCH(D1489,'Items'!$A$6:$A$1005,0)),"MISSING ID")</x:f>
        <x:v>Ceramic toggle fastener</x:v>
      </x:c>
      <x:c r="F1489" s="4" t="str">
        <x:f>IFERROR(INDEX('Items'!$C$6:$C$1005,MATCH(D1489,'Items'!$A$6:$A$1005,0)),"MISSING ID")</x:f>
        <x:v>T3</x:v>
      </x:c>
      <x:c r="G1489" s="4" t="str">
        <x:f>IFERROR(INDEX('Items'!$D$6:$D$1005,MATCH(D1489,'Items'!$A$6:$A$1005,0)),"MISSING ID")</x:f>
        <x:v>Crafting components</x:v>
      </x:c>
      <x:c r="H1489" s="4" t="str">
        <x:f>IFERROR(INDEX('Items'!$X$6:$X$1005,MATCH(D1489,'Items'!$A$6:$A$1005,0)),"MISSING ID")</x:f>
        <x:v>Crafting component</x:v>
      </x:c>
      <x:c r="I1489" s="4"/>
      <x:c r="J1489" s="4" t="str">
        <x:v>Unspecified</x:v>
      </x:c>
      <x:c r="K1489" s="4" t="str">
        <x:f>IFERROR(INDEX('Crafting recipes'!$D$6:$D$1005,MATCH(B1489,'Crafting recipes'!$A$6:$A$1005,0)),"MISSING ID")</x:f>
        <x:v>Proposal</x:v>
      </x:c>
      <x:c r="L1489" s="4" t="str">
        <x:f>IFERROR(INDEX('Items'!$AD$6:$AD$1005,MATCH(D1489,'Items'!$A$6:$A$1005,0)),"MISSING ID")</x:f>
        <x:v>Proposal</x:v>
      </x:c>
      <x:c r="M1489" s="4" t="str">
        <x:f>IFERROR(INDEX('Crafting recipes'!$E$6:$E$1005,MATCH(B1489,'Crafting recipes'!$A$6:$A$1005,0)),"MISSING ID")</x:f>
        <x:v>Partial proposal</x:v>
      </x:c>
      <x:c r="N1489" s="4" t="str">
        <x:v>Partial audit candidate; quantity, fit and performance remain unresolved.</x:v>
      </x:c>
      <x:c r="O1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9" s="4" t="n">
        <x:f>IF(OR(C1489="Ingredient candidate",C1489="Consumed input",C1489="Contained input",C1489="Transform input"),IF(F1489="T0",0,IF(F1489="T1",1,IF(F1489="T2",2,IF(F1489="T3",3,IF(F1489="T4",4,-1))))),-1)</x:f>
        <x:v>3</x:v>
      </x:c>
      <x:c r="Q1489" s="4" t="n">
        <x:f>IF(AND(OR(C1489="Ingredient candidate",C1489="Consumed input",C1489="Contained input",C1489="Transform input"),P1489=-1),1,0)</x:f>
        <x:v>0</x:v>
      </x:c>
    </x:row>
    <x:row r="1490" ht="64" customHeight="1">
      <x:c r="A1490" s="4" t="str">
        <x:v>design.audit.equipment_jacket.audit.out</x:v>
      </x:c>
      <x:c r="B1490" s="4" t="str">
        <x:v>design.audit.equipment_jacket</x:v>
      </x:c>
      <x:c r="C1490" s="4" t="str">
        <x:v>Output</x:v>
      </x:c>
      <x:c r="D1490" s="4" t="str">
        <x:v>equipment.jacket</x:v>
      </x:c>
      <x:c r="E1490" s="4" t="str">
        <x:f>IFERROR(INDEX('Items'!$B$6:$B$1005,MATCH(D1490,'Items'!$A$6:$A$1005,0)),"MISSING ID")</x:f>
        <x:v>Jacket</x:v>
      </x:c>
      <x:c r="F1490" s="4" t="str">
        <x:f>IFERROR(INDEX('Items'!$C$6:$C$1005,MATCH(D1490,'Items'!$A$6:$A$1005,0)),"MISSING ID")</x:f>
        <x:v>Not applicable</x:v>
      </x:c>
      <x:c r="G1490" s="4" t="str">
        <x:f>IFERROR(INDEX('Items'!$D$6:$D$1005,MATCH(D1490,'Items'!$A$6:$A$1005,0)),"MISSING ID")</x:f>
        <x:v>Clothing</x:v>
      </x:c>
      <x:c r="H1490" s="4" t="str">
        <x:f>IFERROR(INDEX('Items'!$X$6:$X$1005,MATCH(D1490,'Items'!$A$6:$A$1005,0)),"MISSING ID")</x:f>
        <x:v>Wearable</x:v>
      </x:c>
      <x:c r="I1490" s="4"/>
      <x:c r="J1490" s="4" t="str">
        <x:v>Unspecified</x:v>
      </x:c>
      <x:c r="K1490" s="4" t="str">
        <x:f>IFERROR(INDEX('Crafting recipes'!$D$6:$D$1005,MATCH(B1490,'Crafting recipes'!$A$6:$A$1005,0)),"MISSING ID")</x:f>
        <x:v>Proposal</x:v>
      </x:c>
      <x:c r="L1490" s="4" t="str">
        <x:f>IFERROR(INDEX('Items'!$AD$6:$AD$1005,MATCH(D1490,'Items'!$A$6:$A$1005,0)),"MISSING ID")</x:f>
        <x:v>Existing definition</x:v>
      </x:c>
      <x:c r="M1490" s="4" t="str">
        <x:f>IFERROR(INDEX('Crafting recipes'!$E$6:$E$1005,MATCH(B1490,'Crafting recipes'!$A$6:$A$1005,0)),"MISSING ID")</x:f>
        <x:v>Partial proposal</x:v>
      </x:c>
      <x:c r="N1490" s="4" t="str">
        <x:v>Partial audit candidate; quantity, fit and performance remain unresolved.</x:v>
      </x:c>
      <x:c r="O1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0" s="4" t="n">
        <x:f>IF(OR(C1490="Ingredient candidate",C1490="Consumed input",C1490="Contained input",C1490="Transform input"),IF(F1490="T0",0,IF(F1490="T1",1,IF(F1490="T2",2,IF(F1490="T3",3,IF(F1490="T4",4,-1))))),-1)</x:f>
        <x:v>-1</x:v>
      </x:c>
      <x:c r="Q1490" s="4" t="n">
        <x:f>IF(AND(OR(C1490="Ingredient candidate",C1490="Consumed input",C1490="Contained input",C1490="Transform input"),P1490=-1),1,0)</x:f>
        <x:v>0</x:v>
      </x:c>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Not applicable</x:v>
      </x:c>
      <x:c r="G1491" s="4" t="str">
        <x:f>IFERROR(INDEX('Items'!$D$6:$D$1005,MATCH(D1491,'Items'!$A$6:$A$1005,0)),"MISSING ID")</x:f>
        <x:v>Camp items</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t="n">
        <x:f>IF(OR(C1491="Ingredient candidate",C1491="Consumed input",C1491="Contained input",C1491="Transform input"),IF(F1491="T0",0,IF(F1491="T1",1,IF(F1491="T2",2,IF(F1491="T3",3,IF(F1491="T4",4,-1))))),-1)</x:f>
        <x:v>-1</x:v>
      </x:c>
      <x:c r="Q1491" s="4" t="n">
        <x:f>IF(AND(OR(C1491="Ingredient candidate",C1491="Consumed input",C1491="Contained input",C1491="Transform input"),P1491=-1),1,0)</x:f>
        <x:v>1</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Not applicable</x:v>
      </x:c>
      <x:c r="G1492" s="4" t="str">
        <x:f>IFERROR(INDEX('Items'!$D$6:$D$1005,MATCH(D1492,'Items'!$A$6:$A$1005,0)),"MISSING ID")</x:f>
        <x:v>Camp items</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t="n">
        <x:f>IF(OR(C1492="Ingredient candidate",C1492="Consumed input",C1492="Contained input",C1492="Transform input"),IF(F1492="T0",0,IF(F1492="T1",1,IF(F1492="T2",2,IF(F1492="T3",3,IF(F1492="T4",4,-1))))),-1)</x:f>
        <x:v>-1</x:v>
      </x:c>
      <x:c r="Q1492" s="4" t="n">
        <x:f>IF(AND(OR(C1492="Ingredient candidate",C1492="Consumed input",C1492="Contained input",C1492="Transform input"),P1492=-1),1,0)</x:f>
        <x:v>1</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Not applicable</x:v>
      </x:c>
      <x:c r="G1493" s="4" t="str">
        <x:f>IFERROR(INDEX('Items'!$D$6:$D$1005,MATCH(D1493,'Items'!$A$6:$A$1005,0)),"MISSING ID")</x:f>
        <x:v>Camp items</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t="n">
        <x:f>IF(OR(C1493="Ingredient candidate",C1493="Consumed input",C1493="Contained input",C1493="Transform input"),IF(F1493="T0",0,IF(F1493="T1",1,IF(F1493="T2",2,IF(F1493="T3",3,IF(F1493="T4",4,-1))))),-1)</x:f>
        <x:v>-1</x:v>
      </x:c>
      <x:c r="Q1493" s="4" t="n">
        <x:f>IF(AND(OR(C1493="Ingredient candidate",C1493="Consumed input",C1493="Contained input",C1493="Transform input"),P1493=-1),1,0)</x:f>
        <x:v>1</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Not applicable</x:v>
      </x:c>
      <x:c r="G1494" s="4" t="str">
        <x:f>IFERROR(INDEX('Items'!$D$6:$D$1005,MATCH(D1494,'Items'!$A$6:$A$1005,0)),"MISSING ID")</x:f>
        <x:v>Camp items</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t="n">
        <x:f>IF(OR(C1494="Ingredient candidate",C1494="Consumed input",C1494="Contained input",C1494="Transform input"),IF(F1494="T0",0,IF(F1494="T1",1,IF(F1494="T2",2,IF(F1494="T3",3,IF(F1494="T4",4,-1))))),-1)</x:f>
        <x:v>-1</x:v>
      </x:c>
      <x:c r="Q1494" s="4" t="n">
        <x:f>IF(AND(OR(C1494="Ingredient candidate",C1494="Consumed input",C1494="Contained input",C1494="Transform input"),P1494=-1),1,0)</x:f>
        <x:v>1</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Not applicable</x:v>
      </x:c>
      <x:c r="G1495" s="4" t="str">
        <x:f>IFERROR(INDEX('Items'!$D$6:$D$1005,MATCH(D1495,'Items'!$A$6:$A$1005,0)),"MISSING ID")</x:f>
        <x:v>Camp items</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t="n">
        <x:f>IF(OR(C1495="Ingredient candidate",C1495="Consumed input",C1495="Contained input",C1495="Transform input"),IF(F1495="T0",0,IF(F1495="T1",1,IF(F1495="T2",2,IF(F1495="T3",3,IF(F1495="T4",4,-1))))),-1)</x:f>
        <x:v>-1</x:v>
      </x:c>
      <x:c r="Q1495" s="4" t="n">
        <x:f>IF(AND(OR(C1495="Ingredient candidate",C1495="Consumed input",C1495="Contained input",C1495="Transform input"),P1495=-1),1,0)</x:f>
        <x:v>1</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Not applicable</x:v>
      </x:c>
      <x:c r="G1496" s="4" t="str">
        <x:f>IFERROR(INDEX('Items'!$D$6:$D$1005,MATCH(D1496,'Items'!$A$6:$A$1005,0)),"MISSING ID")</x:f>
        <x:v>Camp items</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t="n">
        <x:f>IF(OR(C1496="Ingredient candidate",C1496="Consumed input",C1496="Contained input",C1496="Transform input"),IF(F1496="T0",0,IF(F1496="T1",1,IF(F1496="T2",2,IF(F1496="T3",3,IF(F1496="T4",4,-1))))),-1)</x:f>
        <x:v>-1</x:v>
      </x:c>
      <x:c r="Q1496" s="4" t="n">
        <x:f>IF(AND(OR(C1496="Ingredient candidate",C1496="Consumed input",C1496="Contained input",C1496="Transform input"),P1496=-1),1,0)</x:f>
        <x:v>1</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Not applicable</x:v>
      </x:c>
      <x:c r="G1497" s="4" t="str">
        <x:f>IFERROR(INDEX('Items'!$D$6:$D$1005,MATCH(D1497,'Items'!$A$6:$A$1005,0)),"MISSING ID")</x:f>
        <x:v>Camp items</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t="n">
        <x:f>IF(OR(C1497="Ingredient candidate",C1497="Consumed input",C1497="Contained input",C1497="Transform input"),IF(F1497="T0",0,IF(F1497="T1",1,IF(F1497="T2",2,IF(F1497="T3",3,IF(F1497="T4",4,-1))))),-1)</x:f>
        <x:v>-1</x:v>
      </x:c>
      <x:c r="Q1497" s="4" t="n">
        <x:f>IF(AND(OR(C1497="Ingredient candidate",C1497="Consumed input",C1497="Contained input",C1497="Transform input"),P1497=-1),1,0)</x:f>
        <x:v>1</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Not applicable</x:v>
      </x:c>
      <x:c r="G1498" s="4" t="str">
        <x:f>IFERROR(INDEX('Items'!$D$6:$D$1005,MATCH(D1498,'Items'!$A$6:$A$1005,0)),"MISSING ID")</x:f>
        <x:v>Camp items</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t="n">
        <x:f>IF(OR(C1498="Ingredient candidate",C1498="Consumed input",C1498="Contained input",C1498="Transform input"),IF(F1498="T0",0,IF(F1498="T1",1,IF(F1498="T2",2,IF(F1498="T3",3,IF(F1498="T4",4,-1))))),-1)</x:f>
        <x:v>-1</x:v>
      </x:c>
      <x:c r="Q1498" s="4" t="n">
        <x:f>IF(AND(OR(C1498="Ingredient candidate",C1498="Consumed input",C1498="Contained input",C1498="Transform input"),P1498=-1),1,0)</x:f>
        <x:v>1</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Not applicable</x:v>
      </x:c>
      <x:c r="G1499" s="4" t="str">
        <x:f>IFERROR(INDEX('Items'!$D$6:$D$1005,MATCH(D1499,'Items'!$A$6:$A$1005,0)),"MISSING ID")</x:f>
        <x:v>Camp items</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t="n">
        <x:f>IF(OR(C1499="Ingredient candidate",C1499="Consumed input",C1499="Contained input",C1499="Transform input"),IF(F1499="T0",0,IF(F1499="T1",1,IF(F1499="T2",2,IF(F1499="T3",3,IF(F1499="T4",4,-1))))),-1)</x:f>
        <x:v>-1</x:v>
      </x:c>
      <x:c r="Q1499" s="4" t="n">
        <x:f>IF(AND(OR(C1499="Ingredient candidate",C1499="Consumed input",C1499="Contained input",C1499="Transform input"),P1499=-1),1,0)</x:f>
        <x:v>1</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Not applicable</x:v>
      </x:c>
      <x:c r="G1500" s="4" t="str">
        <x:f>IFERROR(INDEX('Items'!$D$6:$D$1005,MATCH(D1500,'Items'!$A$6:$A$1005,0)),"MISSING ID")</x:f>
        <x:v>Camp items</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t="n">
        <x:f>IF(OR(C1500="Ingredient candidate",C1500="Consumed input",C1500="Contained input",C1500="Transform input"),IF(F1500="T0",0,IF(F1500="T1",1,IF(F1500="T2",2,IF(F1500="T3",3,IF(F1500="T4",4,-1))))),-1)</x:f>
        <x:v>-1</x:v>
      </x:c>
      <x:c r="Q1500" s="4" t="n">
        <x:f>IF(AND(OR(C1500="Ingredient candidate",C1500="Consumed input",C1500="Contained input",C1500="Transform input"),P1500=-1),1,0)</x:f>
        <x:v>1</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Not applicable</x:v>
      </x:c>
      <x:c r="G1501" s="4" t="str">
        <x:f>IFERROR(INDEX('Items'!$D$6:$D$1005,MATCH(D1501,'Items'!$A$6:$A$1005,0)),"MISSING ID")</x:f>
        <x:v>Camp items</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T1</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t="n">
        <x:f>IF(OR(C1502="Ingredient candidate",C1502="Consumed input",C1502="Contained input",C1502="Transform input"),IF(F1502="T0",0,IF(F1502="T1",1,IF(F1502="T2",2,IF(F1502="T3",3,IF(F1502="T4",4,-1))))),-1)</x:f>
        <x:v>1</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T3</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t="n">
        <x:f>IF(OR(C1503="Ingredient candidate",C1503="Consumed input",C1503="Contained input",C1503="Transform input"),IF(F1503="T0",0,IF(F1503="T1",1,IF(F1503="T2",2,IF(F1503="T3",3,IF(F1503="T4",4,-1))))),-1)</x:f>
        <x:v>3</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Not applicable</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t="str">
        <x:v>design.audit.proposal_gear_grounding_kit.audit.in.1</x:v>
      </x:c>
      <x:c r="B1505" s="4" t="str">
        <x:v>design.audit.proposal_gear_grounding_kit</x:v>
      </x:c>
      <x:c r="C1505" s="4" t="str">
        <x:v>Ingredient candidate</x:v>
      </x:c>
      <x:c r="D1505" s="4" t="str">
        <x:v>proposal.t4.grounding_harness</x:v>
      </x:c>
      <x:c r="E1505" s="4" t="str">
        <x:f>IFERROR(INDEX('Items'!$B$6:$B$1005,MATCH(D1505,'Items'!$A$6:$A$1005,0)),"MISSING ID")</x:f>
        <x:v>Terminated grounding harness</x:v>
      </x:c>
      <x:c r="F1505" s="4" t="str">
        <x:f>IFERROR(INDEX('Items'!$C$6:$C$1005,MATCH(D1505,'Items'!$A$6:$A$1005,0)),"MISSING ID")</x:f>
        <x:v>T4</x:v>
      </x:c>
      <x:c r="G1505" s="4" t="str">
        <x:f>IFERROR(INDEX('Items'!$D$6:$D$1005,MATCH(D1505,'Items'!$A$6:$A$1005,0)),"MISSING ID")</x:f>
        <x:v>Crafting components</x:v>
      </x:c>
      <x:c r="H1505" s="4" t="str">
        <x:f>IFERROR(INDEX('Items'!$X$6:$X$1005,MATCH(D1505,'Items'!$A$6:$A$1005,0)),"MISSING ID")</x:f>
        <x:v>Crafting component</x:v>
      </x:c>
      <x:c r="I1505" s="4"/>
      <x:c r="J1505" s="4" t="str">
        <x:v>Unspecified</x:v>
      </x:c>
      <x:c r="K1505" s="4" t="str">
        <x:f>IFERROR(INDEX('Crafting recipes'!$D$6:$D$1005,MATCH(B1505,'Crafting recipes'!$A$6:$A$1005,0)),"MISSING ID")</x:f>
        <x:v>Proposal</x:v>
      </x:c>
      <x:c r="L1505" s="4" t="str">
        <x:f>IFERROR(INDEX('Items'!$AD$6:$AD$1005,MATCH(D1505,'Items'!$A$6:$A$1005,0)),"MISSING ID")</x:f>
        <x:v>Proposal</x:v>
      </x:c>
      <x:c r="M1505" s="4" t="str">
        <x:f>IFERROR(INDEX('Crafting recipes'!$E$6:$E$1005,MATCH(B1505,'Crafting recipes'!$A$6:$A$1005,0)),"MISSING ID")</x:f>
        <x:v>Partial proposal</x:v>
      </x:c>
      <x:c r="N1505" s="4" t="str">
        <x:v>Partial audit candidate; quantity, fit and performance remain unresolved.</x:v>
      </x:c>
      <x:c r="O1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5" s="4" t="n">
        <x:f>IF(OR(C1505="Ingredient candidate",C1505="Consumed input",C1505="Contained input",C1505="Transform input"),IF(F1505="T0",0,IF(F1505="T1",1,IF(F1505="T2",2,IF(F1505="T3",3,IF(F1505="T4",4,-1))))),-1)</x:f>
        <x:v>4</x:v>
      </x:c>
      <x:c r="Q1505" s="4" t="n">
        <x:f>IF(AND(OR(C1505="Ingredient candidate",C1505="Consumed input",C1505="Contained input",C1505="Transform input"),P1505=-1),1,0)</x:f>
        <x:v>0</x:v>
      </x:c>
    </x:row>
    <x:row r="1506" ht="64" customHeight="1">
      <x:c r="A1506" s="4" t="str">
        <x:v>design.audit.proposal_gear_grounding_kit.audit.in.2</x:v>
      </x:c>
      <x:c r="B1506" s="4" t="str">
        <x:v>design.audit.proposal_gear_grounding_kit</x:v>
      </x:c>
      <x:c r="C1506" s="4" t="str">
        <x:v>Ingredient candidate</x:v>
      </x:c>
      <x:c r="D1506" s="4" t="str">
        <x:v>proposal.collection.ground_anchor_stake_set</x:v>
      </x:c>
      <x:c r="E1506" s="4" t="str">
        <x:f>IFERROR(INDEX('Items'!$B$6:$B$1005,MATCH(D1506,'Items'!$A$6:$A$1005,0)),"MISSING ID")</x:f>
        <x:v>Ground-anchor stake set</x:v>
      </x:c>
      <x:c r="F1506" s="4" t="str">
        <x:f>IFERROR(INDEX('Items'!$C$6:$C$1005,MATCH(D1506,'Items'!$A$6:$A$1005,0)),"MISSING ID")</x:f>
        <x:v>Not applicable</x:v>
      </x:c>
      <x:c r="G1506" s="4" t="str">
        <x:f>IFERROR(INDEX('Items'!$D$6:$D$1005,MATCH(D1506,'Items'!$A$6:$A$1005,0)),"MISSING ID")</x:f>
        <x:v>Camp items</x:v>
      </x:c>
      <x:c r="H1506" s="4" t="str">
        <x:f>IFERROR(INDEX('Items'!$X$6:$X$1005,MATCH(D1506,'Items'!$A$6:$A$1005,0)),"MISSING ID")</x:f>
        <x:v>Shelter item</x:v>
      </x:c>
      <x:c r="I1506" s="4"/>
      <x:c r="J1506" s="4" t="str">
        <x:v>Unspecified</x:v>
      </x:c>
      <x:c r="K1506" s="4" t="str">
        <x:f>IFERROR(INDEX('Crafting recipes'!$D$6:$D$1005,MATCH(B1506,'Crafting recipes'!$A$6:$A$1005,0)),"MISSING ID")</x:f>
        <x:v>Proposal</x:v>
      </x:c>
      <x:c r="L1506" s="4" t="str">
        <x:f>IFERROR(INDEX('Items'!$AD$6:$AD$1005,MATCH(D1506,'Items'!$A$6:$A$1005,0)),"MISSING ID")</x:f>
        <x:v>Proposal</x:v>
      </x:c>
      <x:c r="M1506" s="4" t="str">
        <x:f>IFERROR(INDEX('Crafting recipes'!$E$6:$E$1005,MATCH(B1506,'Crafting recipes'!$A$6:$A$1005,0)),"MISSING ID")</x:f>
        <x:v>Partial proposal</x:v>
      </x:c>
      <x:c r="N1506" s="4" t="str">
        <x:v>Partial audit candidate; quantity, fit and performance remain unresolved.</x:v>
      </x:c>
      <x:c r="O1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6" s="4" t="n">
        <x:f>IF(OR(C1506="Ingredient candidate",C1506="Consumed input",C1506="Contained input",C1506="Transform input"),IF(F1506="T0",0,IF(F1506="T1",1,IF(F1506="T2",2,IF(F1506="T3",3,IF(F1506="T4",4,-1))))),-1)</x:f>
        <x:v>-1</x:v>
      </x:c>
      <x:c r="Q1506" s="4" t="n">
        <x:f>IF(AND(OR(C1506="Ingredient candidate",C1506="Consumed input",C1506="Contained input",C1506="Transform input"),P1506=-1),1,0)</x:f>
        <x:v>1</x:v>
      </x:c>
    </x:row>
    <x:row r="1507" ht="64" customHeight="1">
      <x:c r="A1507" s="4" t="str">
        <x:v>design.audit.proposal_gear_grounding_kit.audit.in.3</x:v>
      </x:c>
      <x:c r="B1507" s="4" t="str">
        <x:v>design.audit.proposal_gear_grounding_kit</x:v>
      </x:c>
      <x:c r="C1507" s="4" t="str">
        <x:v>Ingredient candidate</x:v>
      </x:c>
      <x:c r="D1507" s="4" t="str">
        <x:v>proposal.t4.insulating_board</x:v>
      </x:c>
      <x:c r="E1507" s="4" t="str">
        <x:f>IFERROR(INDEX('Items'!$B$6:$B$1005,MATCH(D1507,'Items'!$A$6:$A$1005,0)),"MISSING ID")</x:f>
        <x:v>Pressed mineral-husk insulating board</x:v>
      </x:c>
      <x:c r="F1507" s="4" t="str">
        <x:f>IFERROR(INDEX('Items'!$C$6:$C$1005,MATCH(D1507,'Items'!$A$6:$A$1005,0)),"MISSING ID")</x:f>
        <x:v>T4</x:v>
      </x:c>
      <x:c r="G1507" s="4" t="str">
        <x:f>IFERROR(INDEX('Items'!$D$6:$D$1005,MATCH(D1507,'Items'!$A$6:$A$1005,0)),"MISSING ID")</x:f>
        <x:v>Manufactured stock</x:v>
      </x:c>
      <x:c r="H1507" s="4" t="str">
        <x:f>IFERROR(INDEX('Items'!$X$6:$X$1005,MATCH(D1507,'Items'!$A$6:$A$1005,0)),"MISSING ID")</x:f>
        <x:v>Processed material</x:v>
      </x:c>
      <x:c r="I1507" s="4"/>
      <x:c r="J1507" s="4" t="str">
        <x:v>Unspecified</x:v>
      </x:c>
      <x:c r="K1507" s="4" t="str">
        <x:f>IFERROR(INDEX('Crafting recipes'!$D$6:$D$1005,MATCH(B1507,'Crafting recipes'!$A$6:$A$1005,0)),"MISSING ID")</x:f>
        <x:v>Proposal</x:v>
      </x:c>
      <x:c r="L1507" s="4" t="str">
        <x:f>IFERROR(INDEX('Items'!$AD$6:$AD$1005,MATCH(D1507,'Items'!$A$6:$A$1005,0)),"MISSING ID")</x:f>
        <x:v>Proposal</x:v>
      </x:c>
      <x:c r="M1507" s="4" t="str">
        <x:f>IFERROR(INDEX('Crafting recipes'!$E$6:$E$1005,MATCH(B1507,'Crafting recipes'!$A$6:$A$1005,0)),"MISSING ID")</x:f>
        <x:v>Partial proposal</x:v>
      </x:c>
      <x:c r="N1507" s="4" t="str">
        <x:v>Partial audit candidate; quantity, fit and performance remain unresolved.</x:v>
      </x:c>
      <x:c r="O1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7" s="4" t="n">
        <x:f>IF(OR(C1507="Ingredient candidate",C1507="Consumed input",C1507="Contained input",C1507="Transform input"),IF(F1507="T0",0,IF(F1507="T1",1,IF(F1507="T2",2,IF(F1507="T3",3,IF(F1507="T4",4,-1))))),-1)</x:f>
        <x:v>4</x:v>
      </x:c>
      <x:c r="Q1507" s="4" t="n">
        <x:f>IF(AND(OR(C1507="Ingredient candidate",C1507="Consumed input",C1507="Contained input",C1507="Transform input"),P1507=-1),1,0)</x:f>
        <x:v>0</x:v>
      </x:c>
    </x:row>
    <x:row r="1508" ht="64" customHeight="1">
      <x:c r="A1508" s="4" t="str">
        <x:v>design.audit.proposal_gear_grounding_kit.audit.out</x:v>
      </x:c>
      <x:c r="B1508" s="4" t="str">
        <x:v>design.audit.proposal_gear_grounding_kit</x:v>
      </x:c>
      <x:c r="C1508" s="4" t="str">
        <x:v>Output</x:v>
      </x:c>
      <x:c r="D1508" s="4" t="str">
        <x:v>proposal.gear.grounding_kit</x:v>
      </x:c>
      <x:c r="E1508" s="4" t="str">
        <x:f>IFERROR(INDEX('Items'!$B$6:$B$1005,MATCH(D1508,'Items'!$A$6:$A$1005,0)),"MISSING ID")</x:f>
        <x:v>Static grounding kit</x:v>
      </x:c>
      <x:c r="F1508" s="4" t="str">
        <x:f>IFERROR(INDEX('Items'!$C$6:$C$1005,MATCH(D1508,'Items'!$A$6:$A$1005,0)),"MISSING ID")</x:f>
        <x:v>Not applicable</x:v>
      </x:c>
      <x:c r="G1508" s="4" t="str">
        <x:f>IFERROR(INDEX('Items'!$D$6:$D$1005,MATCH(D1508,'Items'!$A$6:$A$1005,0)),"MISSING ID")</x:f>
        <x:v>Accessories</x:v>
      </x:c>
      <x:c r="H1508" s="4" t="str">
        <x:f>IFERROR(INDEX('Items'!$X$6:$X$1005,MATCH(D1508,'Items'!$A$6:$A$1005,0)),"MISSING ID")</x:f>
        <x:v>Tool</x:v>
      </x:c>
      <x:c r="I1508" s="4"/>
      <x:c r="J1508" s="4" t="str">
        <x:v>Unspecified</x:v>
      </x:c>
      <x:c r="K1508" s="4" t="str">
        <x:f>IFERROR(INDEX('Crafting recipes'!$D$6:$D$1005,MATCH(B1508,'Crafting recipes'!$A$6:$A$1005,0)),"MISSING ID")</x:f>
        <x:v>Proposal</x:v>
      </x:c>
      <x:c r="L1508" s="4" t="str">
        <x:f>IFERROR(INDEX('Items'!$AD$6:$AD$1005,MATCH(D1508,'Items'!$A$6:$A$1005,0)),"MISSING ID")</x:f>
        <x:v>Author direction</x:v>
      </x:c>
      <x:c r="M1508" s="4" t="str">
        <x:f>IFERROR(INDEX('Crafting recipes'!$E$6:$E$1005,MATCH(B1508,'Crafting recipes'!$A$6:$A$1005,0)),"MISSING ID")</x:f>
        <x:v>Partial proposal</x:v>
      </x:c>
      <x:c r="N1508" s="4" t="str">
        <x:v>Partial audit candidate; quantity, fit and performance remain unresolved.</x:v>
      </x:c>
      <x:c r="O1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8" s="4" t="n">
        <x:f>IF(OR(C1508="Ingredient candidate",C1508="Consumed input",C1508="Contained input",C1508="Transform input"),IF(F1508="T0",0,IF(F1508="T1",1,IF(F1508="T2",2,IF(F1508="T3",3,IF(F1508="T4",4,-1))))),-1)</x:f>
        <x:v>-1</x:v>
      </x:c>
      <x:c r="Q1508" s="4" t="n">
        <x:f>IF(AND(OR(C1508="Ingredient candidate",C1508="Consumed input",C1508="Contained input",C1508="Transform input"),P1508=-1),1,0)</x:f>
        <x:v>0</x:v>
      </x:c>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Opaque mineral-glass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str">
        <x:f>IFERROR(INDEX('Crafting recipes'!$D$6:$D$1005,MATCH(B1512,'Crafting recipes'!$A$6:$A$1005,0)),"MISSING ID")</x:f>
        <x:v>Proposal</x:v>
      </x:c>
      <x:c r="L1512" s="4" t="str">
        <x:f>IFERROR(INDEX('Items'!$AD$6:$AD$1005,MATCH(D1512,'Items'!$A$6:$A$1005,0)),"MISSING ID")</x:f>
        <x:v>Proposal</x:v>
      </x:c>
      <x:c r="M1512" s="4" t="str">
        <x:f>IFERROR(INDEX('Crafting recipes'!$E$6:$E$1005,MATCH(B1512,'Crafting recipes'!$A$6:$A$1005,0)),"MISSING ID")</x:f>
        <x:v>Partial proposal</x:v>
      </x:c>
      <x:c r="N1512" s="4" t="str">
        <x:v>Partial audit candidate; quantity, fit and performance remain unresolved.</x:v>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T2</x:v>
      </x:c>
      <x:c r="G1513" s="4" t="str">
        <x:f>IFERROR(INDEX('Items'!$D$6:$D$1005,MATCH(D1513,'Items'!$A$6:$A$1005,0)),"MISSING ID")</x:f>
        <x:v>Containers</x:v>
      </x:c>
      <x:c r="H1513" s="4" t="str">
        <x:f>IFERROR(INDEX('Items'!$X$6:$X$1005,MATCH(D1513,'Items'!$A$6:$A$1005,0)),"MISSING ID")</x:f>
        <x:v>Container part</x:v>
      </x:c>
      <x:c r="I1513" s="4"/>
      <x:c r="J1513" s="4" t="str">
        <x:v>Unspecified</x:v>
      </x:c>
      <x:c r="K1513" s="4" t="str">
        <x:f>IFERROR(INDEX('Crafting recipes'!$D$6:$D$1005,MATCH(B1513,'Crafting recipes'!$A$6:$A$1005,0)),"MISSING ID")</x:f>
        <x:v>Proposal</x:v>
      </x:c>
      <x:c r="L1513" s="4" t="str">
        <x:f>IFERROR(INDEX('Items'!$AD$6:$AD$1005,MATCH(D1513,'Items'!$A$6:$A$1005,0)),"MISSING ID")</x:f>
        <x:v>Proposal</x:v>
      </x:c>
      <x:c r="M1513" s="4" t="str">
        <x:f>IFERROR(INDEX('Crafting recipes'!$E$6:$E$1005,MATCH(B1513,'Crafting recipes'!$A$6:$A$1005,0)),"MISSING ID")</x:f>
        <x:v>Partial proposal</x:v>
      </x:c>
      <x:c r="N1513" s="4" t="str">
        <x:v>Partial audit candidate; quantity, fit and performance remain unresolved.</x:v>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t="n">
        <x:f>IF(OR(C1513="Ingredient candidate",C1513="Consumed input",C1513="Contained input",C1513="Transform input"),IF(F1513="T0",0,IF(F1513="T1",1,IF(F1513="T2",2,IF(F1513="T3",3,IF(F1513="T4",4,-1))))),-1)</x:f>
        <x:v>2</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Not applicable</x:v>
      </x:c>
      <x:c r="G1514" s="4" t="str">
        <x:f>IFERROR(INDEX('Items'!$D$6:$D$1005,MATCH(D1514,'Items'!$A$6:$A$1005,0)),"MISSING ID")</x:f>
        <x:v>Containers</x:v>
      </x:c>
      <x:c r="H1514" s="4" t="str">
        <x:f>IFERROR(INDEX('Items'!$X$6:$X$1005,MATCH(D1514,'Items'!$A$6:$A$1005,0)),"MISSING ID")</x:f>
        <x:v>Container</x:v>
      </x:c>
      <x:c r="I1514" s="4"/>
      <x:c r="J1514" s="4" t="str">
        <x:v>Unspecified</x:v>
      </x:c>
      <x:c r="K1514" s="4" t="str">
        <x:f>IFERROR(INDEX('Crafting recipes'!$D$6:$D$1005,MATCH(B1514,'Crafting recipes'!$A$6:$A$1005,0)),"MISSING ID")</x:f>
        <x:v>Proposal</x:v>
      </x:c>
      <x:c r="L1514" s="4" t="str">
        <x:f>IFERROR(INDEX('Items'!$AD$6:$AD$1005,MATCH(D1514,'Items'!$A$6:$A$1005,0)),"MISSING ID")</x:f>
        <x:v>Proposal</x:v>
      </x:c>
      <x:c r="M1514" s="4" t="str">
        <x:f>IFERROR(INDEX('Crafting recipes'!$E$6:$E$1005,MATCH(B1514,'Crafting recipes'!$A$6:$A$1005,0)),"MISSING ID")</x:f>
        <x:v>Partial proposal</x:v>
      </x:c>
      <x:c r="N1514" s="4" t="str">
        <x:v>Partial audit candidate; quantity, fit and performance remain unresolved.</x:v>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T3</x:v>
      </x:c>
      <x:c r="G1529" s="4" t="str">
        <x:f>IFERROR(INDEX('Items'!$D$6:$D$1005,MATCH(D1529,'Items'!$A$6:$A$1005,0)),"MISSING ID")</x:f>
        <x:v>Crafting components</x:v>
      </x:c>
      <x:c r="H1529" s="4" t="str">
        <x:f>IFERROR(INDEX('Items'!$X$6:$X$1005,MATCH(D1529,'Items'!$A$6:$A$1005,0)),"MISSING ID")</x:f>
        <x:v>Container part</x:v>
      </x:c>
      <x:c r="I1529" s="4"/>
      <x:c r="J1529" s="4" t="str">
        <x:v>Unspecified</x:v>
      </x:c>
      <x:c r="K1529" s="4" t="str">
        <x:f>IFERROR(INDEX('Crafting recipes'!$D$6:$D$1005,MATCH(B1529,'Crafting recipes'!$A$6:$A$1005,0)),"MISSING ID")</x:f>
        <x:v>Proposal</x:v>
      </x:c>
      <x:c r="L1529" s="4" t="str">
        <x:f>IFERROR(INDEX('Items'!$AD$6:$AD$1005,MATCH(D1529,'Items'!$A$6:$A$1005,0)),"MISSING ID")</x:f>
        <x:v>Proposal</x:v>
      </x:c>
      <x:c r="M1529" s="4" t="str">
        <x:f>IFERROR(INDEX('Crafting recipes'!$E$6:$E$1005,MATCH(B1529,'Crafting recipes'!$A$6:$A$1005,0)),"MISSING ID")</x:f>
        <x:v>Partial proposal</x:v>
      </x:c>
      <x:c r="N1529" s="4" t="str">
        <x:v>Partial audit candidate; quantity, fit and performance remain unresolved.</x:v>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t="n">
        <x:f>IF(OR(C1529="Ingredient candidate",C1529="Consumed input",C1529="Contained input",C1529="Transform input"),IF(F1529="T0",0,IF(F1529="T1",1,IF(F1529="T2",2,IF(F1529="T3",3,IF(F1529="T4",4,-1))))),-1)</x:f>
        <x:v>3</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T4</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str">
        <x:f>IFERROR(INDEX('Crafting recipes'!$D$6:$D$1005,MATCH(B1530,'Crafting recipes'!$A$6:$A$1005,0)),"MISSING ID")</x:f>
        <x:v>Proposal</x:v>
      </x:c>
      <x:c r="L1530" s="4" t="str">
        <x:f>IFERROR(INDEX('Items'!$AD$6:$AD$1005,MATCH(D1530,'Items'!$A$6:$A$1005,0)),"MISSING ID")</x:f>
        <x:v>Proposal</x:v>
      </x:c>
      <x:c r="M1530" s="4" t="str">
        <x:f>IFERROR(INDEX('Crafting recipes'!$E$6:$E$1005,MATCH(B1530,'Crafting recipes'!$A$6:$A$1005,0)),"MISSING ID")</x:f>
        <x:v>Partial proposal</x:v>
      </x:c>
      <x:c r="N1530" s="4" t="str">
        <x:v>Partial audit candidate; quantity, fit and performance remain unresolved.</x:v>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t="n">
        <x:f>IF(OR(C1530="Ingredient candidate",C1530="Consumed input",C1530="Contained input",C1530="Transform input"),IF(F1530="T0",0,IF(F1530="T1",1,IF(F1530="T2",2,IF(F1530="T3",3,IF(F1530="T4",4,-1))))),-1)</x:f>
        <x:v>4</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T3</x:v>
      </x:c>
      <x:c r="G1531" s="4" t="str">
        <x:f>IFERROR(INDEX('Items'!$D$6:$D$1005,MATCH(D1531,'Items'!$A$6:$A$1005,0)),"MISSING ID")</x:f>
        <x:v>Crafting components</x:v>
      </x:c>
      <x:c r="H1531" s="4" t="str">
        <x:f>IFERROR(INDEX('Items'!$X$6:$X$1005,MATCH(D1531,'Items'!$A$6:$A$1005,0)),"MISSING ID")</x:f>
        <x:v>Container part</x:v>
      </x:c>
      <x:c r="I1531" s="4"/>
      <x:c r="J1531" s="4" t="str">
        <x:v>Unspecified</x:v>
      </x:c>
      <x:c r="K1531" s="4" t="str">
        <x:f>IFERROR(INDEX('Crafting recipes'!$D$6:$D$1005,MATCH(B1531,'Crafting recipes'!$A$6:$A$1005,0)),"MISSING ID")</x:f>
        <x:v>Proposal</x:v>
      </x:c>
      <x:c r="L1531" s="4" t="str">
        <x:f>IFERROR(INDEX('Items'!$AD$6:$AD$1005,MATCH(D1531,'Items'!$A$6:$A$1005,0)),"MISSING ID")</x:f>
        <x:v>Proposal</x:v>
      </x:c>
      <x:c r="M1531" s="4" t="str">
        <x:f>IFERROR(INDEX('Crafting recipes'!$E$6:$E$1005,MATCH(B1531,'Crafting recipes'!$A$6:$A$1005,0)),"MISSING ID")</x:f>
        <x:v>Partial proposal</x:v>
      </x:c>
      <x:c r="N1531" s="4" t="str">
        <x:v>Partial audit candidate; quantity, fit and performance remain unresolved.</x:v>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t="n">
        <x:f>IF(OR(C1531="Ingredient candidate",C1531="Consumed input",C1531="Contained input",C1531="Transform input"),IF(F1531="T0",0,IF(F1531="T1",1,IF(F1531="T2",2,IF(F1531="T3",3,IF(F1531="T4",4,-1))))),-1)</x:f>
        <x:v>3</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T3</x:v>
      </x:c>
      <x:c r="G1532" s="4" t="str">
        <x:f>IFERROR(INDEX('Items'!$D$6:$D$1005,MATCH(D1532,'Items'!$A$6:$A$1005,0)),"MISSING ID")</x:f>
        <x:v>Crafting components</x:v>
      </x:c>
      <x:c r="H1532" s="4" t="str">
        <x:f>IFERROR(INDEX('Items'!$X$6:$X$1005,MATCH(D1532,'Items'!$A$6:$A$1005,0)),"MISSING ID")</x:f>
        <x:v>Container part</x:v>
      </x:c>
      <x:c r="I1532" s="4"/>
      <x:c r="J1532" s="4" t="str">
        <x:v>Unspecified</x:v>
      </x:c>
      <x:c r="K1532" s="4" t="str">
        <x:f>IFERROR(INDEX('Crafting recipes'!$D$6:$D$1005,MATCH(B1532,'Crafting recipes'!$A$6:$A$1005,0)),"MISSING ID")</x:f>
        <x:v>Proposal</x:v>
      </x:c>
      <x:c r="L1532" s="4" t="str">
        <x:f>IFERROR(INDEX('Items'!$AD$6:$AD$1005,MATCH(D1532,'Items'!$A$6:$A$1005,0)),"MISSING ID")</x:f>
        <x:v>Proposal</x:v>
      </x:c>
      <x:c r="M1532" s="4" t="str">
        <x:f>IFERROR(INDEX('Crafting recipes'!$E$6:$E$1005,MATCH(B1532,'Crafting recipes'!$A$6:$A$1005,0)),"MISSING ID")</x:f>
        <x:v>Partial proposal</x:v>
      </x:c>
      <x:c r="N1532" s="4" t="str">
        <x:v>Partial audit candidate; quantity, fit and performance remain unresolved.</x:v>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t="n">
        <x:f>IF(OR(C1532="Ingredient candidate",C1532="Consumed input",C1532="Contained input",C1532="Transform input"),IF(F1532="T0",0,IF(F1532="T1",1,IF(F1532="T2",2,IF(F1532="T3",3,IF(F1532="T4",4,-1))))),-1)</x:f>
        <x:v>3</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Not applicable</x:v>
      </x:c>
      <x:c r="G1533" s="4" t="str">
        <x:f>IFERROR(INDEX('Items'!$D$6:$D$1005,MATCH(D1533,'Items'!$A$6:$A$1005,0)),"MISSING ID")</x:f>
        <x:v>Containers</x:v>
      </x:c>
      <x:c r="H1533" s="4" t="str">
        <x:f>IFERROR(INDEX('Items'!$X$6:$X$1005,MATCH(D1533,'Items'!$A$6:$A$1005,0)),"MISSING ID")</x:f>
        <x:v>Container</x:v>
      </x:c>
      <x:c r="I1533" s="4"/>
      <x:c r="J1533" s="4" t="str">
        <x:v>Unspecified</x:v>
      </x:c>
      <x:c r="K1533" s="4" t="str">
        <x:f>IFERROR(INDEX('Crafting recipes'!$D$6:$D$1005,MATCH(B1533,'Crafting recipes'!$A$6:$A$1005,0)),"MISSING ID")</x:f>
        <x:v>Proposal</x:v>
      </x:c>
      <x:c r="L1533" s="4" t="str">
        <x:f>IFERROR(INDEX('Items'!$AD$6:$AD$1005,MATCH(D1533,'Items'!$A$6:$A$1005,0)),"MISSING ID")</x:f>
        <x:v>Proposal</x:v>
      </x:c>
      <x:c r="M1533" s="4" t="str">
        <x:f>IFERROR(INDEX('Crafting recipes'!$E$6:$E$1005,MATCH(B1533,'Crafting recipes'!$A$6:$A$1005,0)),"MISSING ID")</x:f>
        <x:v>Partial proposal</x:v>
      </x:c>
      <x:c r="N1533" s="4" t="str">
        <x:v>Partial audit candidate; quantity, fit and performance remain unresolved.</x:v>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T2</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str">
        <x:f>IFERROR(INDEX('Crafting recipes'!$D$6:$D$1005,MATCH(B1534,'Crafting recipes'!$A$6:$A$1005,0)),"MISSING ID")</x:f>
        <x:v>Proposal</x:v>
      </x:c>
      <x:c r="L1534" s="4" t="str">
        <x:f>IFERROR(INDEX('Items'!$AD$6:$AD$1005,MATCH(D1534,'Items'!$A$6:$A$1005,0)),"MISSING ID")</x:f>
        <x:v>Proposal</x:v>
      </x:c>
      <x:c r="M1534" s="4" t="str">
        <x:f>IFERROR(INDEX('Crafting recipes'!$E$6:$E$1005,MATCH(B1534,'Crafting recipes'!$A$6:$A$1005,0)),"MISSING ID")</x:f>
        <x:v>Partial proposal</x:v>
      </x:c>
      <x:c r="N1534" s="4" t="str">
        <x:v>Partial audit candidate; quantity, fit and performance remain unresolved.</x:v>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t="n">
        <x:f>IF(OR(C1534="Ingredient candidate",C1534="Consumed input",C1534="Contained input",C1534="Transform input"),IF(F1534="T0",0,IF(F1534="T1",1,IF(F1534="T2",2,IF(F1534="T3",3,IF(F1534="T4",4,-1))))),-1)</x:f>
        <x:v>2</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glaze feed</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str">
        <x:f>IFERROR(INDEX('Crafting recipes'!$D$6:$D$1005,MATCH(B1535,'Crafting recipes'!$A$6:$A$1005,0)),"MISSING ID")</x:f>
        <x:v>Proposal</x:v>
      </x:c>
      <x:c r="L1535" s="4" t="str">
        <x:f>IFERROR(INDEX('Items'!$AD$6:$AD$1005,MATCH(D1535,'Items'!$A$6:$A$1005,0)),"MISSING ID")</x:f>
        <x:v>Proposal</x:v>
      </x:c>
      <x:c r="M1535" s="4" t="str">
        <x:f>IFERROR(INDEX('Crafting recipes'!$E$6:$E$1005,MATCH(B1535,'Crafting recipes'!$A$6:$A$1005,0)),"MISSING ID")</x:f>
        <x:v>Partial proposal</x:v>
      </x:c>
      <x:c r="N1535" s="4" t="str">
        <x:v>Partial audit candidate; quantity, fit and performance remain unresolved.</x:v>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T3</x:v>
      </x:c>
      <x:c r="G1536" s="4" t="str">
        <x:f>IFERROR(INDEX('Items'!$D$6:$D$1005,MATCH(D1536,'Items'!$A$6:$A$1005,0)),"MISSING ID")</x:f>
        <x:v>Crafting components</x:v>
      </x:c>
      <x:c r="H1536" s="4" t="str">
        <x:f>IFERROR(INDEX('Items'!$X$6:$X$1005,MATCH(D1536,'Items'!$A$6:$A$1005,0)),"MISSING ID")</x:f>
        <x:v>Container part</x:v>
      </x:c>
      <x:c r="I1536" s="4"/>
      <x:c r="J1536" s="4" t="str">
        <x:v>Unspecified</x:v>
      </x:c>
      <x:c r="K1536" s="4" t="str">
        <x:f>IFERROR(INDEX('Crafting recipes'!$D$6:$D$1005,MATCH(B1536,'Crafting recipes'!$A$6:$A$1005,0)),"MISSING ID")</x:f>
        <x:v>Proposal</x:v>
      </x:c>
      <x:c r="L1536" s="4" t="str">
        <x:f>IFERROR(INDEX('Items'!$AD$6:$AD$1005,MATCH(D1536,'Items'!$A$6:$A$1005,0)),"MISSING ID")</x:f>
        <x:v>Proposal</x:v>
      </x:c>
      <x:c r="M1536" s="4" t="str">
        <x:f>IFERROR(INDEX('Crafting recipes'!$E$6:$E$1005,MATCH(B1536,'Crafting recipes'!$A$6:$A$1005,0)),"MISSING ID")</x:f>
        <x:v>Partial proposal</x:v>
      </x:c>
      <x:c r="N1536" s="4" t="str">
        <x:v>Partial audit candidate; quantity, fit and performance remain unresolved.</x:v>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t="n">
        <x:f>IF(OR(C1536="Ingredient candidate",C1536="Consumed input",C1536="Contained input",C1536="Transform input"),IF(F1536="T0",0,IF(F1536="T1",1,IF(F1536="T2",2,IF(F1536="T3",3,IF(F1536="T4",4,-1))))),-1)</x:f>
        <x:v>3</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Not applicable</x:v>
      </x:c>
      <x:c r="G1537" s="4" t="str">
        <x:f>IFERROR(INDEX('Items'!$D$6:$D$1005,MATCH(D1537,'Items'!$A$6:$A$1005,0)),"MISSING ID")</x:f>
        <x:v>Containers</x:v>
      </x:c>
      <x:c r="H1537" s="4" t="str">
        <x:f>IFERROR(INDEX('Items'!$X$6:$X$1005,MATCH(D1537,'Items'!$A$6:$A$1005,0)),"MISSING ID")</x:f>
        <x:v>Container</x:v>
      </x:c>
      <x:c r="I1537" s="4"/>
      <x:c r="J1537" s="4" t="str">
        <x:v>Unspecified</x:v>
      </x:c>
      <x:c r="K1537" s="4" t="str">
        <x:f>IFERROR(INDEX('Crafting recipes'!$D$6:$D$1005,MATCH(B1537,'Crafting recipes'!$A$6:$A$1005,0)),"MISSING ID")</x:f>
        <x:v>Proposal</x:v>
      </x:c>
      <x:c r="L1537" s="4" t="str">
        <x:f>IFERROR(INDEX('Items'!$AD$6:$AD$1005,MATCH(D1537,'Items'!$A$6:$A$1005,0)),"MISSING ID")</x:f>
        <x:v>Proposal</x:v>
      </x:c>
      <x:c r="M1537" s="4" t="str">
        <x:f>IFERROR(INDEX('Crafting recipes'!$E$6:$E$1005,MATCH(B1537,'Crafting recipes'!$A$6:$A$1005,0)),"MISSING ID")</x:f>
        <x:v>Partial proposal</x:v>
      </x:c>
      <x:c r="N1537" s="4" t="str">
        <x:v>Partial audit candidate; quantity, fit and performance remain unresolved.</x:v>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T3</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t="n">
        <x:f>IF(OR(C1538="Ingredient candidate",C1538="Consumed input",C1538="Contained input",C1538="Transform input"),IF(F1538="T0",0,IF(F1538="T1",1,IF(F1538="T2",2,IF(F1538="T3",3,IF(F1538="T4",4,-1))))),-1)</x:f>
        <x:v>3</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T4</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t="n">
        <x:f>IF(OR(C1539="Ingredient candidate",C1539="Consumed input",C1539="Contained input",C1539="Transform input"),IF(F1539="T0",0,IF(F1539="T1",1,IF(F1539="T2",2,IF(F1539="T3",3,IF(F1539="T4",4,-1))))),-1)</x:f>
        <x:v>4</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T4</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t="n">
        <x:f>IF(OR(C1540="Ingredient candidate",C1540="Consumed input",C1540="Contained input",C1540="Transform input"),IF(F1540="T0",0,IF(F1540="T1",1,IF(F1540="T2",2,IF(F1540="T3",3,IF(F1540="T4",4,-1))))),-1)</x:f>
        <x:v>4</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T3</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t="n">
        <x:f>IF(OR(C1541="Ingredient candidate",C1541="Consumed input",C1541="Contained input",C1541="Transform input"),IF(F1541="T0",0,IF(F1541="T1",1,IF(F1541="T2",2,IF(F1541="T3",3,IF(F1541="T4",4,-1))))),-1)</x:f>
        <x:v>3</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vessel</x:v>
      </x:c>
      <x:c r="F1542" s="4" t="str">
        <x:f>IFERROR(INDEX('Items'!$C$6:$C$1005,MATCH(D1542,'Items'!$A$6:$A$1005,0)),"MISSING ID")</x:f>
        <x:v>Not applicable</x:v>
      </x:c>
      <x:c r="G1542" s="4" t="str">
        <x:f>IFERROR(INDEX('Items'!$D$6:$D$1005,MATCH(D1542,'Items'!$A$6:$A$1005,0)),"MISSING ID")</x:f>
        <x:v>Field supplies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T3</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t="n">
        <x:f>IF(OR(C1552="Ingredient candidate",C1552="Consumed input",C1552="Contained input",C1552="Transform input"),IF(F1552="T0",0,IF(F1552="T1",1,IF(F1552="T2",2,IF(F1552="T3",3,IF(F1552="T4",4,-1))))),-1)</x:f>
        <x:v>3</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T3</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t="n">
        <x:f>IF(OR(C1553="Ingredient candidate",C1553="Consumed input",C1553="Contained input",C1553="Transform input"),IF(F1553="T0",0,IF(F1553="T1",1,IF(F1553="T2",2,IF(F1553="T3",3,IF(F1553="T4",4,-1))))),-1)</x:f>
        <x:v>3</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T4</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t="n">
        <x:f>IF(OR(C1554="Ingredient candidate",C1554="Consumed input",C1554="Contained input",C1554="Transform input"),IF(F1554="T0",0,IF(F1554="T1",1,IF(F1554="T2",2,IF(F1554="T3",3,IF(F1554="T4",4,-1))))),-1)</x:f>
        <x:v>4</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Not applicable</x:v>
      </x:c>
      <x:c r="G1555" s="4" t="str">
        <x:f>IFERROR(INDEX('Items'!$D$6:$D$1005,MATCH(D1555,'Items'!$A$6:$A$1005,0)),"MISSING ID")</x:f>
        <x:v>Camp items</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x:c r="B1556" s="4"/>
      <x:c r="C1556" s="4"/>
      <x:c r="D1556" s="4"/>
      <x:c r="E1556" s="4"/>
      <x:c r="F1556" s="4"/>
      <x:c r="G1556" s="4"/>
      <x:c r="H1556" s="4"/>
      <x:c r="I1556" s="4"/>
      <x:c r="K1556" s="4"/>
      <x:c r="L1556" s="4"/>
      <x:c r="M1556" s="4"/>
      <x:c r="N1556" s="4"/>
      <x:c r="O1556" s="4"/>
      <x:c r="P1556" s="4"/>
      <x:c r="Q1556" s="4"/>
    </x:row>
    <x:row r="1557" ht="64" customHeight="1">
      <x:c r="A1557" s="4"/>
      <x:c r="B1557" s="4"/>
      <x:c r="C1557" s="4"/>
      <x:c r="D1557" s="4"/>
      <x:c r="E1557" s="4"/>
      <x:c r="F1557" s="4"/>
      <x:c r="G1557" s="4"/>
      <x:c r="H1557" s="4"/>
      <x:c r="I1557" s="4"/>
      <x:c r="K1557" s="4"/>
      <x:c r="L1557" s="4"/>
      <x:c r="M1557" s="4"/>
      <x:c r="N1557" s="4"/>
      <x:c r="O1557" s="4"/>
      <x:c r="P1557" s="4"/>
      <x:c r="Q1557" s="4"/>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clear-glass blank</x:v>
      </x:c>
      <x:c r="F1558" s="4" t="str">
        <x:f>IFERROR(INDEX('Items'!$C$6:$C$1005,MATCH(D1558,'Items'!$A$6:$A$1005,0)),"MISSING ID")</x:f>
        <x:v>T1</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str">
        <x:f>IFERROR(INDEX('Crafting recipes'!$D$6:$D$1005,MATCH(B1558,'Crafting recipes'!$A$6:$A$1005,0)),"MISSING ID")</x:f>
        <x:v>Proposal</x:v>
      </x:c>
      <x:c r="L1558" s="4" t="str">
        <x:f>IFERROR(INDEX('Items'!$AD$6:$AD$1005,MATCH(D1558,'Items'!$A$6:$A$1005,0)),"MISSING ID")</x:f>
        <x:v>Proposal</x:v>
      </x:c>
      <x:c r="M1558" s="4" t="str">
        <x:f>IFERROR(INDEX('Crafting recipes'!$E$6:$E$1005,MATCH(B1558,'Crafting recipes'!$A$6:$A$1005,0)),"MISSING ID")</x:f>
        <x:v>Partial proposal</x:v>
      </x:c>
      <x:c r="N1558" s="4" t="str">
        <x:v>Partial audit candidate; quantity, fit and performance remain unresolved.</x:v>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t="n">
        <x:f>IF(OR(C1558="Ingredient candidate",C1558="Consumed input",C1558="Contained input",C1558="Transform input"),IF(F1558="T0",0,IF(F1558="T1",1,IF(F1558="T2",2,IF(F1558="T3",3,IF(F1558="T4",4,-1))))),-1)</x:f>
        <x:v>1</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Not applicable</x:v>
      </x:c>
      <x:c r="G1559" s="4" t="str">
        <x:f>IFERROR(INDEX('Items'!$D$6:$D$1005,MATCH(D1559,'Items'!$A$6:$A$1005,0)),"MISSING ID")</x:f>
        <x:v>Containers</x:v>
      </x:c>
      <x:c r="H1559" s="4" t="str">
        <x:f>IFERROR(INDEX('Items'!$X$6:$X$1005,MATCH(D1559,'Items'!$A$6:$A$1005,0)),"MISSING ID")</x:f>
        <x:v>Tool</x:v>
      </x:c>
      <x:c r="I1559" s="4"/>
      <x:c r="J1559" s="4" t="str">
        <x:v>Unspecified</x:v>
      </x:c>
      <x:c r="K1559" s="4" t="str">
        <x:f>IFERROR(INDEX('Crafting recipes'!$D$6:$D$1005,MATCH(B1559,'Crafting recipes'!$A$6:$A$1005,0)),"MISSING ID")</x:f>
        <x:v>Proposal</x:v>
      </x:c>
      <x:c r="L1559" s="4" t="str">
        <x:f>IFERROR(INDEX('Items'!$AD$6:$AD$1005,MATCH(D1559,'Items'!$A$6:$A$1005,0)),"MISSING ID")</x:f>
        <x:v>Proposal</x:v>
      </x:c>
      <x:c r="M1559" s="4" t="str">
        <x:f>IFERROR(INDEX('Crafting recipes'!$E$6:$E$1005,MATCH(B1559,'Crafting recipes'!$A$6:$A$1005,0)),"MISSING ID")</x:f>
        <x:v>Partial proposal</x:v>
      </x:c>
      <x:c r="N1559" s="4" t="str">
        <x:v>Partial audit candidate; quantity, fit and performance remain unresolved.</x:v>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x:c r="B1563" s="4"/>
      <x:c r="C1563" s="4"/>
      <x:c r="D1563" s="4"/>
      <x:c r="E1563" s="4"/>
      <x:c r="F1563" s="4"/>
      <x:c r="G1563" s="4"/>
      <x:c r="H1563" s="4"/>
      <x:c r="I1563" s="4"/>
      <x:c r="J1563" s="4"/>
      <x:c r="K1563" s="4"/>
      <x:c r="L1563" s="4"/>
      <x:c r="M1563" s="4"/>
      <x:c r="N1563" s="4"/>
      <x:c r="O1563" s="4"/>
      <x:c r="P1563" s="4"/>
      <x:c r="Q1563" s="4"/>
    </x:row>
    <x:row r="1564" ht="64" customHeight="1">
      <x:c r="A1564" s="4"/>
      <x:c r="B1564" s="4"/>
      <x:c r="C1564" s="4"/>
      <x:c r="D1564" s="4"/>
      <x:c r="E1564" s="4"/>
      <x:c r="F1564" s="4"/>
      <x:c r="G1564" s="4"/>
      <x:c r="H1564" s="4"/>
      <x:c r="I1564" s="4"/>
      <x:c r="J1564" s="4"/>
      <x:c r="K1564" s="4"/>
      <x:c r="L1564" s="4"/>
      <x:c r="M1564" s="4"/>
      <x:c r="N1564" s="4"/>
      <x:c r="O1564" s="4"/>
      <x:c r="P1564" s="4"/>
      <x:c r="Q1564" s="4"/>
    </x:row>
    <x:row r="1565" ht="64" customHeight="1">
      <x:c r="A1565" s="4"/>
      <x:c r="B1565" s="4"/>
      <x:c r="C1565" s="4"/>
      <x:c r="D1565" s="4"/>
      <x:c r="E1565" s="4"/>
      <x:c r="F1565" s="4"/>
      <x:c r="G1565" s="4"/>
      <x:c r="H1565" s="4"/>
      <x:c r="I1565" s="4"/>
      <x:c r="J1565" s="4"/>
      <x:c r="K1565" s="4"/>
      <x:c r="L1565" s="4"/>
      <x:c r="M1565" s="4"/>
      <x:c r="N1565" s="4"/>
      <x:c r="O1565" s="4"/>
      <x:c r="P1565" s="4"/>
      <x:c r="Q1565" s="4"/>
    </x:row>
    <x:row r="1566" ht="64" customHeight="1">
      <x:c r="A1566" s="4"/>
      <x:c r="B1566" s="4"/>
      <x:c r="C1566" s="4"/>
      <x:c r="D1566" s="4"/>
      <x:c r="E1566" s="4"/>
      <x:c r="F1566" s="4"/>
      <x:c r="G1566" s="4"/>
      <x:c r="H1566" s="4"/>
      <x:c r="I1566" s="4"/>
      <x:c r="J1566" s="4"/>
      <x:c r="K1566" s="4"/>
      <x:c r="L1566" s="4"/>
      <x:c r="M1566" s="4"/>
      <x:c r="N1566" s="4"/>
      <x:c r="O1566" s="4"/>
      <x:c r="P1566" s="4"/>
      <x:c r="Q1566" s="4"/>
    </x:row>
    <x:row r="1567" ht="64" customHeight="1">
      <x:c r="A1567" s="4"/>
      <x:c r="B1567" s="4"/>
      <x:c r="C1567" s="4"/>
      <x:c r="D1567" s="4"/>
      <x:c r="E1567" s="4"/>
      <x:c r="F1567" s="4"/>
      <x:c r="G1567" s="4"/>
      <x:c r="H1567" s="4"/>
      <x:c r="I1567" s="4"/>
      <x:c r="J1567" s="4"/>
      <x:c r="K1567" s="4"/>
      <x:c r="L1567" s="4"/>
      <x:c r="M1567" s="4"/>
      <x:c r="N1567" s="4"/>
      <x:c r="O1567" s="4"/>
      <x:c r="P1567" s="4"/>
      <x:c r="Q1567" s="4"/>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stock</x:v>
      </x:c>
      <x:c r="F1569" s="4" t="str">
        <x:f>IFERROR(INDEX('Items'!$C$6:$C$1005,MATCH(D1569,'Items'!$A$6:$A$1005,0)),"MISSING ID")</x:f>
        <x:v>T3</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t="n">
        <x:f>IF(OR(C1569="Ingredient candidate",C1569="Consumed input",C1569="Contained input",C1569="Transform input"),IF(F1569="T0",0,IF(F1569="T1",1,IF(F1569="T2",2,IF(F1569="T3",3,IF(F1569="T4",4,-1))))),-1)</x:f>
        <x:v>3</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Iron helmet</x:v>
      </x:c>
      <x:c r="F1570" s="4" t="str">
        <x:f>IFERROR(INDEX('Items'!$C$6:$C$1005,MATCH(D1570,'Items'!$A$6:$A$1005,0)),"MISSING ID")</x:f>
        <x:v>Not applicable</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T3</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t="n">
        <x:f>IF(OR(C1572="Ingredient candidate",C1572="Consumed input",C1572="Contained input",C1572="Transform input"),IF(F1572="T0",0,IF(F1572="T1",1,IF(F1572="T2",2,IF(F1572="T3",3,IF(F1572="T4",4,-1))))),-1)</x:f>
        <x:v>3</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T2</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t="n">
        <x:f>IF(OR(C1573="Ingredient candidate",C1573="Consumed input",C1573="Contained input",C1573="Transform input"),IF(F1573="T0",0,IF(F1573="T1",1,IF(F1573="T2",2,IF(F1573="T3",3,IF(F1573="T4",4,-1))))),-1)</x:f>
        <x:v>2</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Iron leg guards</x:v>
      </x:c>
      <x:c r="F1574" s="4" t="str">
        <x:f>IFERROR(INDEX('Items'!$C$6:$C$1005,MATCH(D1574,'Items'!$A$6:$A$1005,0)),"MISSING ID")</x:f>
        <x:v>Not applicable</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t="str">
        <x:v>design.audit.proposal_gear_boots.audit.in.1</x:v>
      </x:c>
      <x:c r="B1575" s="4" t="str">
        <x:v>design.audit.proposal_gear_boots</x:v>
      </x:c>
      <x:c r="C1575" s="4" t="str">
        <x:v>Ingredient candidate</x:v>
      </x:c>
      <x:c r="D1575" s="4" t="str">
        <x:v>proposal.bio.hide_material</x:v>
      </x:c>
      <x:c r="E1575" s="4" t="str">
        <x:f>IFERROR(INDEX('Items'!$B$6:$B$1005,MATCH(D1575,'Items'!$A$6:$A$1005,0)),"MISSING ID")</x:f>
        <x:v>Processed hide material</x:v>
      </x:c>
      <x:c r="F1575" s="4" t="str">
        <x:f>IFERROR(INDEX('Items'!$C$6:$C$1005,MATCH(D1575,'Items'!$A$6:$A$1005,0)),"MISSING ID")</x:f>
        <x:v>T1</x:v>
      </x:c>
      <x:c r="G1575" s="4" t="str">
        <x:f>IFERROR(INDEX('Items'!$D$6:$D$1005,MATCH(D1575,'Items'!$A$6:$A$1005,0)),"MISSING ID")</x:f>
        <x:v>Crafting components</x:v>
      </x:c>
      <x:c r="H1575" s="4" t="str">
        <x:f>IFERROR(INDEX('Items'!$X$6:$X$1005,MATCH(D1575,'Items'!$A$6:$A$1005,0)),"MISSING ID")</x:f>
        <x:v>Processed material</x:v>
      </x:c>
      <x:c r="I1575" s="4"/>
      <x:c r="J1575" s="4" t="str">
        <x:v>Unspecified</x:v>
      </x:c>
      <x:c r="K1575" s="4" t="str">
        <x:f>IFERROR(INDEX('Crafting recipes'!$D$6:$D$1005,MATCH(B1575,'Crafting recipes'!$A$6:$A$1005,0)),"MISSING ID")</x:f>
        <x:v>Proposal</x:v>
      </x:c>
      <x:c r="L1575" s="4" t="str">
        <x:f>IFERROR(INDEX('Items'!$AD$6:$AD$1005,MATCH(D1575,'Items'!$A$6:$A$1005,0)),"MISSING ID")</x:f>
        <x:v>Author direction</x:v>
      </x:c>
      <x:c r="M1575" s="4" t="str">
        <x:f>IFERROR(INDEX('Crafting recipes'!$E$6:$E$1005,MATCH(B1575,'Crafting recipes'!$A$6:$A$1005,0)),"MISSING ID")</x:f>
        <x:v>Partial proposal</x:v>
      </x:c>
      <x:c r="N1575" s="4" t="str">
        <x:v>Partial audit candidate; quantity, fit and performance remain unresolved.</x:v>
      </x:c>
      <x:c r="O1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5" s="4" t="n">
        <x:f>IF(OR(C1575="Ingredient candidate",C1575="Consumed input",C1575="Contained input",C1575="Transform input"),IF(F1575="T0",0,IF(F1575="T1",1,IF(F1575="T2",2,IF(F1575="T3",3,IF(F1575="T4",4,-1))))),-1)</x:f>
        <x:v>1</x:v>
      </x:c>
      <x:c r="Q1575" s="4" t="n">
        <x:f>IF(AND(OR(C1575="Ingredient candidate",C1575="Consumed input",C1575="Contained input",C1575="Transform input"),P1575=-1),1,0)</x:f>
        <x:v>0</x:v>
      </x:c>
    </x:row>
    <x:row r="1576" ht="64" customHeight="1">
      <x:c r="A1576" s="4" t="str">
        <x:v>design.audit.proposal_gear_boots.audit.in.2</x:v>
      </x:c>
      <x:c r="B1576" s="4" t="str">
        <x:v>design.audit.proposal_gear_boots</x:v>
      </x:c>
      <x:c r="C1576" s="4" t="str">
        <x:v>Ingredient candidate</x:v>
      </x:c>
      <x:c r="D1576" s="4" t="str">
        <x:v>proposal.branch.husk_composite</x:v>
      </x:c>
      <x:c r="E1576" s="4" t="str">
        <x:f>IFERROR(INDEX('Items'!$B$6:$B$1005,MATCH(D1576,'Items'!$A$6:$A$1005,0)),"MISSING ID")</x:f>
        <x:v>Layered husk composite stock</x:v>
      </x:c>
      <x:c r="F1576" s="4" t="str">
        <x:f>IFERROR(INDEX('Items'!$C$6:$C$1005,MATCH(D1576,'Items'!$A$6:$A$1005,0)),"MISSING ID")</x:f>
        <x:v>T3</x:v>
      </x:c>
      <x:c r="G1576" s="4" t="str">
        <x:f>IFERROR(INDEX('Items'!$D$6:$D$1005,MATCH(D1576,'Items'!$A$6:$A$1005,0)),"MISSING ID")</x:f>
        <x:v>Manufactured stock</x:v>
      </x:c>
      <x:c r="H1576" s="4" t="str">
        <x:f>IFERROR(INDEX('Items'!$X$6:$X$1005,MATCH(D1576,'Items'!$A$6:$A$1005,0)),"MISSING ID")</x:f>
        <x:v>Processed material</x:v>
      </x:c>
      <x:c r="I1576" s="4"/>
      <x:c r="J1576" s="4" t="str">
        <x:v>Unspecified</x:v>
      </x:c>
      <x:c r="K1576" s="4" t="str">
        <x:f>IFERROR(INDEX('Crafting recipes'!$D$6:$D$1005,MATCH(B1576,'Crafting recipes'!$A$6:$A$1005,0)),"MISSING ID")</x:f>
        <x:v>Proposal</x:v>
      </x:c>
      <x:c r="L1576" s="4" t="str">
        <x:f>IFERROR(INDEX('Items'!$AD$6:$AD$1005,MATCH(D1576,'Items'!$A$6:$A$1005,0)),"MISSING ID")</x:f>
        <x:v>Proposal</x:v>
      </x:c>
      <x:c r="M1576" s="4" t="str">
        <x:f>IFERROR(INDEX('Crafting recipes'!$E$6:$E$1005,MATCH(B1576,'Crafting recipes'!$A$6:$A$1005,0)),"MISSING ID")</x:f>
        <x:v>Partial proposal</x:v>
      </x:c>
      <x:c r="N1576" s="4" t="str">
        <x:v>Partial audit candidate; quantity, fit and performance remain unresolved.</x:v>
      </x:c>
      <x:c r="O1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6" s="4" t="n">
        <x:f>IF(OR(C1576="Ingredient candidate",C1576="Consumed input",C1576="Contained input",C1576="Transform input"),IF(F1576="T0",0,IF(F1576="T1",1,IF(F1576="T2",2,IF(F1576="T3",3,IF(F1576="T4",4,-1))))),-1)</x:f>
        <x:v>3</x:v>
      </x:c>
      <x:c r="Q1576" s="4" t="n">
        <x:f>IF(AND(OR(C1576="Ingredient candidate",C1576="Consumed input",C1576="Contained input",C1576="Transform input"),P1576=-1),1,0)</x:f>
        <x:v>0</x:v>
      </x:c>
    </x:row>
    <x:row r="1577" ht="64" customHeight="1">
      <x:c r="A1577" s="4" t="str">
        <x:v>design.audit.proposal_gear_boots.audit.in.3</x:v>
      </x:c>
      <x:c r="B1577" s="4" t="str">
        <x:v>design.audit.proposal_gear_boots</x:v>
      </x:c>
      <x:c r="C1577" s="4" t="str">
        <x:v>Ingredient candidate</x:v>
      </x:c>
      <x:c r="D1577" s="4" t="str">
        <x:v>proposal.audit.pressed_hide_fastening_strips</x:v>
      </x:c>
      <x:c r="E1577" s="4" t="str">
        <x:f>IFERROR(INDEX('Items'!$B$6:$B$1005,MATCH(D1577,'Items'!$A$6:$A$1005,0)),"MISSING ID")</x:f>
        <x:v>Pressed hide fastening strips</x:v>
      </x:c>
      <x:c r="F1577" s="4" t="str">
        <x:f>IFERROR(INDEX('Items'!$C$6:$C$1005,MATCH(D1577,'Items'!$A$6:$A$1005,0)),"MISSING ID")</x:f>
        <x:v>T2</x:v>
      </x:c>
      <x:c r="G1577" s="4" t="str">
        <x:f>IFERROR(INDEX('Items'!$D$6:$D$1005,MATCH(D1577,'Items'!$A$6:$A$1005,0)),"MISSING ID")</x:f>
        <x:v>Manufactured stock</x:v>
      </x:c>
      <x:c r="H1577" s="4" t="str">
        <x:f>IFERROR(INDEX('Items'!$X$6:$X$1005,MATCH(D1577,'Items'!$A$6:$A$1005,0)),"MISSING ID")</x:f>
        <x:v>Processed material</x:v>
      </x:c>
      <x:c r="I1577" s="4"/>
      <x:c r="J1577" s="4" t="str">
        <x:v>Unspecified</x:v>
      </x:c>
      <x:c r="K1577" s="4" t="str">
        <x:f>IFERROR(INDEX('Crafting recipes'!$D$6:$D$1005,MATCH(B1577,'Crafting recipes'!$A$6:$A$1005,0)),"MISSING ID")</x:f>
        <x:v>Proposal</x:v>
      </x:c>
      <x:c r="L1577" s="4" t="str">
        <x:f>IFERROR(INDEX('Items'!$AD$6:$AD$1005,MATCH(D1577,'Items'!$A$6:$A$1005,0)),"MISSING ID")</x:f>
        <x:v>Proposal</x:v>
      </x:c>
      <x:c r="M1577" s="4" t="str">
        <x:f>IFERROR(INDEX('Crafting recipes'!$E$6:$E$1005,MATCH(B1577,'Crafting recipes'!$A$6:$A$1005,0)),"MISSING ID")</x:f>
        <x:v>Partial proposal</x:v>
      </x:c>
      <x:c r="N1577" s="4" t="str">
        <x:v>Partial audit candidate; quantity, fit and performance remain unresolved.</x:v>
      </x:c>
      <x:c r="O1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7" s="4" t="n">
        <x:f>IF(OR(C1577="Ingredient candidate",C1577="Consumed input",C1577="Contained input",C1577="Transform input"),IF(F1577="T0",0,IF(F1577="T1",1,IF(F1577="T2",2,IF(F1577="T3",3,IF(F1577="T4",4,-1))))),-1)</x:f>
        <x:v>2</x:v>
      </x:c>
      <x:c r="Q1577" s="4" t="n">
        <x:f>IF(AND(OR(C1577="Ingredient candidate",C1577="Consumed input",C1577="Contained input",C1577="Transform input"),P1577=-1),1,0)</x:f>
        <x:v>0</x:v>
      </x:c>
    </x:row>
    <x:row r="1578" ht="64" customHeight="1">
      <x:c r="A1578" s="4" t="str">
        <x:v>design.audit.proposal_gear_boots.audit.out</x:v>
      </x:c>
      <x:c r="B1578" s="4" t="str">
        <x:v>design.audit.proposal_gear_boots</x:v>
      </x:c>
      <x:c r="C1578" s="4" t="str">
        <x:v>Output</x:v>
      </x:c>
      <x:c r="D1578" s="4" t="str">
        <x:v>proposal.gear.boots</x:v>
      </x:c>
      <x:c r="E1578" s="4" t="str">
        <x:f>IFERROR(INDEX('Items'!$B$6:$B$1005,MATCH(D1578,'Items'!$A$6:$A$1005,0)),"MISSING ID")</x:f>
        <x:v>Boots</x:v>
      </x:c>
      <x:c r="F1578" s="4" t="str">
        <x:f>IFERROR(INDEX('Items'!$C$6:$C$1005,MATCH(D1578,'Items'!$A$6:$A$1005,0)),"MISSING ID")</x:f>
        <x:v>Not applicable</x:v>
      </x:c>
      <x:c r="G1578" s="4" t="str">
        <x:f>IFERROR(INDEX('Items'!$D$6:$D$1005,MATCH(D1578,'Items'!$A$6:$A$1005,0)),"MISSING ID")</x:f>
        <x:v>Clothing</x:v>
      </x:c>
      <x:c r="H1578" s="4" t="str">
        <x:f>IFERROR(INDEX('Items'!$X$6:$X$1005,MATCH(D1578,'Items'!$A$6:$A$1005,0)),"MISSING ID")</x:f>
        <x:v>Wearable</x:v>
      </x:c>
      <x:c r="I1578" s="4"/>
      <x:c r="J1578" s="4" t="str">
        <x:v>Unspecified</x:v>
      </x:c>
      <x:c r="K1578" s="4" t="str">
        <x:f>IFERROR(INDEX('Crafting recipes'!$D$6:$D$1005,MATCH(B1578,'Crafting recipes'!$A$6:$A$1005,0)),"MISSING ID")</x:f>
        <x:v>Proposal</x:v>
      </x:c>
      <x:c r="L1578" s="4" t="str">
        <x:f>IFERROR(INDEX('Items'!$AD$6:$AD$1005,MATCH(D1578,'Items'!$A$6:$A$1005,0)),"MISSING ID")</x:f>
        <x:v>Author direction</x:v>
      </x:c>
      <x:c r="M1578" s="4" t="str">
        <x:f>IFERROR(INDEX('Crafting recipes'!$E$6:$E$1005,MATCH(B1578,'Crafting recipes'!$A$6:$A$1005,0)),"MISSING ID")</x:f>
        <x:v>Partial proposal</x:v>
      </x:c>
      <x:c r="N1578" s="4" t="str">
        <x:v>Partial audit candidate; quantity, fit and performance remain unresolved.</x:v>
      </x:c>
      <x:c r="O1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8" s="4" t="n">
        <x:f>IF(OR(C1578="Ingredient candidate",C1578="Consumed input",C1578="Contained input",C1578="Transform input"),IF(F1578="T0",0,IF(F1578="T1",1,IF(F1578="T2",2,IF(F1578="T3",3,IF(F1578="T4",4,-1))))),-1)</x:f>
        <x:v>-1</x:v>
      </x:c>
      <x:c r="Q1578" s="4" t="n">
        <x:f>IF(AND(OR(C1578="Ingredient candidate",C1578="Consumed input",C1578="Contained input",C1578="Transform input"),P1578=-1),1,0)</x:f>
        <x:v>0</x:v>
      </x:c>
    </x:row>
    <x:row r="1579" ht="64" customHeight="1">
      <x:c r="A1579" s="4" t="str">
        <x:v>design.audit.proposal_gear_gloves.audit.in.1</x:v>
      </x:c>
      <x:c r="B1579" s="4" t="str">
        <x:v>design.audit.proposal_gear_gloves</x:v>
      </x:c>
      <x:c r="C1579" s="4" t="str">
        <x:v>Ingredient candidate</x:v>
      </x:c>
      <x:c r="D1579" s="4" t="str">
        <x:v>proposal.bio.hide_material</x:v>
      </x:c>
      <x:c r="E1579" s="4" t="str">
        <x:f>IFERROR(INDEX('Items'!$B$6:$B$1005,MATCH(D1579,'Items'!$A$6:$A$1005,0)),"MISSING ID")</x:f>
        <x:v>Processed hide material</x:v>
      </x:c>
      <x:c r="F1579" s="4" t="str">
        <x:f>IFERROR(INDEX('Items'!$C$6:$C$1005,MATCH(D1579,'Items'!$A$6:$A$1005,0)),"MISSING ID")</x:f>
        <x:v>T1</x:v>
      </x:c>
      <x:c r="G1579" s="4" t="str">
        <x:f>IFERROR(INDEX('Items'!$D$6:$D$1005,MATCH(D1579,'Items'!$A$6:$A$1005,0)),"MISSING ID")</x:f>
        <x:v>Crafting components</x:v>
      </x:c>
      <x:c r="H1579" s="4" t="str">
        <x:f>IFERROR(INDEX('Items'!$X$6:$X$1005,MATCH(D1579,'Items'!$A$6:$A$1005,0)),"MISSING ID")</x:f>
        <x:v>Processed material</x:v>
      </x:c>
      <x:c r="I1579" s="4"/>
      <x:c r="J1579" s="4" t="str">
        <x:v>Unspecified</x:v>
      </x:c>
      <x:c r="K1579" s="4" t="str">
        <x:f>IFERROR(INDEX('Crafting recipes'!$D$6:$D$1005,MATCH(B1579,'Crafting recipes'!$A$6:$A$1005,0)),"MISSING ID")</x:f>
        <x:v>Proposal</x:v>
      </x:c>
      <x:c r="L1579" s="4" t="str">
        <x:f>IFERROR(INDEX('Items'!$AD$6:$AD$1005,MATCH(D1579,'Items'!$A$6:$A$1005,0)),"MISSING ID")</x:f>
        <x:v>Author direction</x:v>
      </x:c>
      <x:c r="M1579" s="4" t="str">
        <x:f>IFERROR(INDEX('Crafting recipes'!$E$6:$E$1005,MATCH(B1579,'Crafting recipes'!$A$6:$A$1005,0)),"MISSING ID")</x:f>
        <x:v>Partial proposal</x:v>
      </x:c>
      <x:c r="N1579" s="4" t="str">
        <x:v>Partial audit candidate; quantity, fit and performance remain unresolved.</x:v>
      </x:c>
      <x:c r="O1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9" s="4" t="n">
        <x:f>IF(OR(C1579="Ingredient candidate",C1579="Consumed input",C1579="Contained input",C1579="Transform input"),IF(F1579="T0",0,IF(F1579="T1",1,IF(F1579="T2",2,IF(F1579="T3",3,IF(F1579="T4",4,-1))))),-1)</x:f>
        <x:v>1</x:v>
      </x:c>
      <x:c r="Q1579" s="4" t="n">
        <x:f>IF(AND(OR(C1579="Ingredient candidate",C1579="Consumed input",C1579="Contained input",C1579="Transform input"),P1579=-1),1,0)</x:f>
        <x:v>0</x:v>
      </x:c>
    </x:row>
    <x:row r="1580" ht="64" customHeight="1">
      <x:c r="A1580" s="4" t="str">
        <x:v>design.audit.proposal_gear_gloves.audit.in.2</x:v>
      </x:c>
      <x:c r="B1580" s="4" t="str">
        <x:v>design.audit.proposal_gear_gloves</x:v>
      </x:c>
      <x:c r="C1580" s="4" t="str">
        <x:v>Ingredient candidate</x:v>
      </x:c>
      <x:c r="D1580" s="4" t="str">
        <x:v>proposal.bio.pressed_husk</x:v>
      </x:c>
      <x:c r="E1580" s="4" t="str">
        <x:f>IFERROR(INDEX('Items'!$B$6:$B$1005,MATCH(D1580,'Items'!$A$6:$A$1005,0)),"MISSING ID")</x:f>
        <x:v>Pressed husk-fiber textile material</x:v>
      </x:c>
      <x:c r="F1580" s="4" t="str">
        <x:f>IFERROR(INDEX('Items'!$C$6:$C$1005,MATCH(D1580,'Items'!$A$6:$A$1005,0)),"MISSING ID")</x:f>
        <x:v>T1</x:v>
      </x:c>
      <x:c r="G1580" s="4" t="str">
        <x:f>IFERROR(INDEX('Items'!$D$6:$D$1005,MATCH(D1580,'Items'!$A$6:$A$1005,0)),"MISSING ID")</x:f>
        <x:v>Crafting components</x:v>
      </x:c>
      <x:c r="H1580" s="4" t="str">
        <x:f>IFERROR(INDEX('Items'!$X$6:$X$1005,MATCH(D1580,'Items'!$A$6:$A$1005,0)),"MISSING ID")</x:f>
        <x:v>Processed material</x:v>
      </x:c>
      <x:c r="I1580" s="4"/>
      <x:c r="J1580" s="4" t="str">
        <x:v>Unspecified</x:v>
      </x:c>
      <x:c r="K1580" s="4" t="str">
        <x:f>IFERROR(INDEX('Crafting recipes'!$D$6:$D$1005,MATCH(B1580,'Crafting recipes'!$A$6:$A$1005,0)),"MISSING ID")</x:f>
        <x:v>Proposal</x:v>
      </x:c>
      <x:c r="L1580" s="4" t="str">
        <x:f>IFERROR(INDEX('Items'!$AD$6:$AD$1005,MATCH(D1580,'Items'!$A$6:$A$1005,0)),"MISSING ID")</x:f>
        <x:v>Author direction</x:v>
      </x:c>
      <x:c r="M1580" s="4" t="str">
        <x:f>IFERROR(INDEX('Crafting recipes'!$E$6:$E$1005,MATCH(B1580,'Crafting recipes'!$A$6:$A$1005,0)),"MISSING ID")</x:f>
        <x:v>Partial proposal</x:v>
      </x:c>
      <x:c r="N1580" s="4" t="str">
        <x:v>Partial audit candidate; quantity, fit and performance remain unresolved.</x:v>
      </x:c>
      <x:c r="O1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0" s="4" t="n">
        <x:f>IF(OR(C1580="Ingredient candidate",C1580="Consumed input",C1580="Contained input",C1580="Transform input"),IF(F1580="T0",0,IF(F1580="T1",1,IF(F1580="T2",2,IF(F1580="T3",3,IF(F1580="T4",4,-1))))),-1)</x:f>
        <x:v>1</x:v>
      </x:c>
      <x:c r="Q1580" s="4" t="n">
        <x:f>IF(AND(OR(C1580="Ingredient candidate",C1580="Consumed input",C1580="Contained input",C1580="Transform input"),P1580=-1),1,0)</x:f>
        <x:v>0</x:v>
      </x:c>
    </x:row>
    <x:row r="1581" ht="64" customHeight="1">
      <x:c r="A1581" s="4" t="str">
        <x:v>design.audit.proposal_gear_gloves.audit.out</x:v>
      </x:c>
      <x:c r="B1581" s="4" t="str">
        <x:v>design.audit.proposal_gear_gloves</x:v>
      </x:c>
      <x:c r="C1581" s="4" t="str">
        <x:v>Output</x:v>
      </x:c>
      <x:c r="D1581" s="4" t="str">
        <x:v>proposal.gear.gloves</x:v>
      </x:c>
      <x:c r="E1581" s="4" t="str">
        <x:f>IFERROR(INDEX('Items'!$B$6:$B$1005,MATCH(D1581,'Items'!$A$6:$A$1005,0)),"MISSING ID")</x:f>
        <x:v>Gloves</x:v>
      </x:c>
      <x:c r="F1581" s="4" t="str">
        <x:f>IFERROR(INDEX('Items'!$C$6:$C$1005,MATCH(D1581,'Items'!$A$6:$A$1005,0)),"MISSING ID")</x:f>
        <x:v>Not applicable</x:v>
      </x:c>
      <x:c r="G1581" s="4" t="str">
        <x:f>IFERROR(INDEX('Items'!$D$6:$D$1005,MATCH(D1581,'Items'!$A$6:$A$1005,0)),"MISSING ID")</x:f>
        <x:v>Clothing</x:v>
      </x:c>
      <x:c r="H1581" s="4" t="str">
        <x:f>IFERROR(INDEX('Items'!$X$6:$X$1005,MATCH(D1581,'Items'!$A$6:$A$1005,0)),"MISSING ID")</x:f>
        <x:v>Wearable</x:v>
      </x:c>
      <x:c r="I1581" s="4"/>
      <x:c r="J1581" s="4" t="str">
        <x:v>Unspecified</x:v>
      </x:c>
      <x:c r="K1581" s="4" t="str">
        <x:f>IFERROR(INDEX('Crafting recipes'!$D$6:$D$1005,MATCH(B1581,'Crafting recipes'!$A$6:$A$1005,0)),"MISSING ID")</x:f>
        <x:v>Proposal</x:v>
      </x:c>
      <x:c r="L1581" s="4" t="str">
        <x:f>IFERROR(INDEX('Items'!$AD$6:$AD$1005,MATCH(D1581,'Items'!$A$6:$A$1005,0)),"MISSING ID")</x:f>
        <x:v>Author direction</x:v>
      </x:c>
      <x:c r="M1581" s="4" t="str">
        <x:f>IFERROR(INDEX('Crafting recipes'!$E$6:$E$1005,MATCH(B1581,'Crafting recipes'!$A$6:$A$1005,0)),"MISSING ID")</x:f>
        <x:v>Partial proposal</x:v>
      </x:c>
      <x:c r="N1581" s="4" t="str">
        <x:v>Partial audit candidate; quantity, fit and performance remain unresolved.</x:v>
      </x:c>
      <x:c r="O1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1" s="4" t="n">
        <x:f>IF(OR(C1581="Ingredient candidate",C1581="Consumed input",C1581="Contained input",C1581="Transform input"),IF(F1581="T0",0,IF(F1581="T1",1,IF(F1581="T2",2,IF(F1581="T3",3,IF(F1581="T4",4,-1))))),-1)</x:f>
        <x:v>-1</x:v>
      </x:c>
      <x:c r="Q1581" s="4" t="n">
        <x:f>IF(AND(OR(C1581="Ingredient candidate",C1581="Consumed input",C1581="Contained input",C1581="Transform input"),P1581=-1),1,0)</x:f>
        <x:v>0</x:v>
      </x:c>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 composite stock</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T2</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t="n">
        <x:f>IF(OR(C1583="Ingredient candidate",C1583="Consumed input",C1583="Contained input",C1583="Transform input"),IF(F1583="T0",0,IF(F1583="T1",1,IF(F1583="T2",2,IF(F1583="T3",3,IF(F1583="T4",4,-1))))),-1)</x:f>
        <x:v>2</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T3</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t="n">
        <x:f>IF(OR(C1584="Ingredient candidate",C1584="Consumed input",C1584="Contained input",C1584="Transform input"),IF(F1584="T0",0,IF(F1584="T1",1,IF(F1584="T2",2,IF(F1584="T3",3,IF(F1584="T4",4,-1))))),-1)</x:f>
        <x:v>3</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Backpack</x:v>
      </x:c>
      <x:c r="F1585" s="4" t="str">
        <x:f>IFERROR(INDEX('Items'!$C$6:$C$1005,MATCH(D1585,'Items'!$A$6:$A$1005,0)),"MISSING ID")</x:f>
        <x:v>Not applicable</x:v>
      </x:c>
      <x:c r="G1585" s="4" t="str">
        <x:f>IFERROR(INDEX('Items'!$D$6:$D$1005,MATCH(D1585,'Items'!$A$6:$A$1005,0)),"MISSING ID")</x:f>
        <x:v>Accessories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composite stock</x:v>
      </x:c>
      <x:c r="F1586" s="4" t="str">
        <x:f>IFERROR(INDEX('Items'!$C$6:$C$1005,MATCH(D1586,'Items'!$A$6:$A$1005,0)),"MISSING ID")</x:f>
        <x:v>T4</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t="n">
        <x:f>IF(OR(C1586="Ingredient candidate",C1586="Consumed input",C1586="Contained input",C1586="Transform input"),IF(F1586="T0",0,IF(F1586="T1",1,IF(F1586="T2",2,IF(F1586="T3",3,IF(F1586="T4",4,-1))))),-1)</x:f>
        <x:v>4</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T3</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t="n">
        <x:f>IF(OR(C1587="Ingredient candidate",C1587="Consumed input",C1587="Contained input",C1587="Transform input"),IF(F1587="T0",0,IF(F1587="T1",1,IF(F1587="T2",2,IF(F1587="T3",3,IF(F1587="T4",4,-1))))),-1)</x:f>
        <x:v>3</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Specialized armor plates</x:v>
      </x:c>
      <x:c r="F1588" s="4" t="str">
        <x:f>IFERROR(INDEX('Items'!$C$6:$C$1005,MATCH(D1588,'Items'!$A$6:$A$1005,0)),"MISSING ID")</x:f>
        <x:v>Not applicable</x:v>
      </x:c>
      <x:c r="G1588" s="4" t="str">
        <x:f>IFERROR(INDEX('Items'!$D$6:$D$1005,MATCH(D1588,'Items'!$A$6:$A$1005,0)),"MISSING ID")</x:f>
        <x:v>Attachments</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x:c r="B1589" s="4"/>
      <x:c r="C1589" s="4"/>
      <x:c r="D1589" s="4"/>
      <x:c r="E1589" s="4"/>
      <x:c r="F1589" s="4"/>
      <x:c r="G1589" s="4"/>
      <x:c r="H1589" s="4"/>
      <x:c r="I1589" s="4"/>
      <x:c r="K1589" s="4"/>
      <x:c r="L1589" s="4"/>
      <x:c r="M1589" s="4"/>
      <x:c r="N1589" s="4"/>
      <x:c r="O1589" s="4"/>
      <x:c r="P1589" s="4"/>
      <x:c r="Q1589" s="4"/>
    </x:row>
    <x:row r="1590" ht="64" customHeight="1">
      <x:c r="A1590" s="4"/>
      <x:c r="B1590" s="4"/>
      <x:c r="C1590" s="4"/>
      <x:c r="D1590" s="4"/>
      <x:c r="E1590" s="4"/>
      <x:c r="F1590" s="4"/>
      <x:c r="G1590" s="4"/>
      <x:c r="H1590" s="4"/>
      <x:c r="I1590" s="4"/>
      <x:c r="K1590" s="4"/>
      <x:c r="L1590" s="4"/>
      <x:c r="M1590" s="4"/>
      <x:c r="N1590" s="4"/>
      <x:c r="O1590" s="4"/>
      <x:c r="P1590" s="4"/>
      <x:c r="Q1590" s="4"/>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Not applicable</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stock</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T3</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t="n">
        <x:f>IF(OR(C1594="Ingredient candidate",C1594="Consumed input",C1594="Contained input",C1594="Transform input"),IF(F1594="T0",0,IF(F1594="T1",1,IF(F1594="T2",2,IF(F1594="T3",3,IF(F1594="T4",4,-1))))),-1)</x:f>
        <x:v>3</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T3</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t="n">
        <x:f>IF(OR(C1595="Ingredient candidate",C1595="Consumed input",C1595="Contained input",C1595="Transform input"),IF(F1595="T0",0,IF(F1595="T1",1,IF(F1595="T2",2,IF(F1595="T3",3,IF(F1595="T4",4,-1))))),-1)</x:f>
        <x:v>3</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Not applicable</x:v>
      </x:c>
      <x:c r="G1596" s="4" t="str">
        <x:f>IFERROR(INDEX('Items'!$D$6:$D$1005,MATCH(D1596,'Items'!$A$6:$A$1005,0)),"MISSING ID")</x:f>
        <x:v>Accessories</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stock</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T3</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t="n">
        <x:f>IF(OR(C1598="Ingredient candidate",C1598="Consumed input",C1598="Contained input",C1598="Transform input"),IF(F1598="T0",0,IF(F1598="T1",1,IF(F1598="T2",2,IF(F1598="T3",3,IF(F1598="T4",4,-1))))),-1)</x:f>
        <x:v>3</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T3</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t="n">
        <x:f>IF(OR(C1599="Ingredient candidate",C1599="Consumed input",C1599="Contained input",C1599="Transform input"),IF(F1599="T0",0,IF(F1599="T1",1,IF(F1599="T2",2,IF(F1599="T3",3,IF(F1599="T4",4,-1))))),-1)</x:f>
        <x:v>3</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Not applicable</x:v>
      </x:c>
      <x:c r="G1600" s="4" t="str">
        <x:f>IFERROR(INDEX('Items'!$D$6:$D$1005,MATCH(D1600,'Items'!$A$6:$A$1005,0)),"MISSING ID")</x:f>
        <x:v>Accessories</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t="str">
        <x:v>design.audit.proposal_fashion_hat.audit.in.1</x:v>
      </x:c>
      <x:c r="B1601" s="4" t="str">
        <x:v>design.audit.proposal_fashion_hat</x:v>
      </x:c>
      <x:c r="C1601" s="4" t="str">
        <x:v>Ingredient candidate</x:v>
      </x:c>
      <x:c r="D1601" s="4" t="str">
        <x:v>proposal.bio.pressed_husk</x:v>
      </x:c>
      <x:c r="E1601" s="4" t="str">
        <x:f>IFERROR(INDEX('Items'!$B$6:$B$1005,MATCH(D1601,'Items'!$A$6:$A$1005,0)),"MISSING ID")</x:f>
        <x:v>Pressed husk-fiber textile material</x:v>
      </x:c>
      <x:c r="F1601" s="4" t="str">
        <x:f>IFERROR(INDEX('Items'!$C$6:$C$1005,MATCH(D1601,'Items'!$A$6:$A$1005,0)),"MISSING ID")</x:f>
        <x:v>T1</x:v>
      </x:c>
      <x:c r="G1601" s="4" t="str">
        <x:f>IFERROR(INDEX('Items'!$D$6:$D$1005,MATCH(D1601,'Items'!$A$6:$A$1005,0)),"MISSING ID")</x:f>
        <x:v>Crafting components</x:v>
      </x:c>
      <x:c r="H1601" s="4" t="str">
        <x:f>IFERROR(INDEX('Items'!$X$6:$X$1005,MATCH(D1601,'Items'!$A$6:$A$1005,0)),"MISSING ID")</x:f>
        <x:v>Processed material</x:v>
      </x:c>
      <x:c r="I1601" s="4"/>
      <x:c r="J1601" s="4" t="str">
        <x:v>Unspecified</x:v>
      </x:c>
      <x:c r="K1601" s="4" t="str">
        <x:f>IFERROR(INDEX('Crafting recipes'!$D$6:$D$1005,MATCH(B1601,'Crafting recipes'!$A$6:$A$1005,0)),"MISSING ID")</x:f>
        <x:v>Proposal</x:v>
      </x:c>
      <x:c r="L1601" s="4" t="str">
        <x:f>IFERROR(INDEX('Items'!$AD$6:$AD$1005,MATCH(D1601,'Items'!$A$6:$A$1005,0)),"MISSING ID")</x:f>
        <x:v>Author direction</x:v>
      </x:c>
      <x:c r="M1601" s="4" t="str">
        <x:f>IFERROR(INDEX('Crafting recipes'!$E$6:$E$1005,MATCH(B1601,'Crafting recipes'!$A$6:$A$1005,0)),"MISSING ID")</x:f>
        <x:v>Partial proposal</x:v>
      </x:c>
      <x:c r="N1601" s="4" t="str">
        <x:v>Partial audit candidate; quantity, fit and performance remain unresolved.</x:v>
      </x:c>
      <x:c r="O1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1" s="4" t="n">
        <x:f>IF(OR(C1601="Ingredient candidate",C1601="Consumed input",C1601="Contained input",C1601="Transform input"),IF(F1601="T0",0,IF(F1601="T1",1,IF(F1601="T2",2,IF(F1601="T3",3,IF(F1601="T4",4,-1))))),-1)</x:f>
        <x:v>1</x:v>
      </x:c>
      <x:c r="Q1601" s="4" t="n">
        <x:f>IF(AND(OR(C1601="Ingredient candidate",C1601="Consumed input",C1601="Contained input",C1601="Transform input"),P1601=-1),1,0)</x:f>
        <x:v>0</x:v>
      </x:c>
    </x:row>
    <x:row r="1602" ht="64" customHeight="1">
      <x:c r="A1602" s="4" t="str">
        <x:v>design.audit.proposal_fashion_hat.audit.in.2</x:v>
      </x:c>
      <x:c r="B1602" s="4" t="str">
        <x:v>design.audit.proposal_fashion_hat</x:v>
      </x:c>
      <x:c r="C1602" s="4" t="str">
        <x:v>Ingredient candidate</x:v>
      </x:c>
      <x:c r="D1602" s="4" t="str">
        <x:v>proposal.collection.drawn_bronze_strip_stock</x:v>
      </x:c>
      <x:c r="E1602" s="4" t="str">
        <x:f>IFERROR(INDEX('Items'!$B$6:$B$1005,MATCH(D1602,'Items'!$A$6:$A$1005,0)),"MISSING ID")</x:f>
        <x:v>Drawn bronze strip stock</x:v>
      </x:c>
      <x:c r="F1602" s="4" t="str">
        <x:f>IFERROR(INDEX('Items'!$C$6:$C$1005,MATCH(D1602,'Items'!$A$6:$A$1005,0)),"MISSING ID")</x:f>
        <x:v>T2</x:v>
      </x:c>
      <x:c r="G1602" s="4" t="str">
        <x:f>IFERROR(INDEX('Items'!$D$6:$D$1005,MATCH(D1602,'Items'!$A$6:$A$1005,0)),"MISSING ID")</x:f>
        <x:v>Manufactured stock</x:v>
      </x:c>
      <x:c r="H1602" s="4" t="str">
        <x:f>IFERROR(INDEX('Items'!$X$6:$X$1005,MATCH(D1602,'Items'!$A$6:$A$1005,0)),"MISSING ID")</x:f>
        <x:v>Processed material</x:v>
      </x:c>
      <x:c r="I1602" s="4"/>
      <x:c r="J1602" s="4" t="str">
        <x:v>Unspecified</x:v>
      </x:c>
      <x:c r="K1602" s="4" t="str">
        <x:f>IFERROR(INDEX('Crafting recipes'!$D$6:$D$1005,MATCH(B1602,'Crafting recipes'!$A$6:$A$1005,0)),"MISSING ID")</x:f>
        <x:v>Proposal</x:v>
      </x:c>
      <x:c r="L1602" s="4" t="str">
        <x:f>IFERROR(INDEX('Items'!$AD$6:$AD$1005,MATCH(D1602,'Items'!$A$6:$A$1005,0)),"MISSING ID")</x:f>
        <x:v>Proposal</x:v>
      </x:c>
      <x:c r="M1602" s="4" t="str">
        <x:f>IFERROR(INDEX('Crafting recipes'!$E$6:$E$1005,MATCH(B1602,'Crafting recipes'!$A$6:$A$1005,0)),"MISSING ID")</x:f>
        <x:v>Partial proposal</x:v>
      </x:c>
      <x:c r="N1602" s="4" t="str">
        <x:v>Partial audit candidate; quantity, fit and performance remain unresolved.</x:v>
      </x:c>
      <x:c r="O1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2" s="4" t="n">
        <x:f>IF(OR(C1602="Ingredient candidate",C1602="Consumed input",C1602="Contained input",C1602="Transform input"),IF(F1602="T0",0,IF(F1602="T1",1,IF(F1602="T2",2,IF(F1602="T3",3,IF(F1602="T4",4,-1))))),-1)</x:f>
        <x:v>2</x:v>
      </x:c>
      <x:c r="Q1602" s="4" t="n">
        <x:f>IF(AND(OR(C1602="Ingredient candidate",C1602="Consumed input",C1602="Contained input",C1602="Transform input"),P1602=-1),1,0)</x:f>
        <x:v>0</x:v>
      </x:c>
    </x:row>
    <x:row r="1603" ht="64" customHeight="1">
      <x:c r="A1603" s="4" t="str">
        <x:v>design.audit.proposal_fashion_hat.audit.out</x:v>
      </x:c>
      <x:c r="B1603" s="4" t="str">
        <x:v>design.audit.proposal_fashion_hat</x:v>
      </x:c>
      <x:c r="C1603" s="4" t="str">
        <x:v>Output</x:v>
      </x:c>
      <x:c r="D1603" s="4" t="str">
        <x:v>proposal.fashion.hat</x:v>
      </x:c>
      <x:c r="E1603" s="4" t="str">
        <x:f>IFERROR(INDEX('Items'!$B$6:$B$1005,MATCH(D1603,'Items'!$A$6:$A$1005,0)),"MISSING ID")</x:f>
        <x:v>Hat</x:v>
      </x:c>
      <x:c r="F1603" s="4" t="str">
        <x:f>IFERROR(INDEX('Items'!$C$6:$C$1005,MATCH(D1603,'Items'!$A$6:$A$1005,0)),"MISSING ID")</x:f>
        <x:v>Not applicable</x:v>
      </x:c>
      <x:c r="G1603" s="4" t="str">
        <x:f>IFERROR(INDEX('Items'!$D$6:$D$1005,MATCH(D1603,'Items'!$A$6:$A$1005,0)),"MISSING ID")</x:f>
        <x:v>Clothing</x:v>
      </x:c>
      <x:c r="H1603" s="4" t="str">
        <x:f>IFERROR(INDEX('Items'!$X$6:$X$1005,MATCH(D1603,'Items'!$A$6:$A$1005,0)),"MISSING ID")</x:f>
        <x:v>Wearable</x:v>
      </x:c>
      <x:c r="I1603" s="4"/>
      <x:c r="J1603" s="4" t="str">
        <x:v>Unspecified</x:v>
      </x:c>
      <x:c r="K1603" s="4" t="str">
        <x:f>IFERROR(INDEX('Crafting recipes'!$D$6:$D$1005,MATCH(B1603,'Crafting recipes'!$A$6:$A$1005,0)),"MISSING ID")</x:f>
        <x:v>Proposal</x:v>
      </x:c>
      <x:c r="L1603" s="4" t="str">
        <x:f>IFERROR(INDEX('Items'!$AD$6:$AD$1005,MATCH(D1603,'Items'!$A$6:$A$1005,0)),"MISSING ID")</x:f>
        <x:v>Author direction</x:v>
      </x:c>
      <x:c r="M1603" s="4" t="str">
        <x:f>IFERROR(INDEX('Crafting recipes'!$E$6:$E$1005,MATCH(B1603,'Crafting recipes'!$A$6:$A$1005,0)),"MISSING ID")</x:f>
        <x:v>Partial proposal</x:v>
      </x:c>
      <x:c r="N1603" s="4" t="str">
        <x:v>Partial audit candidate; quantity, fit and performance remain unresolved.</x:v>
      </x:c>
      <x:c r="O1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3" s="4" t="n">
        <x:f>IF(OR(C1603="Ingredient candidate",C1603="Consumed input",C1603="Contained input",C1603="Transform input"),IF(F1603="T0",0,IF(F1603="T1",1,IF(F1603="T2",2,IF(F1603="T3",3,IF(F1603="T4",4,-1))))),-1)</x:f>
        <x:v>-1</x:v>
      </x:c>
      <x:c r="Q1603" s="4" t="n">
        <x:f>IF(AND(OR(C1603="Ingredient candidate",C1603="Consumed input",C1603="Contained input",C1603="Transform input"),P1603=-1),1,0)</x:f>
        <x:v>0</x:v>
      </x:c>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Finished decorative husk stock</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T2</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t="n">
        <x:f>IF(OR(C1605="Ingredient candidate",C1605="Consumed input",C1605="Contained input",C1605="Transform input"),IF(F1605="T0",0,IF(F1605="T1",1,IF(F1605="T2",2,IF(F1605="T3",3,IF(F1605="T4",4,-1))))),-1)</x:f>
        <x:v>2</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blanks</x:v>
      </x:c>
      <x:c r="F1606" s="4" t="str">
        <x:f>IFERROR(INDEX('Items'!$C$6:$C$1005,MATCH(D1606,'Items'!$A$6:$A$1005,0)),"MISSING ID")</x:f>
        <x:v>T2</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t="n">
        <x:f>IF(OR(C1606="Ingredient candidate",C1606="Consumed input",C1606="Contained input",C1606="Transform input"),IF(F1606="T0",0,IF(F1606="T1",1,IF(F1606="T2",2,IF(F1606="T3",3,IF(F1606="T4",4,-1))))),-1)</x:f>
        <x:v>2</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Elaborate husk-fiber wear</x:v>
      </x:c>
      <x:c r="F1607" s="4" t="str">
        <x:f>IFERROR(INDEX('Items'!$C$6:$C$1005,MATCH(D1607,'Items'!$A$6:$A$1005,0)),"MISSING ID")</x:f>
        <x:v>Not applicable</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material</x:v>
      </x:c>
      <x:c r="F1608" s="4" t="str">
        <x:f>IFERROR(INDEX('Items'!$C$6:$C$1005,MATCH(D1608,'Items'!$A$6:$A$1005,0)),"MISSING ID")</x:f>
        <x:v>T1</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t="n">
        <x:f>IF(OR(C1608="Ingredient candidate",C1608="Consumed input",C1608="Contained input",C1608="Transform input"),IF(F1608="T0",0,IF(F1608="T1",1,IF(F1608="T2",2,IF(F1608="T3",3,IF(F1608="T4",4,-1))))),-1)</x:f>
        <x:v>1</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T2</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t="n">
        <x:f>IF(OR(C1609="Ingredient candidate",C1609="Consumed input",C1609="Contained input",C1609="Transform input"),IF(F1609="T0",0,IF(F1609="T1",1,IF(F1609="T2",2,IF(F1609="T3",3,IF(F1609="T4",4,-1))))),-1)</x:f>
        <x:v>2</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ceremonial inlay stock</x:v>
      </x:c>
      <x:c r="F1610" s="4" t="str">
        <x:f>IFERROR(INDEX('Items'!$C$6:$C$1005,MATCH(D1610,'Items'!$A$6:$A$1005,0)),"MISSING ID")</x:f>
        <x:v>T4</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t="n">
        <x:f>IF(OR(C1610="Ingredient candidate",C1610="Consumed input",C1610="Contained input",C1610="Transform input"),IF(F1610="T0",0,IF(F1610="T1",1,IF(F1610="T2",2,IF(F1610="T3",3,IF(F1610="T4",4,-1))))),-1)</x:f>
        <x:v>4</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Elaborate fur wear</x:v>
      </x:c>
      <x:c r="F1611" s="4" t="str">
        <x:f>IFERROR(INDEX('Items'!$C$6:$C$1005,MATCH(D1611,'Items'!$A$6:$A$1005,0)),"MISSING ID")</x:f>
        <x:v>Not applicable</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Processed hide material</x:v>
      </x:c>
      <x:c r="F1612" s="4" t="str">
        <x:f>IFERROR(INDEX('Items'!$C$6:$C$1005,MATCH(D1612,'Items'!$A$6:$A$1005,0)),"MISSING ID")</x:f>
        <x:v>T1</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t="n">
        <x:f>IF(OR(C1612="Ingredient candidate",C1612="Consumed input",C1612="Contained input",C1612="Transform input"),IF(F1612="T0",0,IF(F1612="T1",1,IF(F1612="T2",2,IF(F1612="T3",3,IF(F1612="T4",4,-1))))),-1)</x:f>
        <x:v>1</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T2</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t="n">
        <x:f>IF(OR(C1613="Ingredient candidate",C1613="Consumed input",C1613="Contained input",C1613="Transform input"),IF(F1613="T0",0,IF(F1613="T1",1,IF(F1613="T2",2,IF(F1613="T3",3,IF(F1613="T4",4,-1))))),-1)</x:f>
        <x:v>2</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ceremonial inlay stock</x:v>
      </x:c>
      <x:c r="F1614" s="4" t="str">
        <x:f>IFERROR(INDEX('Items'!$C$6:$C$1005,MATCH(D1614,'Items'!$A$6:$A$1005,0)),"MISSING ID")</x:f>
        <x:v>T4</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t="n">
        <x:f>IF(OR(C1614="Ingredient candidate",C1614="Consumed input",C1614="Contained input",C1614="Transform input"),IF(F1614="T0",0,IF(F1614="T1",1,IF(F1614="T2",2,IF(F1614="T3",3,IF(F1614="T4",4,-1))))),-1)</x:f>
        <x:v>4</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Elaborate hide wear</x:v>
      </x:c>
      <x:c r="F1615" s="4" t="str">
        <x:f>IFERROR(INDEX('Items'!$C$6:$C$1005,MATCH(D1615,'Items'!$A$6:$A$1005,0)),"MISSING ID")</x:f>
        <x:v>Not applicable</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textile material</x:v>
      </x:c>
      <x:c r="F1616" s="4" t="str">
        <x:f>IFERROR(INDEX('Items'!$C$6:$C$1005,MATCH(D1616,'Items'!$A$6:$A$1005,0)),"MISSING ID")</x:f>
        <x:v>T1</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t="n">
        <x:f>IF(OR(C1616="Ingredient candidate",C1616="Consumed input",C1616="Contained input",C1616="Transform input"),IF(F1616="T0",0,IF(F1616="T1",1,IF(F1616="T2",2,IF(F1616="T3",3,IF(F1616="T4",4,-1))))),-1)</x:f>
        <x:v>1</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T3</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t="n">
        <x:f>IF(OR(C1617="Ingredient candidate",C1617="Consumed input",C1617="Contained input",C1617="Transform input"),IF(F1617="T0",0,IF(F1617="T1",1,IF(F1617="T2",2,IF(F1617="T3",3,IF(F1617="T4",4,-1))))),-1)</x:f>
        <x:v>3</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Simple everyday wraps</x:v>
      </x:c>
      <x:c r="F1618" s="4" t="str">
        <x:f>IFERROR(INDEX('Items'!$C$6:$C$1005,MATCH(D1618,'Items'!$A$6:$A$1005,0)),"MISSING ID")</x:f>
        <x:v>Not applicable</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T2</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t="n">
        <x:f>IF(OR(C1619="Ingredient candidate",C1619="Consumed input",C1619="Contained input",C1619="Transform input"),IF(F1619="T0",0,IF(F1619="T1",1,IF(F1619="T2",2,IF(F1619="T3",3,IF(F1619="T4",4,-1))))),-1)</x:f>
        <x:v>2</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stock</x:v>
      </x:c>
      <x:c r="F1621" s="4" t="str">
        <x:f>IFERROR(INDEX('Items'!$C$6:$C$1005,MATCH(D1621,'Items'!$A$6:$A$1005,0)),"MISSING ID")</x:f>
        <x:v>T3</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t="n">
        <x:f>IF(OR(C1621="Ingredient candidate",C1621="Consumed input",C1621="Contained input",C1621="Transform input"),IF(F1621="T0",0,IF(F1621="T1",1,IF(F1621="T2",2,IF(F1621="T3",3,IF(F1621="T4",4,-1))))),-1)</x:f>
        <x:v>3</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Not applicable</x:v>
      </x:c>
      <x:c r="G1622" s="4" t="str">
        <x:f>IFERROR(INDEX('Items'!$D$6:$D$1005,MATCH(D1622,'Items'!$A$6:$A$1005,0)),"MISSING ID")</x:f>
        <x:v>Attachments</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stock</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Not applicable</x:v>
      </x:c>
      <x:c r="G1625" s="4" t="str">
        <x:f>IFERROR(INDEX('Items'!$D$6:$D$1005,MATCH(D1625,'Items'!$A$6:$A$1005,0)),"MISSING ID")</x:f>
        <x:v>Tools</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T3</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t="n">
        <x:f>IF(OR(C1626="Ingredient candidate",C1626="Consumed input",C1626="Contained input",C1626="Transform input"),IF(F1626="T0",0,IF(F1626="T1",1,IF(F1626="T2",2,IF(F1626="T3",3,IF(F1626="T4",4,-1))))),-1)</x:f>
        <x:v>3</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T3</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t="n">
        <x:f>IF(OR(C1627="Ingredient candidate",C1627="Consumed input",C1627="Contained input",C1627="Transform input"),IF(F1627="T0",0,IF(F1627="T1",1,IF(F1627="T2",2,IF(F1627="T3",3,IF(F1627="T4",4,-1))))),-1)</x:f>
        <x:v>3</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Not applicable</x:v>
      </x:c>
      <x:c r="G1628" s="4" t="str">
        <x:f>IFERROR(INDEX('Items'!$D$6:$D$1005,MATCH(D1628,'Items'!$A$6:$A$1005,0)),"MISSING ID")</x:f>
        <x:v>Tools</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t="n">
        <x:f>IF(OR(C1628="Ingredient candidate",C1628="Consumed input",C1628="Contained input",C1628="Transform input"),IF(F1628="T0",0,IF(F1628="T1",1,IF(F1628="T2",2,IF(F1628="T3",3,IF(F1628="T4",4,-1))))),-1)</x:f>
        <x:v>-1</x:v>
      </x:c>
      <x:c r="Q1628" s="4" t="n">
        <x:f>IF(AND(OR(C1628="Ingredient candidate",C1628="Consumed input",C1628="Contained input",C1628="Transform input"),P1628=-1),1,0)</x:f>
        <x:v>1</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Not applicable</x:v>
      </x:c>
      <x:c r="G1629" s="4" t="str">
        <x:f>IFERROR(INDEX('Items'!$D$6:$D$1005,MATCH(D1629,'Items'!$A$6:$A$1005,0)),"MISSING ID")</x:f>
        <x:v>Salvage</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t="n">
        <x:f>IF(OR(C1629="Ingredient candidate",C1629="Consumed input",C1629="Contained input",C1629="Transform input"),IF(F1629="T0",0,IF(F1629="T1",1,IF(F1629="T2",2,IF(F1629="T3",3,IF(F1629="T4",4,-1))))),-1)</x:f>
        <x:v>-1</x:v>
      </x:c>
      <x:c r="Q1629" s="4" t="n">
        <x:f>IF(AND(OR(C1629="Ingredient candidate",C1629="Consumed input",C1629="Contained input",C1629="Transform input"),P1629=-1),1,0)</x:f>
        <x:v>1</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Not applicable</x:v>
      </x:c>
      <x:c r="G1630" s="4" t="str">
        <x:f>IFERROR(INDEX('Items'!$D$6:$D$1005,MATCH(D1630,'Items'!$A$6:$A$1005,0)),"MISSING ID")</x:f>
        <x:v>Field supplies</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 hard-part blanks</x:v>
      </x:c>
      <x:c r="F1631" s="4" t="str">
        <x:f>IFERROR(INDEX('Items'!$C$6:$C$1005,MATCH(D1631,'Items'!$A$6:$A$1005,0)),"MISSING ID")</x:f>
        <x:v>T1</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t="n">
        <x:f>IF(OR(C1631="Ingredient candidate",C1631="Consumed input",C1631="Contained input",C1631="Transform input"),IF(F1631="T0",0,IF(F1631="T1",1,IF(F1631="T2",2,IF(F1631="T3",3,IF(F1631="T4",4,-1))))),-1)</x:f>
        <x:v>1</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Drawn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Prepared mineral pigment powder</x:v>
      </x:c>
      <x:c r="F1633" s="4" t="str">
        <x:f>IFERROR(INDEX('Items'!$C$6:$C$1005,MATCH(D1633,'Items'!$A$6:$A$1005,0)),"MISSING ID")</x:f>
        <x:v>T1</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t="n">
        <x:f>IF(OR(C1633="Ingredient candidate",C1633="Consumed input",C1633="Contained input",C1633="Transform input"),IF(F1633="T0",0,IF(F1633="T1",1,IF(F1633="T2",2,IF(F1633="T3",3,IF(F1633="T4",4,-1))))),-1)</x:f>
        <x:v>1</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Not applicable</x:v>
      </x:c>
      <x:c r="G1634" s="4" t="str">
        <x:f>IFERROR(INDEX('Items'!$D$6:$D$1005,MATCH(D1634,'Items'!$A$6:$A$1005,0)),"MISSING ID")</x:f>
        <x:v>Cultural objects</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 hard-part blanks</x:v>
      </x:c>
      <x:c r="F1635" s="4" t="str">
        <x:f>IFERROR(INDEX('Items'!$C$6:$C$1005,MATCH(D1635,'Items'!$A$6:$A$1005,0)),"MISSING ID")</x:f>
        <x:v>T1</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t="n">
        <x:f>IF(OR(C1635="Ingredient candidate",C1635="Consumed input",C1635="Contained input",C1635="Transform input"),IF(F1635="T0",0,IF(F1635="T1",1,IF(F1635="T2",2,IF(F1635="T3",3,IF(F1635="T4",4,-1))))),-1)</x:f>
        <x:v>1</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Drawn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Prepared mineral pigment powder</x:v>
      </x:c>
      <x:c r="F1637" s="4" t="str">
        <x:f>IFERROR(INDEX('Items'!$C$6:$C$1005,MATCH(D1637,'Items'!$A$6:$A$1005,0)),"MISSING ID")</x:f>
        <x:v>T1</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t="n">
        <x:f>IF(OR(C1637="Ingredient candidate",C1637="Consumed input",C1637="Contained input",C1637="Transform input"),IF(F1637="T0",0,IF(F1637="T1",1,IF(F1637="T2",2,IF(F1637="T3",3,IF(F1637="T4",4,-1))))),-1)</x:f>
        <x:v>1</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Not applicable</x:v>
      </x:c>
      <x:c r="G1638" s="4" t="str">
        <x:f>IFERROR(INDEX('Items'!$D$6:$D$1005,MATCH(D1638,'Items'!$A$6:$A$1005,0)),"MISSING ID")</x:f>
        <x:v>Cultural objects</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 composite stock</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T3</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t="n">
        <x:f>IF(OR(C1644="Ingredient candidate",C1644="Consumed input",C1644="Contained input",C1644="Transform input"),IF(F1644="T0",0,IF(F1644="T1",1,IF(F1644="T2",2,IF(F1644="T3",3,IF(F1644="T4",4,-1))))),-1)</x:f>
        <x:v>3</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stock</x:v>
      </x:c>
      <x:c r="F1645" s="4" t="str">
        <x:f>IFERROR(INDEX('Items'!$C$6:$C$1005,MATCH(D1645,'Items'!$A$6:$A$1005,0)),"MISSING ID")</x:f>
        <x:v>T3</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t="n">
        <x:f>IF(OR(C1645="Ingredient candidate",C1645="Consumed input",C1645="Contained input",C1645="Transform input"),IF(F1645="T0",0,IF(F1645="T1",1,IF(F1645="T2",2,IF(F1645="T3",3,IF(F1645="T4",4,-1))))),-1)</x:f>
        <x:v>3</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Not applicable</x:v>
      </x:c>
      <x:c r="G1646" s="4" t="str">
        <x:f>IFERROR(INDEX('Items'!$D$6:$D$1005,MATCH(D1646,'Items'!$A$6:$A$1005,0)),"MISSING ID")</x:f>
        <x:v>Cultural objects</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 hard-part blanks</x:v>
      </x:c>
      <x:c r="F1647" s="4" t="str">
        <x:f>IFERROR(INDEX('Items'!$C$6:$C$1005,MATCH(D1647,'Items'!$A$6:$A$1005,0)),"MISSING ID")</x:f>
        <x:v>T1</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t="n">
        <x:f>IF(OR(C1647="Ingredient candidate",C1647="Consumed input",C1647="Contained input",C1647="Transform input"),IF(F1647="T0",0,IF(F1647="T1",1,IF(F1647="T2",2,IF(F1647="T3",3,IF(F1647="T4",4,-1))))),-1)</x:f>
        <x:v>1</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Drawn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Prepared mineral pigment powder</x:v>
      </x:c>
      <x:c r="F1649" s="4" t="str">
        <x:f>IFERROR(INDEX('Items'!$C$6:$C$1005,MATCH(D1649,'Items'!$A$6:$A$1005,0)),"MISSING ID")</x:f>
        <x:v>T1</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t="n">
        <x:f>IF(OR(C1649="Ingredient candidate",C1649="Consumed input",C1649="Contained input",C1649="Transform input"),IF(F1649="T0",0,IF(F1649="T1",1,IF(F1649="T2",2,IF(F1649="T3",3,IF(F1649="T4",4,-1))))),-1)</x:f>
        <x:v>1</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Not applicable</x:v>
      </x:c>
      <x:c r="G1650" s="4" t="str">
        <x:f>IFERROR(INDEX('Items'!$D$6:$D$1005,MATCH(D1650,'Items'!$A$6:$A$1005,0)),"MISSING ID")</x:f>
        <x:v>Cultural objects</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 hard-part blanks</x:v>
      </x:c>
      <x:c r="F1651" s="4" t="str">
        <x:f>IFERROR(INDEX('Items'!$C$6:$C$1005,MATCH(D1651,'Items'!$A$6:$A$1005,0)),"MISSING ID")</x:f>
        <x:v>T1</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t="n">
        <x:f>IF(OR(C1651="Ingredient candidate",C1651="Consumed input",C1651="Contained input",C1651="Transform input"),IF(F1651="T0",0,IF(F1651="T1",1,IF(F1651="T2",2,IF(F1651="T3",3,IF(F1651="T4",4,-1))))),-1)</x:f>
        <x:v>1</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Drawn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Prepared mineral pigment powder</x:v>
      </x:c>
      <x:c r="F1653" s="4" t="str">
        <x:f>IFERROR(INDEX('Items'!$C$6:$C$1005,MATCH(D1653,'Items'!$A$6:$A$1005,0)),"MISSING ID")</x:f>
        <x:v>T1</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t="n">
        <x:f>IF(OR(C1653="Ingredient candidate",C1653="Consumed input",C1653="Contained input",C1653="Transform input"),IF(F1653="T0",0,IF(F1653="T1",1,IF(F1653="T2",2,IF(F1653="T3",3,IF(F1653="T4",4,-1))))),-1)</x:f>
        <x:v>1</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Not applicable</x:v>
      </x:c>
      <x:c r="G1654" s="4" t="str">
        <x:f>IFERROR(INDEX('Items'!$D$6:$D$1005,MATCH(D1654,'Items'!$A$6:$A$1005,0)),"MISSING ID")</x:f>
        <x:v>Cultural objects</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T3</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t="n">
        <x:f>IF(OR(C1656="Ingredient candidate",C1656="Consumed input",C1656="Contained input",C1656="Transform input"),IF(F1656="T0",0,IF(F1656="T1",1,IF(F1656="T2",2,IF(F1656="T3",3,IF(F1656="T4",4,-1))))),-1)</x:f>
        <x:v>3</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Not applicable</x:v>
      </x:c>
      <x:c r="G1657" s="4" t="str">
        <x:f>IFERROR(INDEX('Items'!$D$6:$D$1005,MATCH(D1657,'Items'!$A$6:$A$1005,0)),"MISSING ID")</x:f>
        <x:v>Cultural objects</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t="str">
        <x:v>design.audit.proposal_culture_register.audit.in.1</x:v>
      </x:c>
      <x:c r="B1658" s="4" t="str">
        <x:v>design.audit.proposal_culture_register</x:v>
      </x:c>
      <x:c r="C1658" s="4" t="str">
        <x:v>Ingredient candidate</x:v>
      </x:c>
      <x:c r="D1658" s="4" t="str">
        <x:v>proposal.bio.husk_paper</x:v>
      </x:c>
      <x:c r="E1658" s="4" t="str">
        <x:f>IFERROR(INDEX('Items'!$B$6:$B$1005,MATCH(D1658,'Items'!$A$6:$A$1005,0)),"MISSING ID")</x:f>
        <x:v>Husk-fiber paper</x:v>
      </x:c>
      <x:c r="F1658" s="4" t="str">
        <x:f>IFERROR(INDEX('Items'!$C$6:$C$1005,MATCH(D1658,'Items'!$A$6:$A$1005,0)),"MISSING ID")</x:f>
        <x:v>T2</x:v>
      </x:c>
      <x:c r="G1658" s="4" t="str">
        <x:f>IFERROR(INDEX('Items'!$D$6:$D$1005,MATCH(D1658,'Items'!$A$6:$A$1005,0)),"MISSING ID")</x:f>
        <x:v>Crafting components</x:v>
      </x:c>
      <x:c r="H1658" s="4" t="str">
        <x:f>IFERROR(INDEX('Items'!$X$6:$X$1005,MATCH(D1658,'Items'!$A$6:$A$1005,0)),"MISSING ID")</x:f>
        <x:v>Processed material</x:v>
      </x:c>
      <x:c r="I1658" s="4"/>
      <x:c r="J1658" s="4" t="str">
        <x:v>Unspecified</x:v>
      </x:c>
      <x:c r="K1658" s="4" t="str">
        <x:f>IFERROR(INDEX('Crafting recipes'!$D$6:$D$1005,MATCH(B1658,'Crafting recipes'!$A$6:$A$1005,0)),"MISSING ID")</x:f>
        <x:v>Proposal</x:v>
      </x:c>
      <x:c r="L1658" s="4" t="str">
        <x:f>IFERROR(INDEX('Items'!$AD$6:$AD$1005,MATCH(D1658,'Items'!$A$6:$A$1005,0)),"MISSING ID")</x:f>
        <x:v>Author direction</x:v>
      </x:c>
      <x:c r="M1658" s="4" t="str">
        <x:f>IFERROR(INDEX('Crafting recipes'!$E$6:$E$1005,MATCH(B1658,'Crafting recipes'!$A$6:$A$1005,0)),"MISSING ID")</x:f>
        <x:v>Partial proposal</x:v>
      </x:c>
      <x:c r="N1658" s="4" t="str">
        <x:v>Partial audit candidate; quantity, fit and performance remain unresolved.</x:v>
      </x:c>
      <x:c r="O16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8" s="4" t="n">
        <x:f>IF(OR(C1658="Ingredient candidate",C1658="Consumed input",C1658="Contained input",C1658="Transform input"),IF(F1658="T0",0,IF(F1658="T1",1,IF(F1658="T2",2,IF(F1658="T3",3,IF(F1658="T4",4,-1))))),-1)</x:f>
        <x:v>2</x:v>
      </x:c>
      <x:c r="Q1658" s="4" t="n">
        <x:f>IF(AND(OR(C1658="Ingredient candidate",C1658="Consumed input",C1658="Contained input",C1658="Transform input"),P1658=-1),1,0)</x:f>
        <x:v>0</x:v>
      </x:c>
    </x:row>
    <x:row r="1659" ht="64" customHeight="1">
      <x:c r="A1659" s="4" t="str">
        <x:v>design.audit.proposal_culture_register.audit.in.2</x:v>
      </x:c>
      <x:c r="B1659" s="4" t="str">
        <x:v>design.audit.proposal_culture_register</x:v>
      </x:c>
      <x:c r="C1659" s="4" t="str">
        <x:v>Ingredient candidate</x:v>
      </x:c>
      <x:c r="D1659" s="4" t="str">
        <x:v>proposal.audit.husk_paper_writing_pigment</x:v>
      </x:c>
      <x:c r="E1659" s="4" t="str">
        <x:f>IFERROR(INDEX('Items'!$B$6:$B$1005,MATCH(D1659,'Items'!$A$6:$A$1005,0)),"MISSING ID")</x:f>
        <x:v>Husk-paper writing pigment</x:v>
      </x:c>
      <x:c r="F1659" s="4" t="str">
        <x:f>IFERROR(INDEX('Items'!$C$6:$C$1005,MATCH(D1659,'Items'!$A$6:$A$1005,0)),"MISSING ID")</x:f>
        <x:v>T2</x:v>
      </x:c>
      <x:c r="G1659" s="4" t="str">
        <x:f>IFERROR(INDEX('Items'!$D$6:$D$1005,MATCH(D1659,'Items'!$A$6:$A$1005,0)),"MISSING ID")</x:f>
        <x:v>Processing agents</x:v>
      </x:c>
      <x:c r="H1659" s="4" t="str">
        <x:f>IFERROR(INDEX('Items'!$X$6:$X$1005,MATCH(D1659,'Items'!$A$6:$A$1005,0)),"MISSING ID")</x:f>
        <x:v>Chemical material</x:v>
      </x:c>
      <x:c r="I1659" s="4"/>
      <x:c r="J1659" s="4" t="str">
        <x:v>Unspecified</x:v>
      </x:c>
      <x:c r="K1659" s="4" t="str">
        <x:f>IFERROR(INDEX('Crafting recipes'!$D$6:$D$1005,MATCH(B1659,'Crafting recipes'!$A$6:$A$1005,0)),"MISSING ID")</x:f>
        <x:v>Proposal</x:v>
      </x:c>
      <x:c r="L1659" s="4" t="str">
        <x:f>IFERROR(INDEX('Items'!$AD$6:$AD$1005,MATCH(D1659,'Items'!$A$6:$A$1005,0)),"MISSING ID")</x:f>
        <x:v>Proposal</x:v>
      </x:c>
      <x:c r="M1659" s="4" t="str">
        <x:f>IFERROR(INDEX('Crafting recipes'!$E$6:$E$1005,MATCH(B1659,'Crafting recipes'!$A$6:$A$1005,0)),"MISSING ID")</x:f>
        <x:v>Partial proposal</x:v>
      </x:c>
      <x:c r="N1659" s="4" t="str">
        <x:v>Partial audit candidate; quantity, fit and performance remain unresolved.</x:v>
      </x:c>
      <x:c r="O16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9" s="4" t="n">
        <x:f>IF(OR(C1659="Ingredient candidate",C1659="Consumed input",C1659="Contained input",C1659="Transform input"),IF(F1659="T0",0,IF(F1659="T1",1,IF(F1659="T2",2,IF(F1659="T3",3,IF(F1659="T4",4,-1))))),-1)</x:f>
        <x:v>2</x:v>
      </x:c>
      <x:c r="Q1659" s="4" t="n">
        <x:f>IF(AND(OR(C1659="Ingredient candidate",C1659="Consumed input",C1659="Contained input",C1659="Transform input"),P1659=-1),1,0)</x:f>
        <x:v>0</x:v>
      </x:c>
    </x:row>
    <x:row r="1660" ht="64" customHeight="1">
      <x:c r="A1660" s="4" t="str">
        <x:v>design.audit.proposal_culture_register.audit.out</x:v>
      </x:c>
      <x:c r="B1660" s="4" t="str">
        <x:v>design.audit.proposal_culture_register</x:v>
      </x:c>
      <x:c r="C1660" s="4" t="str">
        <x:v>Output</x:v>
      </x:c>
      <x:c r="D1660" s="4" t="str">
        <x:v>proposal.culture.register</x:v>
      </x:c>
      <x:c r="E1660" s="4" t="str">
        <x:f>IFERROR(INDEX('Items'!$B$6:$B$1005,MATCH(D1660,'Items'!$A$6:$A$1005,0)),"MISSING ID")</x:f>
        <x:v>Civic register folio</x:v>
      </x:c>
      <x:c r="F1660" s="4" t="str">
        <x:f>IFERROR(INDEX('Items'!$C$6:$C$1005,MATCH(D1660,'Items'!$A$6:$A$1005,0)),"MISSING ID")</x:f>
        <x:v>Not applicable</x:v>
      </x:c>
      <x:c r="G1660" s="4" t="str">
        <x:f>IFERROR(INDEX('Items'!$D$6:$D$1005,MATCH(D1660,'Items'!$A$6:$A$1005,0)),"MISSING ID")</x:f>
        <x:v>Cultural objects</x:v>
      </x:c>
      <x:c r="H1660" s="4" t="str">
        <x:f>IFERROR(INDEX('Items'!$X$6:$X$1005,MATCH(D1660,'Items'!$A$6:$A$1005,0)),"MISSING ID")</x:f>
        <x:v>Document</x:v>
      </x:c>
      <x:c r="I1660" s="4"/>
      <x:c r="J1660" s="4" t="str">
        <x:v>Unspecified</x:v>
      </x:c>
      <x:c r="K1660" s="4" t="str">
        <x:f>IFERROR(INDEX('Crafting recipes'!$D$6:$D$1005,MATCH(B1660,'Crafting recipes'!$A$6:$A$1005,0)),"MISSING ID")</x:f>
        <x:v>Proposal</x:v>
      </x:c>
      <x:c r="L1660" s="4" t="str">
        <x:f>IFERROR(INDEX('Items'!$AD$6:$AD$1005,MATCH(D1660,'Items'!$A$6:$A$1005,0)),"MISSING ID")</x:f>
        <x:v>Proposal</x:v>
      </x:c>
      <x:c r="M1660" s="4" t="str">
        <x:f>IFERROR(INDEX('Crafting recipes'!$E$6:$E$1005,MATCH(B1660,'Crafting recipes'!$A$6:$A$1005,0)),"MISSING ID")</x:f>
        <x:v>Partial proposal</x:v>
      </x:c>
      <x:c r="N1660" s="4" t="str">
        <x:v>Partial audit candidate; quantity, fit and performance remain unresolved.</x:v>
      </x:c>
      <x:c r="O1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0" s="4" t="n">
        <x:f>IF(OR(C1660="Ingredient candidate",C1660="Consumed input",C1660="Contained input",C1660="Transform input"),IF(F1660="T0",0,IF(F1660="T1",1,IF(F1660="T2",2,IF(F1660="T3",3,IF(F1660="T4",4,-1))))),-1)</x:f>
        <x:v>-1</x:v>
      </x:c>
      <x:c r="Q1660" s="4" t="n">
        <x:f>IF(AND(OR(C1660="Ingredient candidate",C1660="Consumed input",C1660="Contained input",C1660="Transform input"),P1660=-1),1,0)</x:f>
        <x:v>0</x:v>
      </x:c>
    </x:row>
    <x:row r="1661" ht="64" customHeight="1">
      <x:c r="A1661" s="4" t="str">
        <x:v>design.audit.proposal_culture_notice.audit.in.1</x:v>
      </x:c>
      <x:c r="B1661" s="4" t="str">
        <x:v>design.audit.proposal_culture_notice</x:v>
      </x:c>
      <x:c r="C1661" s="4" t="str">
        <x:v>Ingredient candidate</x:v>
      </x:c>
      <x:c r="D1661" s="4" t="str">
        <x:v>proposal.collection.annealed_iron_sheet_stock</x:v>
      </x:c>
      <x:c r="E1661" s="4" t="str">
        <x:f>IFERROR(INDEX('Items'!$B$6:$B$1005,MATCH(D1661,'Items'!$A$6:$A$1005,0)),"MISSING ID")</x:f>
        <x:v>Annealed iron sheet stock</x:v>
      </x:c>
      <x:c r="F1661" s="4" t="str">
        <x:f>IFERROR(INDEX('Items'!$C$6:$C$1005,MATCH(D1661,'Items'!$A$6:$A$1005,0)),"MISSING ID")</x:f>
        <x:v>T3</x:v>
      </x:c>
      <x:c r="G1661" s="4" t="str">
        <x:f>IFERROR(INDEX('Items'!$D$6:$D$1005,MATCH(D1661,'Items'!$A$6:$A$1005,0)),"MISSING ID")</x:f>
        <x:v>Manufactured stock</x:v>
      </x:c>
      <x:c r="H1661" s="4" t="str">
        <x:f>IFERROR(INDEX('Items'!$X$6:$X$1005,MATCH(D1661,'Items'!$A$6:$A$1005,0)),"MISSING ID")</x:f>
        <x:v>Processed material</x:v>
      </x:c>
      <x:c r="I1661" s="4"/>
      <x:c r="J1661" s="4" t="str">
        <x:v>Unspecified</x:v>
      </x:c>
      <x:c r="K1661" s="4" t="str">
        <x:f>IFERROR(INDEX('Crafting recipes'!$D$6:$D$1005,MATCH(B1661,'Crafting recipes'!$A$6:$A$1005,0)),"MISSING ID")</x:f>
        <x:v>Proposal</x:v>
      </x:c>
      <x:c r="L1661" s="4" t="str">
        <x:f>IFERROR(INDEX('Items'!$AD$6:$AD$1005,MATCH(D1661,'Items'!$A$6:$A$1005,0)),"MISSING ID")</x:f>
        <x:v>Proposal</x:v>
      </x:c>
      <x:c r="M1661" s="4" t="str">
        <x:f>IFERROR(INDEX('Crafting recipes'!$E$6:$E$1005,MATCH(B1661,'Crafting recipes'!$A$6:$A$1005,0)),"MISSING ID")</x:f>
        <x:v>Partial proposal</x:v>
      </x:c>
      <x:c r="N1661" s="4" t="str">
        <x:v>Partial audit candidate; quantity, fit and performance remain unresolved.</x:v>
      </x:c>
      <x:c r="O16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1" s="4" t="n">
        <x:f>IF(OR(C1661="Ingredient candidate",C1661="Consumed input",C1661="Contained input",C1661="Transform input"),IF(F1661="T0",0,IF(F1661="T1",1,IF(F1661="T2",2,IF(F1661="T3",3,IF(F1661="T4",4,-1))))),-1)</x:f>
        <x:v>3</x:v>
      </x:c>
      <x:c r="Q1661" s="4" t="n">
        <x:f>IF(AND(OR(C1661="Ingredient candidate",C1661="Consumed input",C1661="Contained input",C1661="Transform input"),P1661=-1),1,0)</x:f>
        <x:v>0</x:v>
      </x:c>
    </x:row>
    <x:row r="1662" ht="64" customHeight="1">
      <x:c r="A1662" s="4" t="str">
        <x:v>design.audit.proposal_culture_notice.audit.in.2</x:v>
      </x:c>
      <x:c r="B1662" s="4" t="str">
        <x:v>design.audit.proposal_culture_notice</x:v>
      </x:c>
      <x:c r="C1662" s="4" t="str">
        <x:v>Ingredient candidate</x:v>
      </x:c>
      <x:c r="D1662" s="4" t="str">
        <x:v>proposal.audit.husk_paper_writing_pigment</x:v>
      </x:c>
      <x:c r="E1662" s="4" t="str">
        <x:f>IFERROR(INDEX('Items'!$B$6:$B$1005,MATCH(D1662,'Items'!$A$6:$A$1005,0)),"MISSING ID")</x:f>
        <x:v>Husk-paper writing pigment</x:v>
      </x:c>
      <x:c r="F1662" s="4" t="str">
        <x:f>IFERROR(INDEX('Items'!$C$6:$C$1005,MATCH(D1662,'Items'!$A$6:$A$1005,0)),"MISSING ID")</x:f>
        <x:v>T2</x:v>
      </x:c>
      <x:c r="G1662" s="4" t="str">
        <x:f>IFERROR(INDEX('Items'!$D$6:$D$1005,MATCH(D1662,'Items'!$A$6:$A$1005,0)),"MISSING ID")</x:f>
        <x:v>Processing agents</x:v>
      </x:c>
      <x:c r="H1662" s="4" t="str">
        <x:f>IFERROR(INDEX('Items'!$X$6:$X$1005,MATCH(D1662,'Items'!$A$6:$A$1005,0)),"MISSING ID")</x:f>
        <x:v>Chemical material</x:v>
      </x:c>
      <x:c r="I1662" s="4"/>
      <x:c r="J1662" s="4" t="str">
        <x:v>Unspecified</x:v>
      </x:c>
      <x:c r="K1662" s="4" t="str">
        <x:f>IFERROR(INDEX('Crafting recipes'!$D$6:$D$1005,MATCH(B1662,'Crafting recipes'!$A$6:$A$1005,0)),"MISSING ID")</x:f>
        <x:v>Proposal</x:v>
      </x:c>
      <x:c r="L1662" s="4" t="str">
        <x:f>IFERROR(INDEX('Items'!$AD$6:$AD$1005,MATCH(D1662,'Items'!$A$6:$A$1005,0)),"MISSING ID")</x:f>
        <x:v>Proposal</x:v>
      </x:c>
      <x:c r="M1662" s="4" t="str">
        <x:f>IFERROR(INDEX('Crafting recipes'!$E$6:$E$1005,MATCH(B1662,'Crafting recipes'!$A$6:$A$1005,0)),"MISSING ID")</x:f>
        <x:v>Partial proposal</x:v>
      </x:c>
      <x:c r="N1662" s="4" t="str">
        <x:v>Partial audit candidate; quantity, fit and performance remain unresolved.</x:v>
      </x:c>
      <x:c r="O16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2" s="4" t="n">
        <x:f>IF(OR(C1662="Ingredient candidate",C1662="Consumed input",C1662="Contained input",C1662="Transform input"),IF(F1662="T0",0,IF(F1662="T1",1,IF(F1662="T2",2,IF(F1662="T3",3,IF(F1662="T4",4,-1))))),-1)</x:f>
        <x:v>2</x:v>
      </x:c>
      <x:c r="Q1662" s="4" t="n">
        <x:f>IF(AND(OR(C1662="Ingredient candidate",C1662="Consumed input",C1662="Contained input",C1662="Transform input"),P1662=-1),1,0)</x:f>
        <x:v>0</x:v>
      </x:c>
    </x:row>
    <x:row r="1663" ht="64" customHeight="1">
      <x:c r="A1663" s="4" t="str">
        <x:v>design.audit.proposal_culture_notice.audit.out</x:v>
      </x:c>
      <x:c r="B1663" s="4" t="str">
        <x:v>design.audit.proposal_culture_notice</x:v>
      </x:c>
      <x:c r="C1663" s="4" t="str">
        <x:v>Output</x:v>
      </x:c>
      <x:c r="D1663" s="4" t="str">
        <x:v>proposal.culture.notice</x:v>
      </x:c>
      <x:c r="E1663" s="4" t="str">
        <x:f>IFERROR(INDEX('Items'!$B$6:$B$1005,MATCH(D1663,'Items'!$A$6:$A$1005,0)),"MISSING ID")</x:f>
        <x:v>Public notice plate</x:v>
      </x:c>
      <x:c r="F1663" s="4" t="str">
        <x:f>IFERROR(INDEX('Items'!$C$6:$C$1005,MATCH(D1663,'Items'!$A$6:$A$1005,0)),"MISSING ID")</x:f>
        <x:v>Not applicable</x:v>
      </x:c>
      <x:c r="G1663" s="4" t="str">
        <x:f>IFERROR(INDEX('Items'!$D$6:$D$1005,MATCH(D1663,'Items'!$A$6:$A$1005,0)),"MISSING ID")</x:f>
        <x:v>Cultural objects</x:v>
      </x:c>
      <x:c r="H1663" s="4" t="str">
        <x:f>IFERROR(INDEX('Items'!$X$6:$X$1005,MATCH(D1663,'Items'!$A$6:$A$1005,0)),"MISSING ID")</x:f>
        <x:v>Document</x:v>
      </x:c>
      <x:c r="I1663" s="4"/>
      <x:c r="J1663" s="4" t="str">
        <x:v>Unspecified</x:v>
      </x:c>
      <x:c r="K1663" s="4" t="str">
        <x:f>IFERROR(INDEX('Crafting recipes'!$D$6:$D$1005,MATCH(B1663,'Crafting recipes'!$A$6:$A$1005,0)),"MISSING ID")</x:f>
        <x:v>Proposal</x:v>
      </x:c>
      <x:c r="L1663" s="4" t="str">
        <x:f>IFERROR(INDEX('Items'!$AD$6:$AD$1005,MATCH(D1663,'Items'!$A$6:$A$1005,0)),"MISSING ID")</x:f>
        <x:v>Proposal</x:v>
      </x:c>
      <x:c r="M1663" s="4" t="str">
        <x:f>IFERROR(INDEX('Crafting recipes'!$E$6:$E$1005,MATCH(B1663,'Crafting recipes'!$A$6:$A$1005,0)),"MISSING ID")</x:f>
        <x:v>Partial proposal</x:v>
      </x:c>
      <x:c r="N1663" s="4" t="str">
        <x:v>Partial audit candidate; quantity, fit and performance remain unresolved.</x:v>
      </x:c>
      <x:c r="O16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3" s="4" t="n">
        <x:f>IF(OR(C1663="Ingredient candidate",C1663="Consumed input",C1663="Contained input",C1663="Transform input"),IF(F1663="T0",0,IF(F1663="T1",1,IF(F1663="T2",2,IF(F1663="T3",3,IF(F1663="T4",4,-1))))),-1)</x:f>
        <x:v>-1</x:v>
      </x:c>
      <x:c r="Q1663" s="4" t="n">
        <x:f>IF(AND(OR(C1663="Ingredient candidate",C1663="Consumed input",C1663="Contained input",C1663="Transform input"),P1663=-1),1,0)</x:f>
        <x:v>0</x:v>
      </x:c>
    </x:row>
    <x:row r="1664" ht="64" customHeight="1">
      <x:c r="A1664" s="4" t="str">
        <x:v>design.audit.proposal_culture_petition.audit.in.1</x:v>
      </x:c>
      <x:c r="B1664" s="4" t="str">
        <x:v>design.audit.proposal_culture_petition</x:v>
      </x:c>
      <x:c r="C1664" s="4" t="str">
        <x:v>Ingredient candidate</x:v>
      </x:c>
      <x:c r="D1664" s="4" t="str">
        <x:v>proposal.bio.husk_paper</x:v>
      </x:c>
      <x:c r="E1664" s="4" t="str">
        <x:f>IFERROR(INDEX('Items'!$B$6:$B$1005,MATCH(D1664,'Items'!$A$6:$A$1005,0)),"MISSING ID")</x:f>
        <x:v>Husk-fiber paper</x:v>
      </x:c>
      <x:c r="F1664" s="4" t="str">
        <x:f>IFERROR(INDEX('Items'!$C$6:$C$1005,MATCH(D1664,'Items'!$A$6:$A$1005,0)),"MISSING ID")</x:f>
        <x:v>T2</x:v>
      </x:c>
      <x:c r="G1664" s="4" t="str">
        <x:f>IFERROR(INDEX('Items'!$D$6:$D$1005,MATCH(D1664,'Items'!$A$6:$A$1005,0)),"MISSING ID")</x:f>
        <x:v>Crafting components</x:v>
      </x:c>
      <x:c r="H1664" s="4" t="str">
        <x:f>IFERROR(INDEX('Items'!$X$6:$X$1005,MATCH(D1664,'Items'!$A$6:$A$1005,0)),"MISSING ID")</x:f>
        <x:v>Processed material</x:v>
      </x:c>
      <x:c r="I1664" s="4"/>
      <x:c r="J1664" s="4" t="str">
        <x:v>Unspecified</x:v>
      </x:c>
      <x:c r="K1664" s="4" t="str">
        <x:f>IFERROR(INDEX('Crafting recipes'!$D$6:$D$1005,MATCH(B1664,'Crafting recipes'!$A$6:$A$1005,0)),"MISSING ID")</x:f>
        <x:v>Proposal</x:v>
      </x:c>
      <x:c r="L1664" s="4" t="str">
        <x:f>IFERROR(INDEX('Items'!$AD$6:$AD$1005,MATCH(D1664,'Items'!$A$6:$A$1005,0)),"MISSING ID")</x:f>
        <x:v>Author direction</x:v>
      </x:c>
      <x:c r="M1664" s="4" t="str">
        <x:f>IFERROR(INDEX('Crafting recipes'!$E$6:$E$1005,MATCH(B1664,'Crafting recipes'!$A$6:$A$1005,0)),"MISSING ID")</x:f>
        <x:v>Partial proposal</x:v>
      </x:c>
      <x:c r="N1664" s="4" t="str">
        <x:v>Partial audit candidate; quantity, fit and performance remain unresolved.</x:v>
      </x:c>
      <x:c r="O16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4" s="4" t="n">
        <x:f>IF(OR(C1664="Ingredient candidate",C1664="Consumed input",C1664="Contained input",C1664="Transform input"),IF(F1664="T0",0,IF(F1664="T1",1,IF(F1664="T2",2,IF(F1664="T3",3,IF(F1664="T4",4,-1))))),-1)</x:f>
        <x:v>2</x:v>
      </x:c>
      <x:c r="Q1664" s="4" t="n">
        <x:f>IF(AND(OR(C1664="Ingredient candidate",C1664="Consumed input",C1664="Contained input",C1664="Transform input"),P1664=-1),1,0)</x:f>
        <x:v>0</x:v>
      </x:c>
    </x:row>
    <x:row r="1665" ht="64" customHeight="1">
      <x:c r="A1665" s="4" t="str">
        <x:v>design.audit.proposal_culture_petition.audit.in.2</x:v>
      </x:c>
      <x:c r="B1665" s="4" t="str">
        <x:v>design.audit.proposal_culture_petition</x:v>
      </x:c>
      <x:c r="C1665" s="4" t="str">
        <x:v>Ingredient candidate</x:v>
      </x:c>
      <x:c r="D1665" s="4" t="str">
        <x:v>proposal.audit.husk_paper_writing_pigment</x:v>
      </x:c>
      <x:c r="E1665" s="4" t="str">
        <x:f>IFERROR(INDEX('Items'!$B$6:$B$1005,MATCH(D1665,'Items'!$A$6:$A$1005,0)),"MISSING ID")</x:f>
        <x:v>Husk-paper writing pigment</x:v>
      </x:c>
      <x:c r="F1665" s="4" t="str">
        <x:f>IFERROR(INDEX('Items'!$C$6:$C$1005,MATCH(D1665,'Items'!$A$6:$A$1005,0)),"MISSING ID")</x:f>
        <x:v>T2</x:v>
      </x:c>
      <x:c r="G1665" s="4" t="str">
        <x:f>IFERROR(INDEX('Items'!$D$6:$D$1005,MATCH(D1665,'Items'!$A$6:$A$1005,0)),"MISSING ID")</x:f>
        <x:v>Processing agents</x:v>
      </x:c>
      <x:c r="H1665" s="4" t="str">
        <x:f>IFERROR(INDEX('Items'!$X$6:$X$1005,MATCH(D1665,'Items'!$A$6:$A$1005,0)),"MISSING ID")</x:f>
        <x:v>Chemical material</x:v>
      </x:c>
      <x:c r="I1665" s="4"/>
      <x:c r="J1665" s="4" t="str">
        <x:v>Unspecified</x:v>
      </x:c>
      <x:c r="K1665" s="4" t="str">
        <x:f>IFERROR(INDEX('Crafting recipes'!$D$6:$D$1005,MATCH(B1665,'Crafting recipes'!$A$6:$A$1005,0)),"MISSING ID")</x:f>
        <x:v>Proposal</x:v>
      </x:c>
      <x:c r="L1665" s="4" t="str">
        <x:f>IFERROR(INDEX('Items'!$AD$6:$AD$1005,MATCH(D1665,'Items'!$A$6:$A$1005,0)),"MISSING ID")</x:f>
        <x:v>Proposal</x:v>
      </x:c>
      <x:c r="M1665" s="4" t="str">
        <x:f>IFERROR(INDEX('Crafting recipes'!$E$6:$E$1005,MATCH(B1665,'Crafting recipes'!$A$6:$A$1005,0)),"MISSING ID")</x:f>
        <x:v>Partial proposal</x:v>
      </x:c>
      <x:c r="N1665" s="4" t="str">
        <x:v>Partial audit candidate; quantity, fit and performance remain unresolved.</x:v>
      </x:c>
      <x:c r="O16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5" s="4" t="n">
        <x:f>IF(OR(C1665="Ingredient candidate",C1665="Consumed input",C1665="Contained input",C1665="Transform input"),IF(F1665="T0",0,IF(F1665="T1",1,IF(F1665="T2",2,IF(F1665="T3",3,IF(F1665="T4",4,-1))))),-1)</x:f>
        <x:v>2</x:v>
      </x:c>
      <x:c r="Q1665" s="4" t="n">
        <x:f>IF(AND(OR(C1665="Ingredient candidate",C1665="Consumed input",C1665="Contained input",C1665="Transform input"),P1665=-1),1,0)</x:f>
        <x:v>0</x:v>
      </x:c>
    </x:row>
    <x:row r="1666" ht="64" customHeight="1">
      <x:c r="A1666" s="4" t="str">
        <x:v>design.audit.proposal_culture_petition.audit.out</x:v>
      </x:c>
      <x:c r="B1666" s="4" t="str">
        <x:v>design.audit.proposal_culture_petition</x:v>
      </x:c>
      <x:c r="C1666" s="4" t="str">
        <x:v>Output</x:v>
      </x:c>
      <x:c r="D1666" s="4" t="str">
        <x:v>proposal.culture.petition</x:v>
      </x:c>
      <x:c r="E1666" s="4" t="str">
        <x:f>IFERROR(INDEX('Items'!$B$6:$B$1005,MATCH(D1666,'Items'!$A$6:$A$1005,0)),"MISSING ID")</x:f>
        <x:v>Petition leaf</x:v>
      </x:c>
      <x:c r="F1666" s="4" t="str">
        <x:f>IFERROR(INDEX('Items'!$C$6:$C$1005,MATCH(D1666,'Items'!$A$6:$A$1005,0)),"MISSING ID")</x:f>
        <x:v>Not applicable</x:v>
      </x:c>
      <x:c r="G1666" s="4" t="str">
        <x:f>IFERROR(INDEX('Items'!$D$6:$D$1005,MATCH(D1666,'Items'!$A$6:$A$1005,0)),"MISSING ID")</x:f>
        <x:v>Cultural objects</x:v>
      </x:c>
      <x:c r="H1666" s="4" t="str">
        <x:f>IFERROR(INDEX('Items'!$X$6:$X$1005,MATCH(D1666,'Items'!$A$6:$A$1005,0)),"MISSING ID")</x:f>
        <x:v>Document</x:v>
      </x:c>
      <x:c r="I1666" s="4"/>
      <x:c r="J1666" s="4" t="str">
        <x:v>Unspecified</x:v>
      </x:c>
      <x:c r="K1666" s="4" t="str">
        <x:f>IFERROR(INDEX('Crafting recipes'!$D$6:$D$1005,MATCH(B1666,'Crafting recipes'!$A$6:$A$1005,0)),"MISSING ID")</x:f>
        <x:v>Proposal</x:v>
      </x:c>
      <x:c r="L1666" s="4" t="str">
        <x:f>IFERROR(INDEX('Items'!$AD$6:$AD$1005,MATCH(D1666,'Items'!$A$6:$A$1005,0)),"MISSING ID")</x:f>
        <x:v>Proposal</x:v>
      </x:c>
      <x:c r="M1666" s="4" t="str">
        <x:f>IFERROR(INDEX('Crafting recipes'!$E$6:$E$1005,MATCH(B1666,'Crafting recipes'!$A$6:$A$1005,0)),"MISSING ID")</x:f>
        <x:v>Partial proposal</x:v>
      </x:c>
      <x:c r="N1666" s="4" t="str">
        <x:v>Partial audit candidate; quantity, fit and performance remain unresolved.</x:v>
      </x:c>
      <x:c r="O16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6" s="4" t="n">
        <x:f>IF(OR(C1666="Ingredient candidate",C1666="Consumed input",C1666="Contained input",C1666="Transform input"),IF(F1666="T0",0,IF(F1666="T1",1,IF(F1666="T2",2,IF(F1666="T3",3,IF(F1666="T4",4,-1))))),-1)</x:f>
        <x:v>-1</x:v>
      </x:c>
      <x:c r="Q1666" s="4" t="n">
        <x:f>IF(AND(OR(C1666="Ingredient candidate",C1666="Consumed input",C1666="Contained input",C1666="Transform input"),P1666=-1),1,0)</x:f>
        <x:v>0</x:v>
      </x:c>
    </x:row>
    <x:row r="1667" ht="64" customHeight="1">
      <x:c r="A1667" s="4" t="str">
        <x:v>design.audit.proposal_culture_commendation.audit.in.1</x:v>
      </x:c>
      <x:c r="B1667" s="4" t="str">
        <x:v>design.audit.proposal_culture_commendation</x:v>
      </x:c>
      <x:c r="C1667" s="4" t="str">
        <x:v>Ingredient candidate</x:v>
      </x:c>
      <x:c r="D1667" s="4" t="str">
        <x:v>proposal.t1.hardpart_blank</x:v>
      </x:c>
      <x:c r="E1667" s="4" t="str">
        <x:f>IFERROR(INDEX('Items'!$B$6:$B$1005,MATCH(D1667,'Items'!$A$6:$A$1005,0)),"MISSING ID")</x:f>
        <x:v>Shaped fauna hard-part blanks</x:v>
      </x:c>
      <x:c r="F1667" s="4" t="str">
        <x:f>IFERROR(INDEX('Items'!$C$6:$C$1005,MATCH(D1667,'Items'!$A$6:$A$1005,0)),"MISSING ID")</x:f>
        <x:v>T1</x:v>
      </x:c>
      <x:c r="G1667" s="4" t="str">
        <x:f>IFERROR(INDEX('Items'!$D$6:$D$1005,MATCH(D1667,'Items'!$A$6:$A$1005,0)),"MISSING ID")</x:f>
        <x:v>Manufactured stock</x:v>
      </x:c>
      <x:c r="H1667" s="4" t="str">
        <x:f>IFERROR(INDEX('Items'!$X$6:$X$1005,MATCH(D1667,'Items'!$A$6:$A$1005,0)),"MISSING ID")</x:f>
        <x:v>Processed material</x:v>
      </x:c>
      <x:c r="I1667" s="4"/>
      <x:c r="J1667" s="4" t="str">
        <x:v>Unspecified</x:v>
      </x:c>
      <x:c r="K1667" s="4" t="str">
        <x:f>IFERROR(INDEX('Crafting recipes'!$D$6:$D$1005,MATCH(B1667,'Crafting recipes'!$A$6:$A$1005,0)),"MISSING ID")</x:f>
        <x:v>Proposal</x:v>
      </x:c>
      <x:c r="L1667" s="4" t="str">
        <x:f>IFERROR(INDEX('Items'!$AD$6:$AD$1005,MATCH(D1667,'Items'!$A$6:$A$1005,0)),"MISSING ID")</x:f>
        <x:v>Proposal</x:v>
      </x:c>
      <x:c r="M1667" s="4" t="str">
        <x:f>IFERROR(INDEX('Crafting recipes'!$E$6:$E$1005,MATCH(B1667,'Crafting recipes'!$A$6:$A$1005,0)),"MISSING ID")</x:f>
        <x:v>Partial proposal</x:v>
      </x:c>
      <x:c r="N1667" s="4" t="str">
        <x:v>Partial audit candidate; quantity, fit and performance remain unresolved.</x:v>
      </x:c>
      <x:c r="O16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7" s="4" t="n">
        <x:f>IF(OR(C1667="Ingredient candidate",C1667="Consumed input",C1667="Contained input",C1667="Transform input"),IF(F1667="T0",0,IF(F1667="T1",1,IF(F1667="T2",2,IF(F1667="T3",3,IF(F1667="T4",4,-1))))),-1)</x:f>
        <x:v>1</x:v>
      </x:c>
      <x:c r="Q1667" s="4" t="n">
        <x:f>IF(AND(OR(C1667="Ingredient candidate",C1667="Consumed input",C1667="Contained input",C1667="Transform input"),P1667=-1),1,0)</x:f>
        <x:v>0</x:v>
      </x:c>
    </x:row>
    <x:row r="1668" ht="64" customHeight="1">
      <x:c r="A1668" s="4" t="str">
        <x:v>design.audit.proposal_culture_commendation.audit.in.2</x:v>
      </x:c>
      <x:c r="B1668" s="4" t="str">
        <x:v>design.audit.proposal_culture_commendation</x:v>
      </x:c>
      <x:c r="C1668" s="4" t="str">
        <x:v>Ingredient candidate</x:v>
      </x:c>
      <x:c r="D1668" s="4" t="str">
        <x:v>proposal.collection.drawn_bronze_strip_stock</x:v>
      </x:c>
      <x:c r="E1668" s="4" t="str">
        <x:f>IFERROR(INDEX('Items'!$B$6:$B$1005,MATCH(D1668,'Items'!$A$6:$A$1005,0)),"MISSING ID")</x:f>
        <x:v>Drawn bronze strip stock</x:v>
      </x:c>
      <x:c r="F1668" s="4" t="str">
        <x:f>IFERROR(INDEX('Items'!$C$6:$C$1005,MATCH(D1668,'Items'!$A$6:$A$1005,0)),"MISSING ID")</x:f>
        <x:v>T2</x:v>
      </x:c>
      <x:c r="G1668" s="4" t="str">
        <x:f>IFERROR(INDEX('Items'!$D$6:$D$1005,MATCH(D1668,'Items'!$A$6:$A$1005,0)),"MISSING ID")</x:f>
        <x:v>Manufactured stock</x:v>
      </x:c>
      <x:c r="H1668" s="4" t="str">
        <x:f>IFERROR(INDEX('Items'!$X$6:$X$1005,MATCH(D1668,'Items'!$A$6:$A$1005,0)),"MISSING ID")</x:f>
        <x:v>Processed material</x:v>
      </x:c>
      <x:c r="I1668" s="4"/>
      <x:c r="J1668" s="4" t="str">
        <x:v>Unspecified</x:v>
      </x:c>
      <x:c r="K1668" s="4" t="str">
        <x:f>IFERROR(INDEX('Crafting recipes'!$D$6:$D$1005,MATCH(B1668,'Crafting recipes'!$A$6:$A$1005,0)),"MISSING ID")</x:f>
        <x:v>Proposal</x:v>
      </x:c>
      <x:c r="L1668" s="4" t="str">
        <x:f>IFERROR(INDEX('Items'!$AD$6:$AD$1005,MATCH(D1668,'Items'!$A$6:$A$1005,0)),"MISSING ID")</x:f>
        <x:v>Proposal</x:v>
      </x:c>
      <x:c r="M1668" s="4" t="str">
        <x:f>IFERROR(INDEX('Crafting recipes'!$E$6:$E$1005,MATCH(B1668,'Crafting recipes'!$A$6:$A$1005,0)),"MISSING ID")</x:f>
        <x:v>Partial proposal</x:v>
      </x:c>
      <x:c r="N1668" s="4" t="str">
        <x:v>Partial audit candidate; quantity, fit and performance remain unresolved.</x:v>
      </x:c>
      <x:c r="O16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8" s="4" t="n">
        <x:f>IF(OR(C1668="Ingredient candidate",C1668="Consumed input",C1668="Contained input",C1668="Transform input"),IF(F1668="T0",0,IF(F1668="T1",1,IF(F1668="T2",2,IF(F1668="T3",3,IF(F1668="T4",4,-1))))),-1)</x:f>
        <x:v>2</x:v>
      </x:c>
      <x:c r="Q1668" s="4" t="n">
        <x:f>IF(AND(OR(C1668="Ingredient candidate",C1668="Consumed input",C1668="Contained input",C1668="Transform input"),P1668=-1),1,0)</x:f>
        <x:v>0</x:v>
      </x:c>
    </x:row>
    <x:row r="1669" ht="64" customHeight="1">
      <x:c r="A1669" s="4" t="str">
        <x:v>design.audit.proposal_culture_commendation.audit.in.3</x:v>
      </x:c>
      <x:c r="B1669" s="4" t="str">
        <x:v>design.audit.proposal_culture_commendation</x:v>
      </x:c>
      <x:c r="C1669" s="4" t="str">
        <x:v>Ingredient candidate</x:v>
      </x:c>
      <x:c r="D1669" s="4" t="str">
        <x:v>proposal.t1.pigment_powder</x:v>
      </x:c>
      <x:c r="E1669" s="4" t="str">
        <x:f>IFERROR(INDEX('Items'!$B$6:$B$1005,MATCH(D1669,'Items'!$A$6:$A$1005,0)),"MISSING ID")</x:f>
        <x:v>Prepared mineral pigment powder</x:v>
      </x:c>
      <x:c r="F1669" s="4" t="str">
        <x:f>IFERROR(INDEX('Items'!$C$6:$C$1005,MATCH(D1669,'Items'!$A$6:$A$1005,0)),"MISSING ID")</x:f>
        <x:v>T1</x:v>
      </x:c>
      <x:c r="G1669" s="4" t="str">
        <x:f>IFERROR(INDEX('Items'!$D$6:$D$1005,MATCH(D1669,'Items'!$A$6:$A$1005,0)),"MISSING ID")</x:f>
        <x:v>Manufactured stock</x:v>
      </x:c>
      <x:c r="H1669" s="4" t="str">
        <x:f>IFERROR(INDEX('Items'!$X$6:$X$1005,MATCH(D1669,'Items'!$A$6:$A$1005,0)),"MISSING ID")</x:f>
        <x:v>Processed material</x:v>
      </x:c>
      <x:c r="I1669" s="4"/>
      <x:c r="J1669" s="4" t="str">
        <x:v>Unspecified</x:v>
      </x:c>
      <x:c r="K1669" s="4" t="str">
        <x:f>IFERROR(INDEX('Crafting recipes'!$D$6:$D$1005,MATCH(B1669,'Crafting recipes'!$A$6:$A$1005,0)),"MISSING ID")</x:f>
        <x:v>Proposal</x:v>
      </x:c>
      <x:c r="L1669" s="4" t="str">
        <x:f>IFERROR(INDEX('Items'!$AD$6:$AD$1005,MATCH(D1669,'Items'!$A$6:$A$1005,0)),"MISSING ID")</x:f>
        <x:v>Proposal</x:v>
      </x:c>
      <x:c r="M1669" s="4" t="str">
        <x:f>IFERROR(INDEX('Crafting recipes'!$E$6:$E$1005,MATCH(B1669,'Crafting recipes'!$A$6:$A$1005,0)),"MISSING ID")</x:f>
        <x:v>Partial proposal</x:v>
      </x:c>
      <x:c r="N1669" s="4" t="str">
        <x:v>Partial audit candidate; quantity, fit and performance remain unresolved.</x:v>
      </x:c>
      <x:c r="O16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9" s="4" t="n">
        <x:f>IF(OR(C1669="Ingredient candidate",C1669="Consumed input",C1669="Contained input",C1669="Transform input"),IF(F1669="T0",0,IF(F1669="T1",1,IF(F1669="T2",2,IF(F1669="T3",3,IF(F1669="T4",4,-1))))),-1)</x:f>
        <x:v>1</x:v>
      </x:c>
      <x:c r="Q1669" s="4" t="n">
        <x:f>IF(AND(OR(C1669="Ingredient candidate",C1669="Consumed input",C1669="Contained input",C1669="Transform input"),P1669=-1),1,0)</x:f>
        <x:v>0</x:v>
      </x:c>
    </x:row>
    <x:row r="1670" ht="64" customHeight="1">
      <x:c r="A1670" s="4" t="str">
        <x:v>design.audit.proposal_culture_commendation.audit.out</x:v>
      </x:c>
      <x:c r="B1670" s="4" t="str">
        <x:v>design.audit.proposal_culture_commendation</x:v>
      </x:c>
      <x:c r="C1670" s="4" t="str">
        <x:v>Output</x:v>
      </x:c>
      <x:c r="D1670" s="4" t="str">
        <x:v>proposal.culture.commendation</x:v>
      </x:c>
      <x:c r="E1670" s="4" t="str">
        <x:f>IFERROR(INDEX('Items'!$B$6:$B$1005,MATCH(D1670,'Items'!$A$6:$A$1005,0)),"MISSING ID")</x:f>
        <x:v>Community service medallion</x:v>
      </x:c>
      <x:c r="F1670" s="4" t="str">
        <x:f>IFERROR(INDEX('Items'!$C$6:$C$1005,MATCH(D1670,'Items'!$A$6:$A$1005,0)),"MISSING ID")</x:f>
        <x:v>Not applicable</x:v>
      </x:c>
      <x:c r="G1670" s="4" t="str">
        <x:f>IFERROR(INDEX('Items'!$D$6:$D$1005,MATCH(D1670,'Items'!$A$6:$A$1005,0)),"MISSING ID")</x:f>
        <x:v>Cultural objects</x:v>
      </x:c>
      <x:c r="H1670" s="4" t="str">
        <x:f>IFERROR(INDEX('Items'!$X$6:$X$1005,MATCH(D1670,'Items'!$A$6:$A$1005,0)),"MISSING ID")</x:f>
        <x:v>Cultural object</x:v>
      </x:c>
      <x:c r="I1670" s="4"/>
      <x:c r="J1670" s="4" t="str">
        <x:v>Unspecified</x:v>
      </x:c>
      <x:c r="K1670" s="4" t="str">
        <x:f>IFERROR(INDEX('Crafting recipes'!$D$6:$D$1005,MATCH(B1670,'Crafting recipes'!$A$6:$A$1005,0)),"MISSING ID")</x:f>
        <x:v>Proposal</x:v>
      </x:c>
      <x:c r="L1670" s="4" t="str">
        <x:f>IFERROR(INDEX('Items'!$AD$6:$AD$1005,MATCH(D1670,'Items'!$A$6:$A$1005,0)),"MISSING ID")</x:f>
        <x:v>Proposal</x:v>
      </x:c>
      <x:c r="M1670" s="4" t="str">
        <x:f>IFERROR(INDEX('Crafting recipes'!$E$6:$E$1005,MATCH(B1670,'Crafting recipes'!$A$6:$A$1005,0)),"MISSING ID")</x:f>
        <x:v>Partial proposal</x:v>
      </x:c>
      <x:c r="N1670" s="4" t="str">
        <x:v>Partial audit candidate; quantity, fit and performance remain unresolved.</x:v>
      </x:c>
      <x:c r="O16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0" s="4" t="n">
        <x:f>IF(OR(C1670="Ingredient candidate",C1670="Consumed input",C1670="Contained input",C1670="Transform input"),IF(F1670="T0",0,IF(F1670="T1",1,IF(F1670="T2",2,IF(F1670="T3",3,IF(F1670="T4",4,-1))))),-1)</x:f>
        <x:v>-1</x:v>
      </x:c>
      <x:c r="Q1670" s="4" t="n">
        <x:f>IF(AND(OR(C1670="Ingredient candidate",C1670="Consumed input",C1670="Contained input",C1670="Transform input"),P1670=-1),1,0)</x:f>
        <x:v>0</x:v>
      </x:c>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Not applicable</x:v>
      </x:c>
      <x:c r="G1672" s="4" t="str">
        <x:f>IFERROR(INDEX('Items'!$D$6:$D$1005,MATCH(D1672,'Items'!$A$6:$A$1005,0)),"MISSING ID")</x:f>
        <x:v>Cultural objects</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 hard-part blanks</x:v>
      </x:c>
      <x:c r="F1673" s="4" t="str">
        <x:f>IFERROR(INDEX('Items'!$C$6:$C$1005,MATCH(D1673,'Items'!$A$6:$A$1005,0)),"MISSING ID")</x:f>
        <x:v>T1</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t="n">
        <x:f>IF(OR(C1673="Ingredient candidate",C1673="Consumed input",C1673="Contained input",C1673="Transform input"),IF(F1673="T0",0,IF(F1673="T1",1,IF(F1673="T2",2,IF(F1673="T3",3,IF(F1673="T4",4,-1))))),-1)</x:f>
        <x:v>1</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Drawn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Prepared mineral pigment powder</x:v>
      </x:c>
      <x:c r="F1675" s="4" t="str">
        <x:f>IFERROR(INDEX('Items'!$C$6:$C$1005,MATCH(D1675,'Items'!$A$6:$A$1005,0)),"MISSING ID")</x:f>
        <x:v>T1</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t="n">
        <x:f>IF(OR(C1675="Ingredient candidate",C1675="Consumed input",C1675="Contained input",C1675="Transform input"),IF(F1675="T0",0,IF(F1675="T1",1,IF(F1675="T2",2,IF(F1675="T3",3,IF(F1675="T4",4,-1))))),-1)</x:f>
        <x:v>1</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Not applicable</x:v>
      </x:c>
      <x:c r="G1676" s="4" t="str">
        <x:f>IFERROR(INDEX('Items'!$D$6:$D$1005,MATCH(D1676,'Items'!$A$6:$A$1005,0)),"MISSING ID")</x:f>
        <x:v>Cultural objects</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 hard-part blanks</x:v>
      </x:c>
      <x:c r="F1677" s="4" t="str">
        <x:f>IFERROR(INDEX('Items'!$C$6:$C$1005,MATCH(D1677,'Items'!$A$6:$A$1005,0)),"MISSING ID")</x:f>
        <x:v>T1</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t="n">
        <x:f>IF(OR(C1677="Ingredient candidate",C1677="Consumed input",C1677="Contained input",C1677="Transform input"),IF(F1677="T0",0,IF(F1677="T1",1,IF(F1677="T2",2,IF(F1677="T3",3,IF(F1677="T4",4,-1))))),-1)</x:f>
        <x:v>1</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Drawn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Prepared mineral pigment powder</x:v>
      </x:c>
      <x:c r="F1679" s="4" t="str">
        <x:f>IFERROR(INDEX('Items'!$C$6:$C$1005,MATCH(D1679,'Items'!$A$6:$A$1005,0)),"MISSING ID")</x:f>
        <x:v>T1</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t="n">
        <x:f>IF(OR(C1679="Ingredient candidate",C1679="Consumed input",C1679="Contained input",C1679="Transform input"),IF(F1679="T0",0,IF(F1679="T1",1,IF(F1679="T2",2,IF(F1679="T3",3,IF(F1679="T4",4,-1))))),-1)</x:f>
        <x:v>1</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Not applicable</x:v>
      </x:c>
      <x:c r="G1680" s="4" t="str">
        <x:f>IFERROR(INDEX('Items'!$D$6:$D$1005,MATCH(D1680,'Items'!$A$6:$A$1005,0)),"MISSING ID")</x:f>
        <x:v>Cultural objects</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 hard-part blanks</x:v>
      </x:c>
      <x:c r="F1681" s="4" t="str">
        <x:f>IFERROR(INDEX('Items'!$C$6:$C$1005,MATCH(D1681,'Items'!$A$6:$A$1005,0)),"MISSING ID")</x:f>
        <x:v>T1</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t="n">
        <x:f>IF(OR(C1681="Ingredient candidate",C1681="Consumed input",C1681="Contained input",C1681="Transform input"),IF(F1681="T0",0,IF(F1681="T1",1,IF(F1681="T2",2,IF(F1681="T3",3,IF(F1681="T4",4,-1))))),-1)</x:f>
        <x:v>1</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Drawn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Prepared mineral pigment powder</x:v>
      </x:c>
      <x:c r="F1683" s="4" t="str">
        <x:f>IFERROR(INDEX('Items'!$C$6:$C$1005,MATCH(D1683,'Items'!$A$6:$A$1005,0)),"MISSING ID")</x:f>
        <x:v>T1</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t="n">
        <x:f>IF(OR(C1683="Ingredient candidate",C1683="Consumed input",C1683="Contained input",C1683="Transform input"),IF(F1683="T0",0,IF(F1683="T1",1,IF(F1683="T2",2,IF(F1683="T3",3,IF(F1683="T4",4,-1))))),-1)</x:f>
        <x:v>1</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Not applicable</x:v>
      </x:c>
      <x:c r="G1684" s="4" t="str">
        <x:f>IFERROR(INDEX('Items'!$D$6:$D$1005,MATCH(D1684,'Items'!$A$6:$A$1005,0)),"MISSING ID")</x:f>
        <x:v>Cultural objects</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Not applicable</x:v>
      </x:c>
      <x:c r="G1688" s="4" t="str">
        <x:f>IFERROR(INDEX('Items'!$D$6:$D$1005,MATCH(D1688,'Items'!$A$6:$A$1005,0)),"MISSING ID")</x:f>
        <x:v>Cultural objects</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Finished decorative husk stock</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scales</x:v>
      </x:c>
      <x:c r="F1690" s="4" t="str">
        <x:f>IFERROR(INDEX('Items'!$C$6:$C$1005,MATCH(D1690,'Items'!$A$6:$A$1005,0)),"MISSING ID")</x:f>
        <x:v>T1</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t="n">
        <x:f>IF(OR(C1690="Ingredient candidate",C1690="Consumed input",C1690="Contained input",C1690="Transform input"),IF(F1690="T0",0,IF(F1690="T1",1,IF(F1690="T2",2,IF(F1690="T3",3,IF(F1690="T4",4,-1))))),-1)</x:f>
        <x:v>1</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T3</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t="n">
        <x:f>IF(OR(C1691="Ingredient candidate",C1691="Consumed input",C1691="Contained input",C1691="Transform input"),IF(F1691="T0",0,IF(F1691="T1",1,IF(F1691="T2",2,IF(F1691="T3",3,IF(F1691="T4",4,-1))))),-1)</x:f>
        <x:v>3</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Not applicable</x:v>
      </x:c>
      <x:c r="G1692" s="4" t="str">
        <x:f>IFERROR(INDEX('Items'!$D$6:$D$1005,MATCH(D1692,'Items'!$A$6:$A$1005,0)),"MISSING ID")</x:f>
        <x:v>Cultural objects</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 hard-part blanks</x:v>
      </x:c>
      <x:c r="F1693" s="4" t="str">
        <x:f>IFERROR(INDEX('Items'!$C$6:$C$1005,MATCH(D1693,'Items'!$A$6:$A$1005,0)),"MISSING ID")</x:f>
        <x:v>T1</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t="n">
        <x:f>IF(OR(C1693="Ingredient candidate",C1693="Consumed input",C1693="Contained input",C1693="Transform input"),IF(F1693="T0",0,IF(F1693="T1",1,IF(F1693="T2",2,IF(F1693="T3",3,IF(F1693="T4",4,-1))))),-1)</x:f>
        <x:v>1</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Not applicable</x:v>
      </x:c>
      <x:c r="G1694" s="4" t="str">
        <x:f>IFERROR(INDEX('Items'!$D$6:$D$1005,MATCH(D1694,'Items'!$A$6:$A$1005,0)),"MISSING ID")</x:f>
        <x:v>Camp items</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 hard-part blanks</x:v>
      </x:c>
      <x:c r="F1695" s="4" t="str">
        <x:f>IFERROR(INDEX('Items'!$C$6:$C$1005,MATCH(D1695,'Items'!$A$6:$A$1005,0)),"MISSING ID")</x:f>
        <x:v>T1</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t="n">
        <x:f>IF(OR(C1695="Ingredient candidate",C1695="Consumed input",C1695="Contained input",C1695="Transform input"),IF(F1695="T0",0,IF(F1695="T1",1,IF(F1695="T2",2,IF(F1695="T3",3,IF(F1695="T4",4,-1))))),-1)</x:f>
        <x:v>1</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Not applicable</x:v>
      </x:c>
      <x:c r="G1696" s="4" t="str">
        <x:f>IFERROR(INDEX('Items'!$D$6:$D$1005,MATCH(D1696,'Items'!$A$6:$A$1005,0)),"MISSING ID")</x:f>
        <x:v>Camp items</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T2</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t="n">
        <x:f>IF(OR(C1697="Ingredient candidate",C1697="Consumed input",C1697="Contained input",C1697="Transform input"),IF(F1697="T0",0,IF(F1697="T1",1,IF(F1697="T2",2,IF(F1697="T3",3,IF(F1697="T4",4,-1))))),-1)</x:f>
        <x:v>2</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T3</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t="n">
        <x:f>IF(OR(C1698="Ingredient candidate",C1698="Consumed input",C1698="Contained input",C1698="Transform input"),IF(F1698="T0",0,IF(F1698="T1",1,IF(F1698="T2",2,IF(F1698="T3",3,IF(F1698="T4",4,-1))))),-1)</x:f>
        <x:v>3</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Not applicable</x:v>
      </x:c>
      <x:c r="G1699" s="4" t="str">
        <x:f>IFERROR(INDEX('Items'!$D$6:$D$1005,MATCH(D1699,'Items'!$A$6:$A$1005,0)),"MISSING ID")</x:f>
        <x:v>Camp items</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 hard-part blanks</x:v>
      </x:c>
      <x:c r="F1700" s="4" t="str">
        <x:f>IFERROR(INDEX('Items'!$C$6:$C$1005,MATCH(D1700,'Items'!$A$6:$A$1005,0)),"MISSING ID")</x:f>
        <x:v>T1</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t="n">
        <x:f>IF(OR(C1700="Ingredient candidate",C1700="Consumed input",C1700="Contained input",C1700="Transform input"),IF(F1700="T0",0,IF(F1700="T1",1,IF(F1700="T2",2,IF(F1700="T3",3,IF(F1700="T4",4,-1))))),-1)</x:f>
        <x:v>1</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Not applicable</x:v>
      </x:c>
      <x:c r="G1701" s="4" t="str">
        <x:f>IFERROR(INDEX('Items'!$D$6:$D$1005,MATCH(D1701,'Items'!$A$6:$A$1005,0)),"MISSING ID")</x:f>
        <x:v>Camp items</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t="str">
        <x:v>design.audit.proposal_culture_tablet.audit.in.1</x:v>
      </x:c>
      <x:c r="B1702" s="4" t="str">
        <x:v>design.audit.proposal_culture_tablet</x:v>
      </x:c>
      <x:c r="C1702" s="4" t="str">
        <x:v>Ingredient candidate</x:v>
      </x:c>
      <x:c r="D1702" s="4" t="str">
        <x:v>proposal.raw.slate</x:v>
      </x:c>
      <x:c r="E1702" s="4" t="str">
        <x:f>IFERROR(INDEX('Items'!$B$6:$B$1005,MATCH(D1702,'Items'!$A$6:$A$1005,0)),"MISSING ID")</x:f>
        <x:v>Slate plates</x:v>
      </x:c>
      <x:c r="F1702" s="4" t="str">
        <x:f>IFERROR(INDEX('Items'!$C$6:$C$1005,MATCH(D1702,'Items'!$A$6:$A$1005,0)),"MISSING ID")</x:f>
        <x:v>T0</x:v>
      </x:c>
      <x:c r="G1702" s="4" t="str">
        <x:f>IFERROR(INDEX('Items'!$D$6:$D$1005,MATCH(D1702,'Items'!$A$6:$A$1005,0)),"MISSING ID")</x:f>
        <x:v>Mineral resources</x:v>
      </x:c>
      <x:c r="H1702" s="4" t="str">
        <x:f>IFERROR(INDEX('Items'!$X$6:$X$1005,MATCH(D1702,'Items'!$A$6:$A$1005,0)),"MISSING ID")</x:f>
        <x:v>Raw material</x:v>
      </x:c>
      <x:c r="I1702" s="4"/>
      <x:c r="J1702" s="4" t="str">
        <x:v>Unspecified</x:v>
      </x:c>
      <x:c r="K1702" s="4" t="str">
        <x:f>IFERROR(INDEX('Crafting recipes'!$D$6:$D$1005,MATCH(B1702,'Crafting recipes'!$A$6:$A$1005,0)),"MISSING ID")</x:f>
        <x:v>Proposal</x:v>
      </x:c>
      <x:c r="L1702" s="4" t="str">
        <x:f>IFERROR(INDEX('Items'!$AD$6:$AD$1005,MATCH(D1702,'Items'!$A$6:$A$1005,0)),"MISSING ID")</x:f>
        <x:v>Proposal</x:v>
      </x:c>
      <x:c r="M1702" s="4" t="str">
        <x:f>IFERROR(INDEX('Crafting recipes'!$E$6:$E$1005,MATCH(B1702,'Crafting recipes'!$A$6:$A$1005,0)),"MISSING ID")</x:f>
        <x:v>Partial proposal</x:v>
      </x:c>
      <x:c r="N1702" s="4" t="str">
        <x:v>Partial audit candidate; quantity, fit and performance remain unresolved.</x:v>
      </x:c>
      <x:c r="O17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2" s="4" t="n">
        <x:f>IF(OR(C1702="Ingredient candidate",C1702="Consumed input",C1702="Contained input",C1702="Transform input"),IF(F1702="T0",0,IF(F1702="T1",1,IF(F1702="T2",2,IF(F1702="T3",3,IF(F1702="T4",4,-1))))),-1)</x:f>
        <x:v>0</x:v>
      </x:c>
      <x:c r="Q1702" s="4" t="n">
        <x:f>IF(AND(OR(C1702="Ingredient candidate",C1702="Consumed input",C1702="Contained input",C1702="Transform input"),P1702=-1),1,0)</x:f>
        <x:v>0</x:v>
      </x:c>
    </x:row>
    <x:row r="1703" ht="64" customHeight="1">
      <x:c r="A1703" s="4" t="str">
        <x:v>design.audit.proposal_culture_tablet.audit.out</x:v>
      </x:c>
      <x:c r="B1703" s="4" t="str">
        <x:v>design.audit.proposal_culture_tablet</x:v>
      </x:c>
      <x:c r="C1703" s="4" t="str">
        <x:v>Output</x:v>
      </x:c>
      <x:c r="D1703" s="4" t="str">
        <x:v>proposal.culture.tablet</x:v>
      </x:c>
      <x:c r="E1703" s="4" t="str">
        <x:f>IFERROR(INDEX('Items'!$B$6:$B$1005,MATCH(D1703,'Items'!$A$6:$A$1005,0)),"MISSING ID")</x:f>
        <x:v>Reusable tally tablet</x:v>
      </x:c>
      <x:c r="F1703" s="4" t="str">
        <x:f>IFERROR(INDEX('Items'!$C$6:$C$1005,MATCH(D1703,'Items'!$A$6:$A$1005,0)),"MISSING ID")</x:f>
        <x:v>Not applicable</x:v>
      </x:c>
      <x:c r="G1703" s="4" t="str">
        <x:f>IFERROR(INDEX('Items'!$D$6:$D$1005,MATCH(D1703,'Items'!$A$6:$A$1005,0)),"MISSING ID")</x:f>
        <x:v>Camp items</x:v>
      </x:c>
      <x:c r="H1703" s="4" t="str">
        <x:f>IFERROR(INDEX('Items'!$X$6:$X$1005,MATCH(D1703,'Items'!$A$6:$A$1005,0)),"MISSING ID")</x:f>
        <x:v>Document</x:v>
      </x:c>
      <x:c r="I1703" s="4"/>
      <x:c r="J1703" s="4" t="str">
        <x:v>Unspecified</x:v>
      </x:c>
      <x:c r="K1703" s="4" t="str">
        <x:f>IFERROR(INDEX('Crafting recipes'!$D$6:$D$1005,MATCH(B1703,'Crafting recipes'!$A$6:$A$1005,0)),"MISSING ID")</x:f>
        <x:v>Proposal</x:v>
      </x:c>
      <x:c r="L1703" s="4" t="str">
        <x:f>IFERROR(INDEX('Items'!$AD$6:$AD$1005,MATCH(D1703,'Items'!$A$6:$A$1005,0)),"MISSING ID")</x:f>
        <x:v>Proposal</x:v>
      </x:c>
      <x:c r="M1703" s="4" t="str">
        <x:f>IFERROR(INDEX('Crafting recipes'!$E$6:$E$1005,MATCH(B1703,'Crafting recipes'!$A$6:$A$1005,0)),"MISSING ID")</x:f>
        <x:v>Partial proposal</x:v>
      </x:c>
      <x:c r="N1703" s="4" t="str">
        <x:v>Partial audit candidate; quantity, fit and performance remain unresolved.</x:v>
      </x:c>
      <x:c r="O17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3" s="4" t="n">
        <x:f>IF(OR(C1703="Ingredient candidate",C1703="Consumed input",C1703="Contained input",C1703="Transform input"),IF(F1703="T0",0,IF(F1703="T1",1,IF(F1703="T2",2,IF(F1703="T3",3,IF(F1703="T4",4,-1))))),-1)</x:f>
        <x:v>-1</x:v>
      </x:c>
      <x:c r="Q1703" s="4" t="n">
        <x:f>IF(AND(OR(C1703="Ingredient candidate",C1703="Consumed input",C1703="Contained input",C1703="Transform input"),P1703=-1),1,0)</x:f>
        <x:v>0</x:v>
      </x:c>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Not applicable</x:v>
      </x:c>
      <x:c r="G1705" s="4" t="str">
        <x:f>IFERROR(INDEX('Items'!$D$6:$D$1005,MATCH(D1705,'Items'!$A$6:$A$1005,0)),"MISSING ID")</x:f>
        <x:v>Camp items</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Prepared ceramic body feed</x:v>
      </x:c>
      <x:c r="F1706" s="4" t="str">
        <x:f>IFERROR(INDEX('Items'!$C$6:$C$1005,MATCH(D1706,'Items'!$A$6:$A$1005,0)),"MISSING ID")</x:f>
        <x:v>T1</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t="n">
        <x:f>IF(OR(C1706="Ingredient candidate",C1706="Consumed input",C1706="Contained input",C1706="Transform input"),IF(F1706="T0",0,IF(F1706="T1",1,IF(F1706="T2",2,IF(F1706="T3",3,IF(F1706="T4",4,-1))))),-1)</x:f>
        <x:v>1</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Prepared mineral pigment powder</x:v>
      </x:c>
      <x:c r="F1707" s="4" t="str">
        <x:f>IFERROR(INDEX('Items'!$C$6:$C$1005,MATCH(D1707,'Items'!$A$6:$A$1005,0)),"MISSING ID")</x:f>
        <x:v>T1</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t="n">
        <x:f>IF(OR(C1707="Ingredient candidate",C1707="Consumed input",C1707="Contained input",C1707="Transform input"),IF(F1707="T0",0,IF(F1707="T1",1,IF(F1707="T2",2,IF(F1707="T3",3,IF(F1707="T4",4,-1))))),-1)</x:f>
        <x:v>1</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Not applicable</x:v>
      </x:c>
      <x:c r="G1708" s="4" t="str">
        <x:f>IFERROR(INDEX('Items'!$D$6:$D$1005,MATCH(D1708,'Items'!$A$6:$A$1005,0)),"MISSING ID")</x:f>
        <x:v>Camp items</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Prepared ceramic body feed</x:v>
      </x:c>
      <x:c r="F1709" s="4" t="str">
        <x:f>IFERROR(INDEX('Items'!$C$6:$C$1005,MATCH(D1709,'Items'!$A$6:$A$1005,0)),"MISSING ID")</x:f>
        <x:v>T1</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t="n">
        <x:f>IF(OR(C1709="Ingredient candidate",C1709="Consumed input",C1709="Contained input",C1709="Transform input"),IF(F1709="T0",0,IF(F1709="T1",1,IF(F1709="T2",2,IF(F1709="T3",3,IF(F1709="T4",4,-1))))),-1)</x:f>
        <x:v>1</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Prepared mineral pigment powder</x:v>
      </x:c>
      <x:c r="F1710" s="4" t="str">
        <x:f>IFERROR(INDEX('Items'!$C$6:$C$1005,MATCH(D1710,'Items'!$A$6:$A$1005,0)),"MISSING ID")</x:f>
        <x:v>T1</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t="n">
        <x:f>IF(OR(C1710="Ingredient candidate",C1710="Consumed input",C1710="Contained input",C1710="Transform input"),IF(F1710="T0",0,IF(F1710="T1",1,IF(F1710="T2",2,IF(F1710="T3",3,IF(F1710="T4",4,-1))))),-1)</x:f>
        <x:v>1</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Not applicable</x:v>
      </x:c>
      <x:c r="G1711" s="4" t="str">
        <x:f>IFERROR(INDEX('Items'!$D$6:$D$1005,MATCH(D1711,'Items'!$A$6:$A$1005,0)),"MISSING ID")</x:f>
        <x:v>Camp items</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T2</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t="n">
        <x:f>IF(OR(C1712="Ingredient candidate",C1712="Consumed input",C1712="Contained input",C1712="Transform input"),IF(F1712="T0",0,IF(F1712="T1",1,IF(F1712="T2",2,IF(F1712="T3",3,IF(F1712="T4",4,-1))))),-1)</x:f>
        <x:v>2</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T3</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t="n">
        <x:f>IF(OR(C1713="Ingredient candidate",C1713="Consumed input",C1713="Contained input",C1713="Transform input"),IF(F1713="T0",0,IF(F1713="T1",1,IF(F1713="T2",2,IF(F1713="T3",3,IF(F1713="T4",4,-1))))),-1)</x:f>
        <x:v>3</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Not applicable</x:v>
      </x:c>
      <x:c r="G1714" s="4" t="str">
        <x:f>IFERROR(INDEX('Items'!$D$6:$D$1005,MATCH(D1714,'Items'!$A$6:$A$1005,0)),"MISSING ID")</x:f>
        <x:v>Camp items</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Prepared ceramic body feed</x:v>
      </x:c>
      <x:c r="F1715" s="4" t="str">
        <x:f>IFERROR(INDEX('Items'!$C$6:$C$1005,MATCH(D1715,'Items'!$A$6:$A$1005,0)),"MISSING ID")</x:f>
        <x:v>T1</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t="n">
        <x:f>IF(OR(C1715="Ingredient candidate",C1715="Consumed input",C1715="Contained input",C1715="Transform input"),IF(F1715="T0",0,IF(F1715="T1",1,IF(F1715="T2",2,IF(F1715="T3",3,IF(F1715="T4",4,-1))))),-1)</x:f>
        <x:v>1</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Prepared mineral pigment powder</x:v>
      </x:c>
      <x:c r="F1716" s="4" t="str">
        <x:f>IFERROR(INDEX('Items'!$C$6:$C$1005,MATCH(D1716,'Items'!$A$6:$A$1005,0)),"MISSING ID")</x:f>
        <x:v>T1</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t="n">
        <x:f>IF(OR(C1716="Ingredient candidate",C1716="Consumed input",C1716="Contained input",C1716="Transform input"),IF(F1716="T0",0,IF(F1716="T1",1,IF(F1716="T2",2,IF(F1716="T3",3,IF(F1716="T4",4,-1))))),-1)</x:f>
        <x:v>1</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Not applicable</x:v>
      </x:c>
      <x:c r="G1717" s="4" t="str">
        <x:f>IFERROR(INDEX('Items'!$D$6:$D$1005,MATCH(D1717,'Items'!$A$6:$A$1005,0)),"MISSING ID")</x:f>
        <x:v>Salvage</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Prepared ceramic body feed</x:v>
      </x:c>
      <x:c r="F1718" s="4" t="str">
        <x:f>IFERROR(INDEX('Items'!$C$6:$C$1005,MATCH(D1718,'Items'!$A$6:$A$1005,0)),"MISSING ID")</x:f>
        <x:v>T1</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t="n">
        <x:f>IF(OR(C1718="Ingredient candidate",C1718="Consumed input",C1718="Contained input",C1718="Transform input"),IF(F1718="T0",0,IF(F1718="T1",1,IF(F1718="T2",2,IF(F1718="T3",3,IF(F1718="T4",4,-1))))),-1)</x:f>
        <x:v>1</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Prepared mineral pigment powder</x:v>
      </x:c>
      <x:c r="F1719" s="4" t="str">
        <x:f>IFERROR(INDEX('Items'!$C$6:$C$1005,MATCH(D1719,'Items'!$A$6:$A$1005,0)),"MISSING ID")</x:f>
        <x:v>T1</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t="n">
        <x:f>IF(OR(C1719="Ingredient candidate",C1719="Consumed input",C1719="Contained input",C1719="Transform input"),IF(F1719="T0",0,IF(F1719="T1",1,IF(F1719="T2",2,IF(F1719="T3",3,IF(F1719="T4",4,-1))))),-1)</x:f>
        <x:v>1</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Not applicable</x:v>
      </x:c>
      <x:c r="G1720" s="4" t="str">
        <x:f>IFERROR(INDEX('Items'!$D$6:$D$1005,MATCH(D1720,'Items'!$A$6:$A$1005,0)),"MISSING ID")</x:f>
        <x:v>Salvage</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Prepared ceramic body feed</x:v>
      </x:c>
      <x:c r="F1721" s="4" t="str">
        <x:f>IFERROR(INDEX('Items'!$C$6:$C$1005,MATCH(D1721,'Items'!$A$6:$A$1005,0)),"MISSING ID")</x:f>
        <x:v>T1</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t="n">
        <x:f>IF(OR(C1721="Ingredient candidate",C1721="Consumed input",C1721="Contained input",C1721="Transform input"),IF(F1721="T0",0,IF(F1721="T1",1,IF(F1721="T2",2,IF(F1721="T3",3,IF(F1721="T4",4,-1))))),-1)</x:f>
        <x:v>1</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Prepared mineral pigment powder</x:v>
      </x:c>
      <x:c r="F1722" s="4" t="str">
        <x:f>IFERROR(INDEX('Items'!$C$6:$C$1005,MATCH(D1722,'Items'!$A$6:$A$1005,0)),"MISSING ID")</x:f>
        <x:v>T1</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t="n">
        <x:f>IF(OR(C1722="Ingredient candidate",C1722="Consumed input",C1722="Contained input",C1722="Transform input"),IF(F1722="T0",0,IF(F1722="T1",1,IF(F1722="T2",2,IF(F1722="T3",3,IF(F1722="T4",4,-1))))),-1)</x:f>
        <x:v>1</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Not applicable</x:v>
      </x:c>
      <x:c r="G1723" s="4" t="str">
        <x:f>IFERROR(INDEX('Items'!$D$6:$D$1005,MATCH(D1723,'Items'!$A$6:$A$1005,0)),"MISSING ID")</x:f>
        <x:v>Salvage</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Prepared ceramic body feed</x:v>
      </x:c>
      <x:c r="F1724" s="4" t="str">
        <x:f>IFERROR(INDEX('Items'!$C$6:$C$1005,MATCH(D1724,'Items'!$A$6:$A$1005,0)),"MISSING ID")</x:f>
        <x:v>T1</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t="n">
        <x:f>IF(OR(C1724="Ingredient candidate",C1724="Consumed input",C1724="Contained input",C1724="Transform input"),IF(F1724="T0",0,IF(F1724="T1",1,IF(F1724="T2",2,IF(F1724="T3",3,IF(F1724="T4",4,-1))))),-1)</x:f>
        <x:v>1</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Prepared mineral pigment powder</x:v>
      </x:c>
      <x:c r="F1725" s="4" t="str">
        <x:f>IFERROR(INDEX('Items'!$C$6:$C$1005,MATCH(D1725,'Items'!$A$6:$A$1005,0)),"MISSING ID")</x:f>
        <x:v>T1</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t="n">
        <x:f>IF(OR(C1725="Ingredient candidate",C1725="Consumed input",C1725="Contained input",C1725="Transform input"),IF(F1725="T0",0,IF(F1725="T1",1,IF(F1725="T2",2,IF(F1725="T3",3,IF(F1725="T4",4,-1))))),-1)</x:f>
        <x:v>1</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Not applicable</x:v>
      </x:c>
      <x:c r="G1726" s="4" t="str">
        <x:f>IFERROR(INDEX('Items'!$D$6:$D$1005,MATCH(D1726,'Items'!$A$6:$A$1005,0)),"MISSING ID")</x:f>
        <x:v>Salvage</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Prepared ceramic body feed</x:v>
      </x:c>
      <x:c r="F1727" s="4" t="str">
        <x:f>IFERROR(INDEX('Items'!$C$6:$C$1005,MATCH(D1727,'Items'!$A$6:$A$1005,0)),"MISSING ID")</x:f>
        <x:v>T1</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t="n">
        <x:f>IF(OR(C1727="Ingredient candidate",C1727="Consumed input",C1727="Contained input",C1727="Transform input"),IF(F1727="T0",0,IF(F1727="T1",1,IF(F1727="T2",2,IF(F1727="T3",3,IF(F1727="T4",4,-1))))),-1)</x:f>
        <x:v>1</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Prepared mineral pigment powder</x:v>
      </x:c>
      <x:c r="F1728" s="4" t="str">
        <x:f>IFERROR(INDEX('Items'!$C$6:$C$1005,MATCH(D1728,'Items'!$A$6:$A$1005,0)),"MISSING ID")</x:f>
        <x:v>T1</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t="n">
        <x:f>IF(OR(C1728="Ingredient candidate",C1728="Consumed input",C1728="Contained input",C1728="Transform input"),IF(F1728="T0",0,IF(F1728="T1",1,IF(F1728="T2",2,IF(F1728="T3",3,IF(F1728="T4",4,-1))))),-1)</x:f>
        <x:v>1</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Not applicable</x:v>
      </x:c>
      <x:c r="G1729" s="4" t="str">
        <x:f>IFERROR(INDEX('Items'!$D$6:$D$1005,MATCH(D1729,'Items'!$A$6:$A$1005,0)),"MISSING ID")</x:f>
        <x:v>Cultural objects</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Prepared ceramic body feed</x:v>
      </x:c>
      <x:c r="F1730" s="4" t="str">
        <x:f>IFERROR(INDEX('Items'!$C$6:$C$1005,MATCH(D1730,'Items'!$A$6:$A$1005,0)),"MISSING ID")</x:f>
        <x:v>T1</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t="n">
        <x:f>IF(OR(C1730="Ingredient candidate",C1730="Consumed input",C1730="Contained input",C1730="Transform input"),IF(F1730="T0",0,IF(F1730="T1",1,IF(F1730="T2",2,IF(F1730="T3",3,IF(F1730="T4",4,-1))))),-1)</x:f>
        <x:v>1</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Prepared mineral pigment powder</x:v>
      </x:c>
      <x:c r="F1731" s="4" t="str">
        <x:f>IFERROR(INDEX('Items'!$C$6:$C$1005,MATCH(D1731,'Items'!$A$6:$A$1005,0)),"MISSING ID")</x:f>
        <x:v>T1</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t="n">
        <x:f>IF(OR(C1731="Ingredient candidate",C1731="Consumed input",C1731="Contained input",C1731="Transform input"),IF(F1731="T0",0,IF(F1731="T1",1,IF(F1731="T2",2,IF(F1731="T3",3,IF(F1731="T4",4,-1))))),-1)</x:f>
        <x:v>1</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Not applicable</x:v>
      </x:c>
      <x:c r="G1732" s="4" t="str">
        <x:f>IFERROR(INDEX('Items'!$D$6:$D$1005,MATCH(D1732,'Items'!$A$6:$A$1005,0)),"MISSING ID")</x:f>
        <x:v>Cultural objects</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Prepared ceramic body feed</x:v>
      </x:c>
      <x:c r="F1733" s="4" t="str">
        <x:f>IFERROR(INDEX('Items'!$C$6:$C$1005,MATCH(D1733,'Items'!$A$6:$A$1005,0)),"MISSING ID")</x:f>
        <x:v>T1</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t="n">
        <x:f>IF(OR(C1733="Ingredient candidate",C1733="Consumed input",C1733="Contained input",C1733="Transform input"),IF(F1733="T0",0,IF(F1733="T1",1,IF(F1733="T2",2,IF(F1733="T3",3,IF(F1733="T4",4,-1))))),-1)</x:f>
        <x:v>1</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Prepared mineral pigment powder</x:v>
      </x:c>
      <x:c r="F1734" s="4" t="str">
        <x:f>IFERROR(INDEX('Items'!$C$6:$C$1005,MATCH(D1734,'Items'!$A$6:$A$1005,0)),"MISSING ID")</x:f>
        <x:v>T1</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t="n">
        <x:f>IF(OR(C1734="Ingredient candidate",C1734="Consumed input",C1734="Contained input",C1734="Transform input"),IF(F1734="T0",0,IF(F1734="T1",1,IF(F1734="T2",2,IF(F1734="T3",3,IF(F1734="T4",4,-1))))),-1)</x:f>
        <x:v>1</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Not applicable</x:v>
      </x:c>
      <x:c r="G1735" s="4" t="str">
        <x:f>IFERROR(INDEX('Items'!$D$6:$D$1005,MATCH(D1735,'Items'!$A$6:$A$1005,0)),"MISSING ID")</x:f>
        <x:v>Cultural objects</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Bonded ceramic-shell composite</x:v>
      </x:c>
      <x:c r="F1736" s="4" t="str">
        <x:f>IFERROR(INDEX('Items'!$C$6:$C$1005,MATCH(D1736,'Items'!$A$6:$A$1005,0)),"MISSING ID")</x:f>
        <x:v>T3</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t="n">
        <x:f>IF(OR(C1736="Ingredient candidate",C1736="Consumed input",C1736="Contained input",C1736="Transform input"),IF(F1736="T0",0,IF(F1736="T1",1,IF(F1736="T2",2,IF(F1736="T3",3,IF(F1736="T4",4,-1))))),-1)</x:f>
        <x:v>3</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T3</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t="n">
        <x:f>IF(OR(C1737="Ingredient candidate",C1737="Consumed input",C1737="Contained input",C1737="Transform input"),IF(F1737="T0",0,IF(F1737="T1",1,IF(F1737="T2",2,IF(F1737="T3",3,IF(F1737="T4",4,-1))))),-1)</x:f>
        <x:v>3</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Not applicable</x:v>
      </x:c>
      <x:c r="G1738" s="4" t="str">
        <x:f>IFERROR(INDEX('Items'!$D$6:$D$1005,MATCH(D1738,'Items'!$A$6:$A$1005,0)),"MISSING ID")</x:f>
        <x:v>Attachments</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Refractory ceramic stock</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abrasive grit</x:v>
      </x:c>
      <x:c r="F1740" s="4" t="str">
        <x:f>IFERROR(INDEX('Items'!$C$6:$C$1005,MATCH(D1740,'Items'!$A$6:$A$1005,0)),"MISSING ID")</x:f>
        <x:v>T1</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t="n">
        <x:f>IF(OR(C1740="Ingredient candidate",C1740="Consumed input",C1740="Contained input",C1740="Transform input"),IF(F1740="T0",0,IF(F1740="T1",1,IF(F1740="T2",2,IF(F1740="T3",3,IF(F1740="T4",4,-1))))),-1)</x:f>
        <x:v>1</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Not applicable</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Not applicable</x:v>
      </x:c>
      <x:c r="G1744" s="4" t="str">
        <x:f>IFERROR(INDEX('Items'!$D$6:$D$1005,MATCH(D1744,'Items'!$A$6:$A$1005,0)),"MISSING ID")</x:f>
        <x:v>Camp items</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Prepared ceramic body feed</x:v>
      </x:c>
      <x:c r="F1745" s="4" t="str">
        <x:f>IFERROR(INDEX('Items'!$C$6:$C$1005,MATCH(D1745,'Items'!$A$6:$A$1005,0)),"MISSING ID")</x:f>
        <x:v>T1</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t="n">
        <x:f>IF(OR(C1745="Ingredient candidate",C1745="Consumed input",C1745="Contained input",C1745="Transform input"),IF(F1745="T0",0,IF(F1745="T1",1,IF(F1745="T2",2,IF(F1745="T3",3,IF(F1745="T4",4,-1))))),-1)</x:f>
        <x:v>1</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Prepared mineral pigment powder</x:v>
      </x:c>
      <x:c r="F1746" s="4" t="str">
        <x:f>IFERROR(INDEX('Items'!$C$6:$C$1005,MATCH(D1746,'Items'!$A$6:$A$1005,0)),"MISSING ID")</x:f>
        <x:v>T1</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t="n">
        <x:f>IF(OR(C1746="Ingredient candidate",C1746="Consumed input",C1746="Contained input",C1746="Transform input"),IF(F1746="T0",0,IF(F1746="T1",1,IF(F1746="T2",2,IF(F1746="T3",3,IF(F1746="T4",4,-1))))),-1)</x:f>
        <x:v>1</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Not applicable</x:v>
      </x:c>
      <x:c r="G1747" s="4" t="str">
        <x:f>IFERROR(INDEX('Items'!$D$6:$D$1005,MATCH(D1747,'Items'!$A$6:$A$1005,0)),"MISSING ID")</x:f>
        <x:v>Camp items</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T3</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t="n">
        <x:f>IF(OR(C1750="Ingredient candidate",C1750="Consumed input",C1750="Contained input",C1750="Transform input"),IF(F1750="T0",0,IF(F1750="T1",1,IF(F1750="T2",2,IF(F1750="T3",3,IF(F1750="T4",4,-1))))),-1)</x:f>
        <x:v>3</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T3</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t="n">
        <x:f>IF(OR(C1751="Ingredient candidate",C1751="Consumed input",C1751="Contained input",C1751="Transform input"),IF(F1751="T0",0,IF(F1751="T1",1,IF(F1751="T2",2,IF(F1751="T3",3,IF(F1751="T4",4,-1))))),-1)</x:f>
        <x:v>3</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T3</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t="n">
        <x:f>IF(OR(C1752="Ingredient candidate",C1752="Consumed input",C1752="Contained input",C1752="Transform input"),IF(F1752="T0",0,IF(F1752="T1",1,IF(F1752="T2",2,IF(F1752="T3",3,IF(F1752="T4",4,-1))))),-1)</x:f>
        <x:v>3</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Not applicable</x:v>
      </x:c>
      <x:c r="G1753" s="4" t="str">
        <x:f>IFERROR(INDEX('Items'!$D$6:$D$1005,MATCH(D1753,'Items'!$A$6:$A$1005,0)),"MISSING ID")</x:f>
        <x:v>Camp items</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Not applicable</x:v>
      </x:c>
      <x:c r="G1755" s="4" t="str">
        <x:f>IFERROR(INDEX('Items'!$D$6:$D$1005,MATCH(D1755,'Items'!$A$6:$A$1005,0)),"MISSING ID")</x:f>
        <x:v>Camp items</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Worked iron stock</x:v>
      </x:c>
      <x:c r="F1756" s="4" t="str">
        <x:f>IFERROR(INDEX('Items'!$C$6:$C$1005,MATCH(D1756,'Items'!$A$6:$A$1005,0)),"MISSING ID")</x:f>
        <x:v>T2</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t="n">
        <x:f>IF(OR(C1756="Ingredient candidate",C1756="Consumed input",C1756="Contained input",C1756="Transform input"),IF(F1756="T0",0,IF(F1756="T1",1,IF(F1756="T2",2,IF(F1756="T3",3,IF(F1756="T4",4,-1))))),-1)</x:f>
        <x:v>2</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Not applicable</x:v>
      </x:c>
      <x:c r="G1757" s="4" t="str">
        <x:f>IFERROR(INDEX('Items'!$D$6:$D$1005,MATCH(D1757,'Items'!$A$6:$A$1005,0)),"MISSING ID")</x:f>
        <x:v>Camp items</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T3</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t="n">
        <x:f>IF(OR(C1759="Ingredient candidate",C1759="Consumed input",C1759="Contained input",C1759="Transform input"),IF(F1759="T0",0,IF(F1759="T1",1,IF(F1759="T2",2,IF(F1759="T3",3,IF(F1759="T4",4,-1))))),-1)</x:f>
        <x:v>3</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Not applicable</x:v>
      </x:c>
      <x:c r="G1760" s="4" t="str">
        <x:f>IFERROR(INDEX('Items'!$D$6:$D$1005,MATCH(D1760,'Items'!$A$6:$A$1005,0)),"MISSING ID")</x:f>
        <x:v>Camp items</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T0</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t="n">
        <x:f>IF(OR(C1766="Ingredient candidate",C1766="Consumed input",C1766="Contained input",C1766="Transform input"),IF(F1766="T0",0,IF(F1766="T1",1,IF(F1766="T2",2,IF(F1766="T3",3,IF(F1766="T4",4,-1))))),-1)</x:f>
        <x:v>0</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T3</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t="n">
        <x:f>IF(OR(C1767="Ingredient candidate",C1767="Consumed input",C1767="Contained input",C1767="Transform input"),IF(F1767="T0",0,IF(F1767="T1",1,IF(F1767="T2",2,IF(F1767="T3",3,IF(F1767="T4",4,-1))))),-1)</x:f>
        <x:v>3</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T3</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t="n">
        <x:f>IF(OR(C1768="Ingredient candidate",C1768="Consumed input",C1768="Contained input",C1768="Transform input"),IF(F1768="T0",0,IF(F1768="T1",1,IF(F1768="T2",2,IF(F1768="T3",3,IF(F1768="T4",4,-1))))),-1)</x:f>
        <x:v>3</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Not applicable</x:v>
      </x:c>
      <x:c r="G1769" s="4" t="str">
        <x:f>IFERROR(INDEX('Items'!$D$6:$D$1005,MATCH(D1769,'Items'!$A$6:$A$1005,0)),"MISSING ID")</x:f>
        <x:v>Accessories</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Tools</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T4</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t="n">
        <x:f>IF(OR(C1771="Ingredient candidate",C1771="Consumed input",C1771="Contained input",C1771="Transform input"),IF(F1771="T0",0,IF(F1771="T1",1,IF(F1771="T2",2,IF(F1771="T3",3,IF(F1771="T4",4,-1))))),-1)</x:f>
        <x:v>4</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Tools</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Not applicable</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Tools</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Salvage</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composite stock</x:v>
      </x:c>
      <x:c r="F1776" s="4" t="str">
        <x:f>IFERROR(INDEX('Items'!$C$6:$C$1005,MATCH(D1776,'Items'!$A$6:$A$1005,0)),"MISSING ID")</x:f>
        <x:v>T4</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t="n">
        <x:f>IF(OR(C1776="Ingredient candidate",C1776="Consumed input",C1776="Contained input",C1776="Transform input"),IF(F1776="T0",0,IF(F1776="T1",1,IF(F1776="T2",2,IF(F1776="T3",3,IF(F1776="T4",4,-1))))),-1)</x:f>
        <x:v>4</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T3</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t="n">
        <x:f>IF(OR(C1777="Ingredient candidate",C1777="Consumed input",C1777="Contained input",C1777="Transform input"),IF(F1777="T0",0,IF(F1777="T1",1,IF(F1777="T2",2,IF(F1777="T3",3,IF(F1777="T4",4,-1))))),-1)</x:f>
        <x:v>3</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T3</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t="n">
        <x:f>IF(OR(C1778="Ingredient candidate",C1778="Consumed input",C1778="Contained input",C1778="Transform input"),IF(F1778="T0",0,IF(F1778="T1",1,IF(F1778="T2",2,IF(F1778="T3",3,IF(F1778="T4",4,-1))))),-1)</x:f>
        <x:v>3</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Not applicable</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T2</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t="n">
        <x:f>IF(OR(C1781="Ingredient candidate",C1781="Consumed input",C1781="Contained input",C1781="Transform input"),IF(F1781="T0",0,IF(F1781="T1",1,IF(F1781="T2",2,IF(F1781="T3",3,IF(F1781="T4",4,-1))))),-1)</x:f>
        <x:v>2</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T3</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t="n">
        <x:f>IF(OR(C1782="Ingredient candidate",C1782="Consumed input",C1782="Contained input",C1782="Transform input"),IF(F1782="T0",0,IF(F1782="T1",1,IF(F1782="T2",2,IF(F1782="T3",3,IF(F1782="T4",4,-1))))),-1)</x:f>
        <x:v>3</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Not applicable</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T3</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t="n">
        <x:f>IF(OR(C1784="Ingredient candidate",C1784="Consumed input",C1784="Contained input",C1784="Transform input"),IF(F1784="T0",0,IF(F1784="T1",1,IF(F1784="T2",2,IF(F1784="T3",3,IF(F1784="T4",4,-1))))),-1)</x:f>
        <x:v>3</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T3</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t="n">
        <x:f>IF(OR(C1785="Ingredient candidate",C1785="Consumed input",C1785="Contained input",C1785="Transform input"),IF(F1785="T0",0,IF(F1785="T1",1,IF(F1785="T2",2,IF(F1785="T3",3,IF(F1785="T4",4,-1))))),-1)</x:f>
        <x:v>3</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T3</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t="n">
        <x:f>IF(OR(C1786="Ingredient candidate",C1786="Consumed input",C1786="Contained input",C1786="Transform input"),IF(F1786="T0",0,IF(F1786="T1",1,IF(F1786="T2",2,IF(F1786="T3",3,IF(F1786="T4",4,-1))))),-1)</x:f>
        <x:v>3</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Not applicable</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T3</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t="n">
        <x:f>IF(OR(C1789="Ingredient candidate",C1789="Consumed input",C1789="Contained input",C1789="Transform input"),IF(F1789="T0",0,IF(F1789="T1",1,IF(F1789="T2",2,IF(F1789="T3",3,IF(F1789="T4",4,-1))))),-1)</x:f>
        <x:v>3</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stock</x:v>
      </x:c>
      <x:c r="F1790" s="4" t="str">
        <x:f>IFERROR(INDEX('Items'!$C$6:$C$1005,MATCH(D1790,'Items'!$A$6:$A$1005,0)),"MISSING ID")</x:f>
        <x:v>T3</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t="n">
        <x:f>IF(OR(C1790="Ingredient candidate",C1790="Consumed input",C1790="Contained input",C1790="Transform input"),IF(F1790="T0",0,IF(F1790="T1",1,IF(F1790="T2",2,IF(F1790="T3",3,IF(F1790="T4",4,-1))))),-1)</x:f>
        <x:v>3</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Not applicable</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Bonded ceramic-shell composite</x:v>
      </x:c>
      <x:c r="F1792" s="4" t="str">
        <x:f>IFERROR(INDEX('Items'!$C$6:$C$1005,MATCH(D1792,'Items'!$A$6:$A$1005,0)),"MISSING ID")</x:f>
        <x:v>T3</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t="n">
        <x:f>IF(OR(C1792="Ingredient candidate",C1792="Consumed input",C1792="Contained input",C1792="Transform input"),IF(F1792="T0",0,IF(F1792="T1",1,IF(F1792="T2",2,IF(F1792="T3",3,IF(F1792="T4",4,-1))))),-1)</x:f>
        <x:v>3</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T3</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t="n">
        <x:f>IF(OR(C1793="Ingredient candidate",C1793="Consumed input",C1793="Contained input",C1793="Transform input"),IF(F1793="T0",0,IF(F1793="T1",1,IF(F1793="T2",2,IF(F1793="T3",3,IF(F1793="T4",4,-1))))),-1)</x:f>
        <x:v>3</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Not applicable</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T3</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t="n">
        <x:f>IF(OR(C1796="Ingredient candidate",C1796="Consumed input",C1796="Contained input",C1796="Transform input"),IF(F1796="T0",0,IF(F1796="T1",1,IF(F1796="T2",2,IF(F1796="T3",3,IF(F1796="T4",4,-1))))),-1)</x:f>
        <x:v>3</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stock</x:v>
      </x:c>
      <x:c r="F1797" s="4" t="str">
        <x:f>IFERROR(INDEX('Items'!$C$6:$C$1005,MATCH(D1797,'Items'!$A$6:$A$1005,0)),"MISSING ID")</x:f>
        <x:v>T3</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t="n">
        <x:f>IF(OR(C1797="Ingredient candidate",C1797="Consumed input",C1797="Contained input",C1797="Transform input"),IF(F1797="T0",0,IF(F1797="T1",1,IF(F1797="T2",2,IF(F1797="T3",3,IF(F1797="T4",4,-1))))),-1)</x:f>
        <x:v>3</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Not applicable</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Bonded ceramic-shell composite</x:v>
      </x:c>
      <x:c r="F1803" s="4" t="str">
        <x:f>IFERROR(INDEX('Items'!$C$6:$C$1005,MATCH(D1803,'Items'!$A$6:$A$1005,0)),"MISSING ID")</x:f>
        <x:v>T3</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t="n">
        <x:f>IF(OR(C1803="Ingredient candidate",C1803="Consumed input",C1803="Contained input",C1803="Transform input"),IF(F1803="T0",0,IF(F1803="T1",1,IF(F1803="T2",2,IF(F1803="T3",3,IF(F1803="T4",4,-1))))),-1)</x:f>
        <x:v>3</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T3</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t="n">
        <x:f>IF(OR(C1804="Ingredient candidate",C1804="Consumed input",C1804="Contained input",C1804="Transform input"),IF(F1804="T0",0,IF(F1804="T1",1,IF(F1804="T2",2,IF(F1804="T3",3,IF(F1804="T4",4,-1))))),-1)</x:f>
        <x:v>3</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Not applicable</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T3</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t="n">
        <x:f>IF(OR(C1817="Ingredient candidate",C1817="Consumed input",C1817="Contained input",C1817="Transform input"),IF(F1817="T0",0,IF(F1817="T1",1,IF(F1817="T2",2,IF(F1817="T3",3,IF(F1817="T4",4,-1))))),-1)</x:f>
        <x:v>3</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T3</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t="n">
        <x:f>IF(OR(C1818="Ingredient candidate",C1818="Consumed input",C1818="Contained input",C1818="Transform input"),IF(F1818="T0",0,IF(F1818="T1",1,IF(F1818="T2",2,IF(F1818="T3",3,IF(F1818="T4",4,-1))))),-1)</x:f>
        <x:v>3</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Not applicable</x:v>
      </x:c>
      <x:c r="G1819" s="4" t="str">
        <x:f>IFERROR(INDEX('Items'!$D$6:$D$1005,MATCH(D1819,'Items'!$A$6:$A$1005,0)),"MISSING ID")</x:f>
        <x:v>Tools</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stock</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T4</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t="n">
        <x:f>IF(OR(C1821="Ingredient candidate",C1821="Consumed input",C1821="Contained input",C1821="Transform input"),IF(F1821="T0",0,IF(F1821="T1",1,IF(F1821="T2",2,IF(F1821="T3",3,IF(F1821="T4",4,-1))))),-1)</x:f>
        <x:v>4</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T3</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t="n">
        <x:f>IF(OR(C1822="Ingredient candidate",C1822="Consumed input",C1822="Contained input",C1822="Transform input"),IF(F1822="T0",0,IF(F1822="T1",1,IF(F1822="T2",2,IF(F1822="T3",3,IF(F1822="T4",4,-1))))),-1)</x:f>
        <x:v>3</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Not applicable</x:v>
      </x:c>
      <x:c r="G1823" s="4" t="str">
        <x:f>IFERROR(INDEX('Items'!$D$6:$D$1005,MATCH(D1823,'Items'!$A$6:$A$1005,0)),"MISSING ID")</x:f>
        <x:v>Tools</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T3</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t="n">
        <x:f>IF(OR(C1825="Ingredient candidate",C1825="Consumed input",C1825="Contained input",C1825="Transform input"),IF(F1825="T0",0,IF(F1825="T1",1,IF(F1825="T2",2,IF(F1825="T3",3,IF(F1825="T4",4,-1))))),-1)</x:f>
        <x:v>3</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Not applicable</x:v>
      </x:c>
      <x:c r="G1826" s="4" t="str">
        <x:f>IFERROR(INDEX('Items'!$D$6:$D$1005,MATCH(D1826,'Items'!$A$6:$A$1005,0)),"MISSING ID")</x:f>
        <x:v>Salvage</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T3</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t="n">
        <x:f>IF(OR(C1828="Ingredient candidate",C1828="Consumed input",C1828="Contained input",C1828="Transform input"),IF(F1828="T0",0,IF(F1828="T1",1,IF(F1828="T2",2,IF(F1828="T3",3,IF(F1828="T4",4,-1))))),-1)</x:f>
        <x:v>3</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Not applicable</x:v>
      </x:c>
      <x:c r="G1829" s="4" t="str">
        <x:f>IFERROR(INDEX('Items'!$D$6:$D$1005,MATCH(D1829,'Items'!$A$6:$A$1005,0)),"MISSING ID")</x:f>
        <x:v>Tools</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Not applicable</x:v>
      </x:c>
      <x:c r="G1831" s="4" t="str">
        <x:f>IFERROR(INDEX('Items'!$D$6:$D$1005,MATCH(D1831,'Items'!$A$6:$A$1005,0)),"MISSING ID")</x:f>
        <x:v>Field supplies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Not applicable</x:v>
      </x:c>
      <x:c r="G1832" s="4" t="str">
        <x:f>IFERROR(INDEX('Items'!$D$6:$D$1005,MATCH(D1832,'Items'!$A$6:$A$1005,0)),"MISSING ID")</x:f>
        <x:v>Tools</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T3</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t="n">
        <x:f>IF(OR(C1838="Ingredient candidate",C1838="Consumed input",C1838="Contained input",C1838="Transform input"),IF(F1838="T0",0,IF(F1838="T1",1,IF(F1838="T2",2,IF(F1838="T3",3,IF(F1838="T4",4,-1))))),-1)</x:f>
        <x:v>3</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stock</x:v>
      </x:c>
      <x:c r="F1839" s="4" t="str">
        <x:f>IFERROR(INDEX('Items'!$C$6:$C$1005,MATCH(D1839,'Items'!$A$6:$A$1005,0)),"MISSING ID")</x:f>
        <x:v>T3</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t="n">
        <x:f>IF(OR(C1839="Ingredient candidate",C1839="Consumed input",C1839="Contained input",C1839="Transform input"),IF(F1839="T0",0,IF(F1839="T1",1,IF(F1839="T2",2,IF(F1839="T3",3,IF(F1839="T4",4,-1))))),-1)</x:f>
        <x:v>3</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Not applicable</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T3</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t="n">
        <x:f>IF(OR(C1842="Ingredient candidate",C1842="Consumed input",C1842="Contained input",C1842="Transform input"),IF(F1842="T0",0,IF(F1842="T1",1,IF(F1842="T2",2,IF(F1842="T3",3,IF(F1842="T4",4,-1))))),-1)</x:f>
        <x:v>3</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stock</x:v>
      </x:c>
      <x:c r="F1843" s="4" t="str">
        <x:f>IFERROR(INDEX('Items'!$C$6:$C$1005,MATCH(D1843,'Items'!$A$6:$A$1005,0)),"MISSING ID")</x:f>
        <x:v>T3</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t="n">
        <x:f>IF(OR(C1843="Ingredient candidate",C1843="Consumed input",C1843="Contained input",C1843="Transform input"),IF(F1843="T0",0,IF(F1843="T1",1,IF(F1843="T2",2,IF(F1843="T3",3,IF(F1843="T4",4,-1))))),-1)</x:f>
        <x:v>3</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Not applicable</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T3</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t="n">
        <x:f>IF(OR(C1846="Ingredient candidate",C1846="Consumed input",C1846="Contained input",C1846="Transform input"),IF(F1846="T0",0,IF(F1846="T1",1,IF(F1846="T2",2,IF(F1846="T3",3,IF(F1846="T4",4,-1))))),-1)</x:f>
        <x:v>3</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stock</x:v>
      </x:c>
      <x:c r="F1847" s="4" t="str">
        <x:f>IFERROR(INDEX('Items'!$C$6:$C$1005,MATCH(D1847,'Items'!$A$6:$A$1005,0)),"MISSING ID")</x:f>
        <x:v>T3</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t="n">
        <x:f>IF(OR(C1847="Ingredient candidate",C1847="Consumed input",C1847="Contained input",C1847="Transform input"),IF(F1847="T0",0,IF(F1847="T1",1,IF(F1847="T2",2,IF(F1847="T3",3,IF(F1847="T4",4,-1))))),-1)</x:f>
        <x:v>3</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Not applicable</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T3</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t="n">
        <x:f>IF(OR(C1850="Ingredient candidate",C1850="Consumed input",C1850="Contained input",C1850="Transform input"),IF(F1850="T0",0,IF(F1850="T1",1,IF(F1850="T2",2,IF(F1850="T3",3,IF(F1850="T4",4,-1))))),-1)</x:f>
        <x:v>3</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stock</x:v>
      </x:c>
      <x:c r="F1851" s="4" t="str">
        <x:f>IFERROR(INDEX('Items'!$C$6:$C$1005,MATCH(D1851,'Items'!$A$6:$A$1005,0)),"MISSING ID")</x:f>
        <x:v>T3</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t="n">
        <x:f>IF(OR(C1851="Ingredient candidate",C1851="Consumed input",C1851="Contained input",C1851="Transform input"),IF(F1851="T0",0,IF(F1851="T1",1,IF(F1851="T2",2,IF(F1851="T3",3,IF(F1851="T4",4,-1))))),-1)</x:f>
        <x:v>3</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Not applicable</x:v>
      </x:c>
      <x:c r="G1852" s="4" t="str">
        <x:f>IFERROR(INDEX('Items'!$D$6:$D$1005,MATCH(D1852,'Items'!$A$6:$A$1005,0)),"MISSING ID")</x:f>
        <x:v>Legger attachments</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 composite stock</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T2</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t="n">
        <x:f>IF(OR(C1854="Ingredient candidate",C1854="Consumed input",C1854="Contained input",C1854="Transform input"),IF(F1854="T0",0,IF(F1854="T1",1,IF(F1854="T2",2,IF(F1854="T3",3,IF(F1854="T4",4,-1))))),-1)</x:f>
        <x:v>2</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Not applicable</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x:c r="B1856" s="4"/>
      <x:c r="C1856" s="4"/>
      <x:c r="D1856" s="4"/>
      <x:c r="E1856" s="4"/>
      <x:c r="F1856" s="4"/>
      <x:c r="G1856" s="4"/>
      <x:c r="H1856" s="4"/>
      <x:c r="I1856" s="4"/>
      <x:c r="K1856" s="4"/>
      <x:c r="L1856" s="4"/>
      <x:c r="M1856" s="4"/>
      <x:c r="N1856" s="4"/>
      <x:c r="O1856" s="4"/>
      <x:c r="P1856" s="4"/>
      <x:c r="Q1856" s="4"/>
    </x:row>
    <x:row r="1857" ht="64" customHeight="1">
      <x:c r="A1857" s="4"/>
      <x:c r="B1857" s="4"/>
      <x:c r="C1857" s="4"/>
      <x:c r="D1857" s="4"/>
      <x:c r="E1857" s="4"/>
      <x:c r="F1857" s="4"/>
      <x:c r="G1857" s="4"/>
      <x:c r="H1857" s="4"/>
      <x:c r="I1857" s="4"/>
      <x:c r="K1857" s="4"/>
      <x:c r="L1857" s="4"/>
      <x:c r="M1857" s="4"/>
      <x:c r="N1857" s="4"/>
      <x:c r="O1857" s="4"/>
      <x:c r="P1857" s="4"/>
      <x:c r="Q1857" s="4"/>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T2</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t="n">
        <x:f>IF(OR(C1858="Ingredient candidate",C1858="Consumed input",C1858="Contained input",C1858="Transform input"),IF(F1858="T0",0,IF(F1858="T1",1,IF(F1858="T2",2,IF(F1858="T3",3,IF(F1858="T4",4,-1))))),-1)</x:f>
        <x:v>2</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T1</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t="n">
        <x:f>IF(OR(C1859="Ingredient candidate",C1859="Consumed input",C1859="Contained input",C1859="Transform input"),IF(F1859="T0",0,IF(F1859="T1",1,IF(F1859="T2",2,IF(F1859="T3",3,IF(F1859="T4",4,-1))))),-1)</x:f>
        <x:v>1</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Dense Phagia nutrient drink</x:v>
      </x:c>
      <x:c r="F1860" s="4" t="str">
        <x:f>IFERROR(INDEX('Items'!$C$6:$C$1005,MATCH(D1860,'Items'!$A$6:$A$1005,0)),"MISSING ID")</x:f>
        <x:v>Not applicable</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T1</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t="n">
        <x:f>IF(OR(C1861="Ingredient candidate",C1861="Consumed input",C1861="Contained input",C1861="Transform input"),IF(F1861="T0",0,IF(F1861="T1",1,IF(F1861="T2",2,IF(F1861="T3",3,IF(F1861="T4",4,-1))))),-1)</x:f>
        <x:v>1</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T1</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t="n">
        <x:f>IF(OR(C1862="Ingredient candidate",C1862="Consumed input",C1862="Contained input",C1862="Transform input"),IF(F1862="T0",0,IF(F1862="T1",1,IF(F1862="T2",2,IF(F1862="T3",3,IF(F1862="T4",4,-1))))),-1)</x:f>
        <x:v>1</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Not applicable</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T1</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t="n">
        <x:f>IF(OR(C1864="Ingredient candidate",C1864="Consumed input",C1864="Contained input",C1864="Transform input"),IF(F1864="T0",0,IF(F1864="T1",1,IF(F1864="T2",2,IF(F1864="T3",3,IF(F1864="T4",4,-1))))),-1)</x:f>
        <x:v>1</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T1</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t="n">
        <x:f>IF(OR(C1865="Ingredient candidate",C1865="Consumed input",C1865="Contained input",C1865="Transform input"),IF(F1865="T0",0,IF(F1865="T1",1,IF(F1865="T2",2,IF(F1865="T3",3,IF(F1865="T4",4,-1))))),-1)</x:f>
        <x:v>1</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Not applicable</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T1</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t="n">
        <x:f>IF(OR(C1867="Ingredient candidate",C1867="Consumed input",C1867="Contained input",C1867="Transform input"),IF(F1867="T0",0,IF(F1867="T1",1,IF(F1867="T2",2,IF(F1867="T3",3,IF(F1867="T4",4,-1))))),-1)</x:f>
        <x:v>1</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T1</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t="n">
        <x:f>IF(OR(C1868="Ingredient candidate",C1868="Consumed input",C1868="Contained input",C1868="Transform input"),IF(F1868="T0",0,IF(F1868="T1",1,IF(F1868="T2",2,IF(F1868="T3",3,IF(F1868="T4",4,-1))))),-1)</x:f>
        <x:v>1</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Not applicable</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x:c r="B1870" s="4"/>
      <x:c r="C1870" s="4"/>
      <x:c r="D1870" s="4"/>
      <x:c r="E1870" s="4"/>
      <x:c r="F1870" s="4"/>
      <x:c r="G1870" s="4"/>
      <x:c r="H1870" s="4"/>
      <x:c r="I1870" s="4"/>
      <x:c r="K1870" s="4"/>
      <x:c r="L1870" s="4"/>
      <x:c r="M1870" s="4"/>
      <x:c r="N1870" s="4"/>
      <x:c r="O1870" s="4"/>
      <x:c r="P1870" s="4"/>
      <x:c r="Q1870" s="4"/>
    </x:row>
    <x:row r="1871" ht="64" customHeight="1">
      <x:c r="A1871" s="4"/>
      <x:c r="B1871" s="4"/>
      <x:c r="C1871" s="4"/>
      <x:c r="D1871" s="4"/>
      <x:c r="E1871" s="4"/>
      <x:c r="F1871" s="4"/>
      <x:c r="G1871" s="4"/>
      <x:c r="H1871" s="4"/>
      <x:c r="I1871" s="4"/>
      <x:c r="K1871" s="4"/>
      <x:c r="L1871" s="4"/>
      <x:c r="M1871" s="4"/>
      <x:c r="N1871" s="4"/>
      <x:c r="O1871" s="4"/>
      <x:c r="P1871" s="4"/>
      <x:c r="Q1871" s="4"/>
    </x:row>
    <x:row r="1872" ht="64" customHeight="1">
      <x:c r="A1872" s="4"/>
      <x:c r="B1872" s="4"/>
      <x:c r="C1872" s="4"/>
      <x:c r="D1872" s="4"/>
      <x:c r="E1872" s="4"/>
      <x:c r="F1872" s="4"/>
      <x:c r="G1872" s="4"/>
      <x:c r="H1872" s="4"/>
      <x:c r="I1872" s="4"/>
      <x:c r="K1872" s="4"/>
      <x:c r="L1872" s="4"/>
      <x:c r="M1872" s="4"/>
      <x:c r="N1872" s="4"/>
      <x:c r="O1872" s="4"/>
      <x:c r="P1872" s="4"/>
      <x:c r="Q1872" s="4"/>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T1</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t="n">
        <x:f>IF(OR(C1873="Ingredient candidate",C1873="Consumed input",C1873="Contained input",C1873="Transform input"),IF(F1873="T0",0,IF(F1873="T1",1,IF(F1873="T2",2,IF(F1873="T3",3,IF(F1873="T4",4,-1))))),-1)</x:f>
        <x:v>1</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Not applicable</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T1</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t="n">
        <x:f>IF(OR(C1876="Ingredient candidate",C1876="Consumed input",C1876="Contained input",C1876="Transform input"),IF(F1876="T0",0,IF(F1876="T1",1,IF(F1876="T2",2,IF(F1876="T3",3,IF(F1876="T4",4,-1))))),-1)</x:f>
        <x:v>1</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Not applicable</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T1</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t="n">
        <x:f>IF(OR(C1879="Ingredient candidate",C1879="Consumed input",C1879="Contained input",C1879="Transform input"),IF(F1879="T0",0,IF(F1879="T1",1,IF(F1879="T2",2,IF(F1879="T3",3,IF(F1879="T4",4,-1))))),-1)</x:f>
        <x:v>1</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Not applicable</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T2</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t="n">
        <x:f>IF(OR(C1882="Ingredient candidate",C1882="Consumed input",C1882="Contained input",C1882="Transform input"),IF(F1882="T0",0,IF(F1882="T1",1,IF(F1882="T2",2,IF(F1882="T3",3,IF(F1882="T4",4,-1))))),-1)</x:f>
        <x:v>2</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T3</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t="n">
        <x:f>IF(OR(C1883="Ingredient candidate",C1883="Consumed input",C1883="Contained input",C1883="Transform input"),IF(F1883="T0",0,IF(F1883="T1",1,IF(F1883="T2",2,IF(F1883="T3",3,IF(F1883="T4",4,-1))))),-1)</x:f>
        <x:v>3</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glaze feed</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Not applicable</x:v>
      </x:c>
      <x:c r="G1885" s="4" t="str">
        <x:f>IFERROR(INDEX('Items'!$D$6:$D$1005,MATCH(D1885,'Items'!$A$6:$A$1005,0)),"MISSING ID")</x:f>
        <x:v>Camp items</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 composite stock</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T3</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t="n">
        <x:f>IF(OR(C1887="Ingredient candidate",C1887="Consumed input",C1887="Contained input",C1887="Transform input"),IF(F1887="T0",0,IF(F1887="T1",1,IF(F1887="T2",2,IF(F1887="T3",3,IF(F1887="T4",4,-1))))),-1)</x:f>
        <x:v>3</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Not applicable</x:v>
      </x:c>
      <x:c r="G1888" s="4" t="str">
        <x:f>IFERROR(INDEX('Items'!$D$6:$D$1005,MATCH(D1888,'Items'!$A$6:$A$1005,0)),"MISSING ID")</x:f>
        <x:v>Camp items</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T4</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t="n">
        <x:f>IF(OR(C1893="Ingredient candidate",C1893="Consumed input",C1893="Contained input",C1893="Transform input"),IF(F1893="T0",0,IF(F1893="T1",1,IF(F1893="T2",2,IF(F1893="T3",3,IF(F1893="T4",4,-1))))),-1)</x:f>
        <x:v>4</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T4</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t="n">
        <x:f>IF(OR(C1894="Ingredient candidate",C1894="Consumed input",C1894="Contained input",C1894="Transform input"),IF(F1894="T0",0,IF(F1894="T1",1,IF(F1894="T2",2,IF(F1894="T3",3,IF(F1894="T4",4,-1))))),-1)</x:f>
        <x:v>4</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Not applicable</x:v>
      </x:c>
      <x:c r="G1895" s="4" t="str">
        <x:f>IFERROR(INDEX('Items'!$D$6:$D$1005,MATCH(D1895,'Items'!$A$6:$A$1005,0)),"MISSING ID")</x:f>
        <x:v>Recovered mechanisms</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t="n">
        <x:f>IF(OR(C1895="Ingredient candidate",C1895="Consumed input",C1895="Contained input",C1895="Transform input"),IF(F1895="T0",0,IF(F1895="T1",1,IF(F1895="T2",2,IF(F1895="T3",3,IF(F1895="T4",4,-1))))),-1)</x:f>
        <x:v>-1</x:v>
      </x:c>
      <x:c r="Q1895" s="4" t="n">
        <x:f>IF(AND(OR(C1895="Ingredient candidate",C1895="Consumed input",C1895="Contained input",C1895="Transform input"),P1895=-1),1,0)</x:f>
        <x:v>1</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Not applicable</x:v>
      </x:c>
      <x:c r="G1896" s="4" t="str">
        <x:f>IFERROR(INDEX('Items'!$D$6:$D$1005,MATCH(D1896,'Items'!$A$6:$A$1005,0)),"MISSING ID")</x:f>
        <x:v>Recovered mechanisms</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t="n">
        <x:f>IF(OR(C1896="Ingredient candidate",C1896="Consumed input",C1896="Contained input",C1896="Transform input"),IF(F1896="T0",0,IF(F1896="T1",1,IF(F1896="T2",2,IF(F1896="T3",3,IF(F1896="T4",4,-1))))),-1)</x:f>
        <x:v>-1</x:v>
      </x:c>
      <x:c r="Q1896" s="4" t="n">
        <x:f>IF(AND(OR(C1896="Ingredient candidate",C1896="Consumed input",C1896="Contained input",C1896="Transform input"),P1896=-1),1,0)</x:f>
        <x:v>1</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T4</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t="n">
        <x:f>IF(OR(C1897="Ingredient candidate",C1897="Consumed input",C1897="Contained input",C1897="Transform input"),IF(F1897="T0",0,IF(F1897="T1",1,IF(F1897="T2",2,IF(F1897="T3",3,IF(F1897="T4",4,-1))))),-1)</x:f>
        <x:v>4</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T4</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t="n">
        <x:f>IF(OR(C1898="Ingredient candidate",C1898="Consumed input",C1898="Contained input",C1898="Transform input"),IF(F1898="T0",0,IF(F1898="T1",1,IF(F1898="T2",2,IF(F1898="T3",3,IF(F1898="T4",4,-1))))),-1)</x:f>
        <x:v>4</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Not applicable</x:v>
      </x:c>
      <x:c r="G1899" s="4" t="str">
        <x:f>IFERROR(INDEX('Items'!$D$6:$D$1005,MATCH(D1899,'Items'!$A$6:$A$1005,0)),"MISSING ID")</x:f>
        <x:v>Field supplies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t="n">
        <x:f>IF(OR(C1899="Ingredient candidate",C1899="Consumed input",C1899="Contained input",C1899="Transform input"),IF(F1899="T0",0,IF(F1899="T1",1,IF(F1899="T2",2,IF(F1899="T3",3,IF(F1899="T4",4,-1))))),-1)</x:f>
        <x:v>-1</x:v>
      </x:c>
      <x:c r="Q1899" s="4" t="n">
        <x:f>IF(AND(OR(C1899="Ingredient candidate",C1899="Consumed input",C1899="Contained input",C1899="Transform input"),P1899=-1),1,0)</x:f>
        <x:v>1</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Not applicable</x:v>
      </x:c>
      <x:c r="G1900" s="4" t="str">
        <x:f>IFERROR(INDEX('Items'!$D$6:$D$1005,MATCH(D1900,'Items'!$A$6:$A$1005,0)),"MISSING ID")</x:f>
        <x:v>Accessories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t="str">
        <x:v>design.audit.author_electrical_magnetic_disruptor.audit.in.1</x:v>
      </x:c>
      <x:c r="B1901" s="4" t="str">
        <x:v>design.audit.author_electrical_magnetic_disruptor</x:v>
      </x:c>
      <x:c r="C1901" s="4" t="str">
        <x:v>Ingredient candidate</x:v>
      </x:c>
      <x:c r="D1901" s="4" t="str">
        <x:v>proposal.audit.fitted_machine_casing</x:v>
      </x:c>
      <x:c r="E1901" s="4" t="str">
        <x:f>IFERROR(INDEX('Items'!$B$6:$B$1005,MATCH(D1901,'Items'!$A$6:$A$1005,0)),"MISSING ID")</x:f>
        <x:v>Fitted machine casing</x:v>
      </x:c>
      <x:c r="F1901" s="4" t="str">
        <x:f>IFERROR(INDEX('Items'!$C$6:$C$1005,MATCH(D1901,'Items'!$A$6:$A$1005,0)),"MISSING ID")</x:f>
        <x:v>T3</x:v>
      </x:c>
      <x:c r="G1901" s="4" t="str">
        <x:f>IFERROR(INDEX('Items'!$D$6:$D$1005,MATCH(D1901,'Items'!$A$6:$A$1005,0)),"MISSING ID")</x:f>
        <x:v>Crafting components</x:v>
      </x:c>
      <x:c r="H1901" s="4" t="str">
        <x:f>IFERROR(INDEX('Items'!$X$6:$X$1005,MATCH(D1901,'Items'!$A$6:$A$1005,0)),"MISSING ID")</x:f>
        <x:v>Crafting component</x:v>
      </x:c>
      <x:c r="I1901" s="4"/>
      <x:c r="J1901" s="4" t="str">
        <x:v>Unspecified</x:v>
      </x:c>
      <x:c r="K1901" s="4" t="str">
        <x:f>IFERROR(INDEX('Crafting recipes'!$D$6:$D$1005,MATCH(B1901,'Crafting recipes'!$A$6:$A$1005,0)),"MISSING ID")</x:f>
        <x:v>Proposal</x:v>
      </x:c>
      <x:c r="L1901" s="4" t="str">
        <x:f>IFERROR(INDEX('Items'!$AD$6:$AD$1005,MATCH(D1901,'Items'!$A$6:$A$1005,0)),"MISSING ID")</x:f>
        <x:v>Proposal</x:v>
      </x:c>
      <x:c r="M1901" s="4" t="str">
        <x:f>IFERROR(INDEX('Crafting recipes'!$E$6:$E$1005,MATCH(B1901,'Crafting recipes'!$A$6:$A$1005,0)),"MISSING ID")</x:f>
        <x:v>Partial proposal</x:v>
      </x:c>
      <x:c r="N1901" s="4" t="str">
        <x:v>Partial audit candidate; quantity, fit and performance remain unresolved.</x:v>
      </x:c>
      <x:c r="O19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1" s="4" t="n">
        <x:f>IF(OR(C1901="Ingredient candidate",C1901="Consumed input",C1901="Contained input",C1901="Transform input"),IF(F1901="T0",0,IF(F1901="T1",1,IF(F1901="T2",2,IF(F1901="T3",3,IF(F1901="T4",4,-1))))),-1)</x:f>
        <x:v>3</x:v>
      </x:c>
      <x:c r="Q1901" s="4" t="n">
        <x:f>IF(AND(OR(C1901="Ingredient candidate",C1901="Consumed input",C1901="Contained input",C1901="Transform input"),P1901=-1),1,0)</x:f>
        <x:v>0</x:v>
      </x:c>
    </x:row>
    <x:row r="1902" ht="64" customHeight="1">
      <x:c r="A1902" s="4" t="str">
        <x:v>design.audit.author_electrical_magnetic_disruptor.audit.in.2</x:v>
      </x:c>
      <x:c r="B1902" s="4" t="str">
        <x:v>design.audit.author_electrical_magnetic_disruptor</x:v>
      </x:c>
      <x:c r="C1902" s="4" t="str">
        <x:v>Ingredient candidate</x:v>
      </x:c>
      <x:c r="D1902" s="4" t="str">
        <x:v>proposal.t4.insulated_winding</x:v>
      </x:c>
      <x:c r="E1902" s="4" t="str">
        <x:f>IFERROR(INDEX('Items'!$B$6:$B$1005,MATCH(D1902,'Items'!$A$6:$A$1005,0)),"MISSING ID")</x:f>
        <x:v>Insulated winding subassembly</x:v>
      </x:c>
      <x:c r="F1902" s="4" t="str">
        <x:f>IFERROR(INDEX('Items'!$C$6:$C$1005,MATCH(D1902,'Items'!$A$6:$A$1005,0)),"MISSING ID")</x:f>
        <x:v>T4</x:v>
      </x:c>
      <x:c r="G1902" s="4" t="str">
        <x:f>IFERROR(INDEX('Items'!$D$6:$D$1005,MATCH(D1902,'Items'!$A$6:$A$1005,0)),"MISSING ID")</x:f>
        <x:v>Crafting components</x:v>
      </x:c>
      <x:c r="H1902" s="4" t="str">
        <x:f>IFERROR(INDEX('Items'!$X$6:$X$1005,MATCH(D1902,'Items'!$A$6:$A$1005,0)),"MISSING ID")</x:f>
        <x:v>Crafting component</x:v>
      </x:c>
      <x:c r="I1902" s="4"/>
      <x:c r="J1902" s="4" t="str">
        <x:v>Unspecified</x:v>
      </x:c>
      <x:c r="K1902" s="4" t="str">
        <x:f>IFERROR(INDEX('Crafting recipes'!$D$6:$D$1005,MATCH(B1902,'Crafting recipes'!$A$6:$A$1005,0)),"MISSING ID")</x:f>
        <x:v>Proposal</x:v>
      </x:c>
      <x:c r="L1902" s="4" t="str">
        <x:f>IFERROR(INDEX('Items'!$AD$6:$AD$1005,MATCH(D1902,'Items'!$A$6:$A$1005,0)),"MISSING ID")</x:f>
        <x:v>Proposal</x:v>
      </x:c>
      <x:c r="M1902" s="4" t="str">
        <x:f>IFERROR(INDEX('Crafting recipes'!$E$6:$E$1005,MATCH(B1902,'Crafting recipes'!$A$6:$A$1005,0)),"MISSING ID")</x:f>
        <x:v>Partial proposal</x:v>
      </x:c>
      <x:c r="N1902" s="4" t="str">
        <x:v>Partial audit candidate; quantity, fit and performance remain unresolved.</x:v>
      </x:c>
      <x:c r="O19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2" s="4" t="n">
        <x:f>IF(OR(C1902="Ingredient candidate",C1902="Consumed input",C1902="Contained input",C1902="Transform input"),IF(F1902="T0",0,IF(F1902="T1",1,IF(F1902="T2",2,IF(F1902="T3",3,IF(F1902="T4",4,-1))))),-1)</x:f>
        <x:v>4</x:v>
      </x:c>
      <x:c r="Q1902" s="4" t="n">
        <x:f>IF(AND(OR(C1902="Ingredient candidate",C1902="Consumed input",C1902="Contained input",C1902="Transform input"),P1902=-1),1,0)</x:f>
        <x:v>0</x:v>
      </x:c>
    </x:row>
    <x:row r="1903" ht="64" customHeight="1">
      <x:c r="A1903" s="4" t="str">
        <x:v>design.audit.author_electrical_magnetic_disruptor.audit.in.3</x:v>
      </x:c>
      <x:c r="B1903" s="4" t="str">
        <x:v>design.audit.author_electrical_magnetic_disruptor</x:v>
      </x:c>
      <x:c r="C1903" s="4" t="str">
        <x:v>Ingredient candidate</x:v>
      </x:c>
      <x:c r="D1903" s="4" t="str">
        <x:v>proposal.gear.magnets</x:v>
      </x:c>
      <x:c r="E1903" s="4" t="str">
        <x:f>IFERROR(INDEX('Items'!$B$6:$B$1005,MATCH(D1903,'Items'!$A$6:$A$1005,0)),"MISSING ID")</x:f>
        <x:v>Field magnets</x:v>
      </x:c>
      <x:c r="F1903" s="4" t="str">
        <x:f>IFERROR(INDEX('Items'!$C$6:$C$1005,MATCH(D1903,'Items'!$A$6:$A$1005,0)),"MISSING ID")</x:f>
        <x:v>Not applicable</x:v>
      </x:c>
      <x:c r="G1903" s="4" t="str">
        <x:f>IFERROR(INDEX('Items'!$D$6:$D$1005,MATCH(D1903,'Items'!$A$6:$A$1005,0)),"MISSING ID")</x:f>
        <x:v>Tools</x:v>
      </x:c>
      <x:c r="H1903" s="4" t="str">
        <x:f>IFERROR(INDEX('Items'!$X$6:$X$1005,MATCH(D1903,'Items'!$A$6:$A$1005,0)),"MISSING ID")</x:f>
        <x:v>Tool</x:v>
      </x:c>
      <x:c r="I1903" s="4"/>
      <x:c r="J1903" s="4" t="str">
        <x:v>Unspecified</x:v>
      </x:c>
      <x:c r="K1903" s="4" t="str">
        <x:f>IFERROR(INDEX('Crafting recipes'!$D$6:$D$1005,MATCH(B1903,'Crafting recipes'!$A$6:$A$1005,0)),"MISSING ID")</x:f>
        <x:v>Proposal</x:v>
      </x:c>
      <x:c r="L1903" s="4" t="str">
        <x:f>IFERROR(INDEX('Items'!$AD$6:$AD$1005,MATCH(D1903,'Items'!$A$6:$A$1005,0)),"MISSING ID")</x:f>
        <x:v>Author direction</x:v>
      </x:c>
      <x:c r="M1903" s="4" t="str">
        <x:f>IFERROR(INDEX('Crafting recipes'!$E$6:$E$1005,MATCH(B1903,'Crafting recipes'!$A$6:$A$1005,0)),"MISSING ID")</x:f>
        <x:v>Partial proposal</x:v>
      </x:c>
      <x:c r="N1903" s="4" t="str">
        <x:v>Partial audit candidate; quantity, fit and performance remain unresolved.</x:v>
      </x:c>
      <x:c r="O19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3" s="4" t="n">
        <x:f>IF(OR(C1903="Ingredient candidate",C1903="Consumed input",C1903="Contained input",C1903="Transform input"),IF(F1903="T0",0,IF(F1903="T1",1,IF(F1903="T2",2,IF(F1903="T3",3,IF(F1903="T4",4,-1))))),-1)</x:f>
        <x:v>-1</x:v>
      </x:c>
      <x:c r="Q1903" s="4" t="n">
        <x:f>IF(AND(OR(C1903="Ingredient candidate",C1903="Consumed input",C1903="Contained input",C1903="Transform input"),P1903=-1),1,0)</x:f>
        <x:v>1</x:v>
      </x:c>
    </x:row>
    <x:row r="1904" ht="64" customHeight="1">
      <x:c r="A1904" s="4" t="str">
        <x:v>design.audit.author_electrical_magnetic_disruptor.audit.in.4</x:v>
      </x:c>
      <x:c r="B1904" s="4" t="str">
        <x:v>design.audit.author_electrical_magnetic_disruptor</x:v>
      </x:c>
      <x:c r="C1904" s="4" t="str">
        <x:v>Ingredient candidate</x:v>
      </x:c>
      <x:c r="D1904" s="4" t="str">
        <x:v>proposal.audit.ceramic_backed_control_switch</x:v>
      </x:c>
      <x:c r="E1904" s="4" t="str">
        <x:f>IFERROR(INDEX('Items'!$B$6:$B$1005,MATCH(D1904,'Items'!$A$6:$A$1005,0)),"MISSING ID")</x:f>
        <x:v>Ceramic-backed control switch</x:v>
      </x:c>
      <x:c r="F1904" s="4" t="str">
        <x:f>IFERROR(INDEX('Items'!$C$6:$C$1005,MATCH(D1904,'Items'!$A$6:$A$1005,0)),"MISSING ID")</x:f>
        <x:v>T4</x:v>
      </x:c>
      <x:c r="G1904" s="4" t="str">
        <x:f>IFERROR(INDEX('Items'!$D$6:$D$1005,MATCH(D1904,'Items'!$A$6:$A$1005,0)),"MISSING ID")</x:f>
        <x:v>Crafting components</x:v>
      </x:c>
      <x:c r="H1904" s="4" t="str">
        <x:f>IFERROR(INDEX('Items'!$X$6:$X$1005,MATCH(D1904,'Items'!$A$6:$A$1005,0)),"MISSING ID")</x:f>
        <x:v>Crafting component</x:v>
      </x:c>
      <x:c r="I1904" s="4"/>
      <x:c r="J1904" s="4" t="str">
        <x:v>Unspecified</x:v>
      </x:c>
      <x:c r="K1904" s="4" t="str">
        <x:f>IFERROR(INDEX('Crafting recipes'!$D$6:$D$1005,MATCH(B1904,'Crafting recipes'!$A$6:$A$1005,0)),"MISSING ID")</x:f>
        <x:v>Proposal</x:v>
      </x:c>
      <x:c r="L1904" s="4" t="str">
        <x:f>IFERROR(INDEX('Items'!$AD$6:$AD$1005,MATCH(D1904,'Items'!$A$6:$A$1005,0)),"MISSING ID")</x:f>
        <x:v>Proposal</x:v>
      </x:c>
      <x:c r="M1904" s="4" t="str">
        <x:f>IFERROR(INDEX('Crafting recipes'!$E$6:$E$1005,MATCH(B1904,'Crafting recipes'!$A$6:$A$1005,0)),"MISSING ID")</x:f>
        <x:v>Partial proposal</x:v>
      </x:c>
      <x:c r="N1904" s="4" t="str">
        <x:v>Partial audit candidate; quantity, fit and performance remain unresolved.</x:v>
      </x:c>
      <x:c r="O19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4" s="4" t="n">
        <x:f>IF(OR(C1904="Ingredient candidate",C1904="Consumed input",C1904="Contained input",C1904="Transform input"),IF(F1904="T0",0,IF(F1904="T1",1,IF(F1904="T2",2,IF(F1904="T3",3,IF(F1904="T4",4,-1))))),-1)</x:f>
        <x:v>4</x:v>
      </x:c>
      <x:c r="Q1904" s="4" t="n">
        <x:f>IF(AND(OR(C1904="Ingredient candidate",C1904="Consumed input",C1904="Contained input",C1904="Transform input"),P1904=-1),1,0)</x:f>
        <x:v>0</x:v>
      </x:c>
    </x:row>
    <x:row r="1905" ht="64" customHeight="1">
      <x:c r="A1905" s="4" t="str">
        <x:v>design.audit.author_electrical_magnetic_disruptor.audit.in.5</x:v>
      </x:c>
      <x:c r="B1905" s="4" t="str">
        <x:v>design.audit.author_electrical_magnetic_disruptor</x:v>
      </x:c>
      <x:c r="C1905" s="4" t="str">
        <x:v>Ingredient candidate</x:v>
      </x:c>
      <x:c r="D1905" s="4" t="str">
        <x:v>proposal.collection.ceramic_dielectric_pulse_bank</x:v>
      </x:c>
      <x:c r="E1905" s="4" t="str">
        <x:f>IFERROR(INDEX('Items'!$B$6:$B$1005,MATCH(D1905,'Items'!$A$6:$A$1005,0)),"MISSING ID")</x:f>
        <x:v>Ceramic-dielectric pulse bank</x:v>
      </x:c>
      <x:c r="F1905" s="4" t="str">
        <x:f>IFERROR(INDEX('Items'!$C$6:$C$1005,MATCH(D1905,'Items'!$A$6:$A$1005,0)),"MISSING ID")</x:f>
        <x:v>Not applicable</x:v>
      </x:c>
      <x:c r="G1905" s="4" t="str">
        <x:f>IFERROR(INDEX('Items'!$D$6:$D$1005,MATCH(D1905,'Items'!$A$6:$A$1005,0)),"MISSING ID")</x:f>
        <x:v>Field supplies</x:v>
      </x:c>
      <x:c r="H1905" s="4" t="str">
        <x:f>IFERROR(INDEX('Items'!$X$6:$X$1005,MATCH(D1905,'Items'!$A$6:$A$1005,0)),"MISSING ID")</x:f>
        <x:v>Energy storage</x:v>
      </x:c>
      <x:c r="I1905" s="4"/>
      <x:c r="J1905" s="4" t="str">
        <x:v>Unspecified</x:v>
      </x:c>
      <x:c r="K1905" s="4" t="str">
        <x:f>IFERROR(INDEX('Crafting recipes'!$D$6:$D$1005,MATCH(B1905,'Crafting recipes'!$A$6:$A$1005,0)),"MISSING ID")</x:f>
        <x:v>Proposal</x:v>
      </x:c>
      <x:c r="L1905" s="4" t="str">
        <x:f>IFERROR(INDEX('Items'!$AD$6:$AD$1005,MATCH(D1905,'Items'!$A$6:$A$1005,0)),"MISSING ID")</x:f>
        <x:v>Proposal</x:v>
      </x:c>
      <x:c r="M1905" s="4" t="str">
        <x:f>IFERROR(INDEX('Crafting recipes'!$E$6:$E$1005,MATCH(B1905,'Crafting recipes'!$A$6:$A$1005,0)),"MISSING ID")</x:f>
        <x:v>Partial proposal</x:v>
      </x:c>
      <x:c r="N1905" s="4" t="str">
        <x:v>Partial audit candidate; quantity, fit and performance remain unresolved.</x:v>
      </x:c>
      <x:c r="O19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5" s="4" t="n">
        <x:f>IF(OR(C1905="Ingredient candidate",C1905="Consumed input",C1905="Contained input",C1905="Transform input"),IF(F1905="T0",0,IF(F1905="T1",1,IF(F1905="T2",2,IF(F1905="T3",3,IF(F1905="T4",4,-1))))),-1)</x:f>
        <x:v>-1</x:v>
      </x:c>
      <x:c r="Q1905" s="4" t="n">
        <x:f>IF(AND(OR(C1905="Ingredient candidate",C1905="Consumed input",C1905="Contained input",C1905="Transform input"),P1905=-1),1,0)</x:f>
        <x:v>1</x:v>
      </x:c>
    </x:row>
    <x:row r="1906" ht="64" customHeight="1">
      <x:c r="A1906" s="4" t="str">
        <x:v>design.audit.author_electrical_magnetic_disruptor.audit.out</x:v>
      </x:c>
      <x:c r="B1906" s="4" t="str">
        <x:v>design.audit.author_electrical_magnetic_disruptor</x:v>
      </x:c>
      <x:c r="C1906" s="4" t="str">
        <x:v>Output</x:v>
      </x:c>
      <x:c r="D1906" s="4" t="str">
        <x:v>author.electrical.magnetic_disruptor</x:v>
      </x:c>
      <x:c r="E1906" s="4" t="str">
        <x:f>IFERROR(INDEX('Items'!$B$6:$B$1005,MATCH(D1906,'Items'!$A$6:$A$1005,0)),"MISSING ID")</x:f>
        <x:v>Magnetic field disruptor</x:v>
      </x:c>
      <x:c r="F1906" s="4" t="str">
        <x:f>IFERROR(INDEX('Items'!$C$6:$C$1005,MATCH(D1906,'Items'!$A$6:$A$1005,0)),"MISSING ID")</x:f>
        <x:v>Not applicable</x:v>
      </x:c>
      <x:c r="G1906" s="4" t="str">
        <x:f>IFERROR(INDEX('Items'!$D$6:$D$1005,MATCH(D1906,'Items'!$A$6:$A$1005,0)),"MISSING ID")</x:f>
        <x:v>Tools</x:v>
      </x:c>
      <x:c r="H1906" s="4" t="str">
        <x:f>IFERROR(INDEX('Items'!$X$6:$X$1005,MATCH(D1906,'Items'!$A$6:$A$1005,0)),"MISSING ID")</x:f>
        <x:v>Tool</x:v>
      </x:c>
      <x:c r="I1906" s="4"/>
      <x:c r="J1906" s="4" t="str">
        <x:v>Unspecified</x:v>
      </x:c>
      <x:c r="K1906" s="4" t="str">
        <x:f>IFERROR(INDEX('Crafting recipes'!$D$6:$D$1005,MATCH(B1906,'Crafting recipes'!$A$6:$A$1005,0)),"MISSING ID")</x:f>
        <x:v>Proposal</x:v>
      </x:c>
      <x:c r="L1906" s="4" t="str">
        <x:f>IFERROR(INDEX('Items'!$AD$6:$AD$1005,MATCH(D1906,'Items'!$A$6:$A$1005,0)),"MISSING ID")</x:f>
        <x:v>Author direction</x:v>
      </x:c>
      <x:c r="M1906" s="4" t="str">
        <x:f>IFERROR(INDEX('Crafting recipes'!$E$6:$E$1005,MATCH(B1906,'Crafting recipes'!$A$6:$A$1005,0)),"MISSING ID")</x:f>
        <x:v>Partial proposal</x:v>
      </x:c>
      <x:c r="N1906" s="4" t="str">
        <x:v>Partial audit candidate; quantity, fit and performance remain unresolved.</x:v>
      </x:c>
      <x:c r="O19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6" s="4" t="n">
        <x:f>IF(OR(C1906="Ingredient candidate",C1906="Consumed input",C1906="Contained input",C1906="Transform input"),IF(F1906="T0",0,IF(F1906="T1",1,IF(F1906="T2",2,IF(F1906="T3",3,IF(F1906="T4",4,-1))))),-1)</x:f>
        <x:v>-1</x:v>
      </x:c>
      <x:c r="Q1906" s="4" t="n">
        <x:f>IF(AND(OR(C1906="Ingredient candidate",C1906="Consumed input",C1906="Contained input",C1906="Transform input"),P1906=-1),1,0)</x:f>
        <x:v>0</x:v>
      </x:c>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T3</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t="n">
        <x:f>IF(OR(C1907="Ingredient candidate",C1907="Consumed input",C1907="Contained input",C1907="Transform input"),IF(F1907="T0",0,IF(F1907="T1",1,IF(F1907="T2",2,IF(F1907="T3",3,IF(F1907="T4",4,-1))))),-1)</x:f>
        <x:v>3</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T4</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t="n">
        <x:f>IF(OR(C1908="Ingredient candidate",C1908="Consumed input",C1908="Contained input",C1908="Transform input"),IF(F1908="T0",0,IF(F1908="T1",1,IF(F1908="T2",2,IF(F1908="T3",3,IF(F1908="T4",4,-1))))),-1)</x:f>
        <x:v>4</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Not applicable</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t="n">
        <x:f>IF(OR(C1909="Ingredient candidate",C1909="Consumed input",C1909="Contained input",C1909="Transform input"),IF(F1909="T0",0,IF(F1909="T1",1,IF(F1909="T2",2,IF(F1909="T3",3,IF(F1909="T4",4,-1))))),-1)</x:f>
        <x:v>-1</x:v>
      </x:c>
      <x:c r="Q1909" s="4" t="n">
        <x:f>IF(AND(OR(C1909="Ingredient candidate",C1909="Consumed input",C1909="Contained input",C1909="Transform input"),P1909=-1),1,0)</x:f>
        <x:v>1</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T4</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t="n">
        <x:f>IF(OR(C1910="Ingredient candidate",C1910="Consumed input",C1910="Contained input",C1910="Transform input"),IF(F1910="T0",0,IF(F1910="T1",1,IF(F1910="T2",2,IF(F1910="T3",3,IF(F1910="T4",4,-1))))),-1)</x:f>
        <x:v>4</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Not applicable</x:v>
      </x:c>
      <x:c r="G1911" s="4" t="str">
        <x:f>IFERROR(INDEX('Items'!$D$6:$D$1005,MATCH(D1911,'Items'!$A$6:$A$1005,0)),"MISSING ID")</x:f>
        <x:v>Field supplies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t="n">
        <x:f>IF(OR(C1911="Ingredient candidate",C1911="Consumed input",C1911="Contained input",C1911="Transform input"),IF(F1911="T0",0,IF(F1911="T1",1,IF(F1911="T2",2,IF(F1911="T3",3,IF(F1911="T4",4,-1))))),-1)</x:f>
        <x:v>-1</x:v>
      </x:c>
      <x:c r="Q1911" s="4" t="n">
        <x:f>IF(AND(OR(C1911="Ingredient candidate",C1911="Consumed input",C1911="Contained input",C1911="Transform input"),P1911=-1),1,0)</x:f>
        <x:v>1</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Not applicable</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T3</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t="n">
        <x:f>IF(OR(C1913="Ingredient candidate",C1913="Consumed input",C1913="Contained input",C1913="Transform input"),IF(F1913="T0",0,IF(F1913="T1",1,IF(F1913="T2",2,IF(F1913="T3",3,IF(F1913="T4",4,-1))))),-1)</x:f>
        <x:v>3</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T4</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t="n">
        <x:f>IF(OR(C1914="Ingredient candidate",C1914="Consumed input",C1914="Contained input",C1914="Transform input"),IF(F1914="T0",0,IF(F1914="T1",1,IF(F1914="T2",2,IF(F1914="T3",3,IF(F1914="T4",4,-1))))),-1)</x:f>
        <x:v>4</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Not applicable</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t="n">
        <x:f>IF(OR(C1915="Ingredient candidate",C1915="Consumed input",C1915="Contained input",C1915="Transform input"),IF(F1915="T0",0,IF(F1915="T1",1,IF(F1915="T2",2,IF(F1915="T3",3,IF(F1915="T4",4,-1))))),-1)</x:f>
        <x:v>-1</x:v>
      </x:c>
      <x:c r="Q1915" s="4" t="n">
        <x:f>IF(AND(OR(C1915="Ingredient candidate",C1915="Consumed input",C1915="Contained input",C1915="Transform input"),P1915=-1),1,0)</x:f>
        <x:v>1</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T4</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t="n">
        <x:f>IF(OR(C1916="Ingredient candidate",C1916="Consumed input",C1916="Contained input",C1916="Transform input"),IF(F1916="T0",0,IF(F1916="T1",1,IF(F1916="T2",2,IF(F1916="T3",3,IF(F1916="T4",4,-1))))),-1)</x:f>
        <x:v>4</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Not applicable</x:v>
      </x:c>
      <x:c r="G1917" s="4" t="str">
        <x:f>IFERROR(INDEX('Items'!$D$6:$D$1005,MATCH(D1917,'Items'!$A$6:$A$1005,0)),"MISSING ID")</x:f>
        <x:v>Field supplies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t="n">
        <x:f>IF(OR(C1917="Ingredient candidate",C1917="Consumed input",C1917="Contained input",C1917="Transform input"),IF(F1917="T0",0,IF(F1917="T1",1,IF(F1917="T2",2,IF(F1917="T3",3,IF(F1917="T4",4,-1))))),-1)</x:f>
        <x:v>-1</x:v>
      </x:c>
      <x:c r="Q1917" s="4" t="n">
        <x:f>IF(AND(OR(C1917="Ingredient candidate",C1917="Consumed input",C1917="Contained input",C1917="Transform input"),P1917=-1),1,0)</x:f>
        <x:v>1</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Not applicable</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T3</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t="n">
        <x:f>IF(OR(C1919="Ingredient candidate",C1919="Consumed input",C1919="Contained input",C1919="Transform input"),IF(F1919="T0",0,IF(F1919="T1",1,IF(F1919="T2",2,IF(F1919="T3",3,IF(F1919="T4",4,-1))))),-1)</x:f>
        <x:v>3</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T4</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t="n">
        <x:f>IF(OR(C1920="Ingredient candidate",C1920="Consumed input",C1920="Contained input",C1920="Transform input"),IF(F1920="T0",0,IF(F1920="T1",1,IF(F1920="T2",2,IF(F1920="T3",3,IF(F1920="T4",4,-1))))),-1)</x:f>
        <x:v>4</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T4</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t="n">
        <x:f>IF(OR(C1921="Ingredient candidate",C1921="Consumed input",C1921="Contained input",C1921="Transform input"),IF(F1921="T0",0,IF(F1921="T1",1,IF(F1921="T2",2,IF(F1921="T3",3,IF(F1921="T4",4,-1))))),-1)</x:f>
        <x:v>4</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Not applicable</x:v>
      </x:c>
      <x:c r="G1922" s="4" t="str">
        <x:f>IFERROR(INDEX('Items'!$D$6:$D$1005,MATCH(D1922,'Items'!$A$6:$A$1005,0)),"MISSING ID")</x:f>
        <x:v>Field supplies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t="n">
        <x:f>IF(OR(C1922="Ingredient candidate",C1922="Consumed input",C1922="Contained input",C1922="Transform input"),IF(F1922="T0",0,IF(F1922="T1",1,IF(F1922="T2",2,IF(F1922="T3",3,IF(F1922="T4",4,-1))))),-1)</x:f>
        <x:v>-1</x:v>
      </x:c>
      <x:c r="Q1922" s="4" t="n">
        <x:f>IF(AND(OR(C1922="Ingredient candidate",C1922="Consumed input",C1922="Contained input",C1922="Transform input"),P1922=-1),1,0)</x:f>
        <x:v>1</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T4</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t="n">
        <x:f>IF(OR(C1923="Ingredient candidate",C1923="Consumed input",C1923="Contained input",C1923="Transform input"),IF(F1923="T0",0,IF(F1923="T1",1,IF(F1923="T2",2,IF(F1923="T3",3,IF(F1923="T4",4,-1))))),-1)</x:f>
        <x:v>4</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Not applicable</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T3</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t="n">
        <x:f>IF(OR(C1925="Ingredient candidate",C1925="Consumed input",C1925="Contained input",C1925="Transform input"),IF(F1925="T0",0,IF(F1925="T1",1,IF(F1925="T2",2,IF(F1925="T3",3,IF(F1925="T4",4,-1))))),-1)</x:f>
        <x:v>3</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T4</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t="n">
        <x:f>IF(OR(C1926="Ingredient candidate",C1926="Consumed input",C1926="Contained input",C1926="Transform input"),IF(F1926="T0",0,IF(F1926="T1",1,IF(F1926="T2",2,IF(F1926="T3",3,IF(F1926="T4",4,-1))))),-1)</x:f>
        <x:v>4</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T4</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t="n">
        <x:f>IF(OR(C1927="Ingredient candidate",C1927="Consumed input",C1927="Contained input",C1927="Transform input"),IF(F1927="T0",0,IF(F1927="T1",1,IF(F1927="T2",2,IF(F1927="T3",3,IF(F1927="T4",4,-1))))),-1)</x:f>
        <x:v>4</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Not applicable</x:v>
      </x:c>
      <x:c r="G1928" s="4" t="str">
        <x:f>IFERROR(INDEX('Items'!$D$6:$D$1005,MATCH(D1928,'Items'!$A$6:$A$1005,0)),"MISSING ID")</x:f>
        <x:v>Field supplies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t="n">
        <x:f>IF(OR(C1928="Ingredient candidate",C1928="Consumed input",C1928="Contained input",C1928="Transform input"),IF(F1928="T0",0,IF(F1928="T1",1,IF(F1928="T2",2,IF(F1928="T3",3,IF(F1928="T4",4,-1))))),-1)</x:f>
        <x:v>-1</x:v>
      </x:c>
      <x:c r="Q1928" s="4" t="n">
        <x:f>IF(AND(OR(C1928="Ingredient candidate",C1928="Consumed input",C1928="Contained input",C1928="Transform input"),P1928=-1),1,0)</x:f>
        <x:v>1</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T4</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t="n">
        <x:f>IF(OR(C1929="Ingredient candidate",C1929="Consumed input",C1929="Contained input",C1929="Transform input"),IF(F1929="T0",0,IF(F1929="T1",1,IF(F1929="T2",2,IF(F1929="T3",3,IF(F1929="T4",4,-1))))),-1)</x:f>
        <x:v>4</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Not applicable</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T3</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t="n">
        <x:f>IF(OR(C1931="Ingredient candidate",C1931="Consumed input",C1931="Contained input",C1931="Transform input"),IF(F1931="T0",0,IF(F1931="T1",1,IF(F1931="T2",2,IF(F1931="T3",3,IF(F1931="T4",4,-1))))),-1)</x:f>
        <x:v>3</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T4</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t="n">
        <x:f>IF(OR(C1932="Ingredient candidate",C1932="Consumed input",C1932="Contained input",C1932="Transform input"),IF(F1932="T0",0,IF(F1932="T1",1,IF(F1932="T2",2,IF(F1932="T3",3,IF(F1932="T4",4,-1))))),-1)</x:f>
        <x:v>4</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T4</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t="n">
        <x:f>IF(OR(C1933="Ingredient candidate",C1933="Consumed input",C1933="Contained input",C1933="Transform input"),IF(F1933="T0",0,IF(F1933="T1",1,IF(F1933="T2",2,IF(F1933="T3",3,IF(F1933="T4",4,-1))))),-1)</x:f>
        <x:v>4</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T4</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t="n">
        <x:f>IF(OR(C1934="Ingredient candidate",C1934="Consumed input",C1934="Contained input",C1934="Transform input"),IF(F1934="T0",0,IF(F1934="T1",1,IF(F1934="T2",2,IF(F1934="T3",3,IF(F1934="T4",4,-1))))),-1)</x:f>
        <x:v>4</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Not applicable</x:v>
      </x:c>
      <x:c r="G1935" s="4" t="str">
        <x:f>IFERROR(INDEX('Items'!$D$6:$D$1005,MATCH(D1935,'Items'!$A$6:$A$1005,0)),"MISSING ID")</x:f>
        <x:v>Weapons</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t="n">
        <x:f>IF(OR(C1935="Ingredient candidate",C1935="Consumed input",C1935="Contained input",C1935="Transform input"),IF(F1935="T0",0,IF(F1935="T1",1,IF(F1935="T2",2,IF(F1935="T3",3,IF(F1935="T4",4,-1))))),-1)</x:f>
        <x:v>-1</x:v>
      </x:c>
      <x:c r="Q1935" s="4" t="n">
        <x:f>IF(AND(OR(C1935="Ingredient candidate",C1935="Consumed input",C1935="Contained input",C1935="Transform input"),P1935=-1),1,0)</x:f>
        <x:v>1</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Not applicable</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Prepared electrical insulation stock</x:v>
      </x:c>
      <x:c r="F1937" s="4" t="str">
        <x:f>IFERROR(INDEX('Items'!$C$6:$C$1005,MATCH(D1937,'Items'!$A$6:$A$1005,0)),"MISSING ID")</x:f>
        <x:v>T3</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t="n">
        <x:f>IF(OR(C1937="Ingredient candidate",C1937="Consumed input",C1937="Contained input",C1937="Transform input"),IF(F1937="T0",0,IF(F1937="T1",1,IF(F1937="T2",2,IF(F1937="T3",3,IF(F1937="T4",4,-1))))),-1)</x:f>
        <x:v>3</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 composite stock</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T2</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t="n">
        <x:f>IF(OR(C1939="Ingredient candidate",C1939="Consumed input",C1939="Contained input",C1939="Transform input"),IF(F1939="T0",0,IF(F1939="T1",1,IF(F1939="T2",2,IF(F1939="T3",3,IF(F1939="T4",4,-1))))),-1)</x:f>
        <x:v>2</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T3</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t="n">
        <x:f>IF(OR(C1940="Ingredient candidate",C1940="Consumed input",C1940="Contained input",C1940="Transform input"),IF(F1940="T0",0,IF(F1940="T1",1,IF(F1940="T2",2,IF(F1940="T3",3,IF(F1940="T4",4,-1))))),-1)</x:f>
        <x:v>3</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suit</x:v>
      </x:c>
      <x:c r="F1941" s="4" t="str">
        <x:f>IFERROR(INDEX('Items'!$C$6:$C$1005,MATCH(D1941,'Items'!$A$6:$A$1005,0)),"MISSING ID")</x:f>
        <x:v>Not applicable</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Prepared electrical insulation stock</x:v>
      </x:c>
      <x:c r="F1942" s="4" t="str">
        <x:f>IFERROR(INDEX('Items'!$C$6:$C$1005,MATCH(D1942,'Items'!$A$6:$A$1005,0)),"MISSING ID")</x:f>
        <x:v>T3</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t="n">
        <x:f>IF(OR(C1942="Ingredient candidate",C1942="Consumed input",C1942="Contained input",C1942="Transform input"),IF(F1942="T0",0,IF(F1942="T1",1,IF(F1942="T2",2,IF(F1942="T3",3,IF(F1942="T4",4,-1))))),-1)</x:f>
        <x:v>3</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Processed hide material</x:v>
      </x:c>
      <x:c r="F1943" s="4" t="str">
        <x:f>IFERROR(INDEX('Items'!$C$6:$C$1005,MATCH(D1943,'Items'!$A$6:$A$1005,0)),"MISSING ID")</x:f>
        <x:v>T1</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t="n">
        <x:f>IF(OR(C1943="Ingredient candidate",C1943="Consumed input",C1943="Contained input",C1943="Transform input"),IF(F1943="T0",0,IF(F1943="T1",1,IF(F1943="T2",2,IF(F1943="T3",3,IF(F1943="T4",4,-1))))),-1)</x:f>
        <x:v>1</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Bonded ceramic-shell composite</x:v>
      </x:c>
      <x:c r="F1944" s="4" t="str">
        <x:f>IFERROR(INDEX('Items'!$C$6:$C$1005,MATCH(D1944,'Items'!$A$6:$A$1005,0)),"MISSING ID")</x:f>
        <x:v>T3</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t="n">
        <x:f>IF(OR(C1944="Ingredient candidate",C1944="Consumed input",C1944="Contained input",C1944="Transform input"),IF(F1944="T0",0,IF(F1944="T1",1,IF(F1944="T2",2,IF(F1944="T3",3,IF(F1944="T4",4,-1))))),-1)</x:f>
        <x:v>3</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Not applicable</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T3</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t="n">
        <x:f>IF(OR(C1950="Ingredient candidate",C1950="Consumed input",C1950="Contained input",C1950="Transform input"),IF(F1950="T0",0,IF(F1950="T1",1,IF(F1950="T2",2,IF(F1950="T3",3,IF(F1950="T4",4,-1))))),-1)</x:f>
        <x:v>3</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Not applicable</x:v>
      </x:c>
      <x:c r="G1951" s="4" t="str">
        <x:f>IFERROR(INDEX('Items'!$D$6:$D$1005,MATCH(D1951,'Items'!$A$6:$A$1005,0)),"MISSING ID")</x:f>
        <x:v>Tools</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T3</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t="n">
        <x:f>IF(OR(C1953="Ingredient candidate",C1953="Consumed input",C1953="Contained input",C1953="Transform input"),IF(F1953="T0",0,IF(F1953="T1",1,IF(F1953="T2",2,IF(F1953="T3",3,IF(F1953="T4",4,-1))))),-1)</x:f>
        <x:v>3</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Not applicable</x:v>
      </x:c>
      <x:c r="G1954" s="4" t="str">
        <x:f>IFERROR(INDEX('Items'!$D$6:$D$1005,MATCH(D1954,'Items'!$A$6:$A$1005,0)),"MISSING ID")</x:f>
        <x:v>Salvage</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Not applicable</x:v>
      </x:c>
      <x:c r="G1956" s="4" t="str">
        <x:f>IFERROR(INDEX('Items'!$D$6:$D$1005,MATCH(D1956,'Items'!$A$6:$A$1005,0)),"MISSING ID")</x:f>
        <x:v>Tools</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Not applicable</x:v>
      </x:c>
      <x:c r="G1958" s="4" t="str">
        <x:f>IFERROR(INDEX('Items'!$D$6:$D$1005,MATCH(D1958,'Items'!$A$6:$A$1005,0)),"MISSING ID")</x:f>
        <x:v>Tools</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Not applicable</x:v>
      </x:c>
      <x:c r="G1960" s="4" t="str">
        <x:f>IFERROR(INDEX('Items'!$D$6:$D$1005,MATCH(D1960,'Items'!$A$6:$A$1005,0)),"MISSING ID")</x:f>
        <x:v>Tools</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Not applicable</x:v>
      </x:c>
      <x:c r="G1962" s="4" t="str">
        <x:f>IFERROR(INDEX('Items'!$D$6:$D$1005,MATCH(D1962,'Items'!$A$6:$A$1005,0)),"MISSING ID")</x:f>
        <x:v>Salvage</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T3</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t="n">
        <x:f>IF(OR(C1964="Ingredient candidate",C1964="Consumed input",C1964="Contained input",C1964="Transform input"),IF(F1964="T0",0,IF(F1964="T1",1,IF(F1964="T2",2,IF(F1964="T3",3,IF(F1964="T4",4,-1))))),-1)</x:f>
        <x:v>3</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Not applicable</x:v>
      </x:c>
      <x:c r="G1965" s="4" t="str">
        <x:f>IFERROR(INDEX('Items'!$D$6:$D$1005,MATCH(D1965,'Items'!$A$6:$A$1005,0)),"MISSING ID")</x:f>
        <x:v>Tools</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x:c r="B1978" s="4"/>
      <x:c r="C1978" s="4"/>
      <x:c r="D1978" s="4"/>
      <x:c r="E1978" s="4"/>
      <x:c r="F1978" s="4"/>
      <x:c r="G1978" s="4"/>
      <x:c r="H1978" s="4"/>
      <x:c r="I1978" s="4"/>
      <x:c r="K1978" s="4"/>
      <x:c r="L1978" s="4"/>
      <x:c r="M1978" s="4"/>
      <x:c r="N1978" s="4"/>
      <x:c r="O1978" s="4"/>
      <x:c r="P1978" s="4"/>
      <x:c r="Q1978" s="4"/>
    </x:row>
    <x:row r="1979" ht="64" customHeight="1">
      <x:c r="A1979" s="4"/>
      <x:c r="B1979" s="4"/>
      <x:c r="C1979" s="4"/>
      <x:c r="D1979" s="4"/>
      <x:c r="E1979" s="4"/>
      <x:c r="F1979" s="4"/>
      <x:c r="G1979" s="4"/>
      <x:c r="H1979" s="4"/>
      <x:c r="I1979" s="4"/>
      <x:c r="K1979" s="4"/>
      <x:c r="L1979" s="4"/>
      <x:c r="M1979" s="4"/>
      <x:c r="N1979" s="4"/>
      <x:c r="O1979" s="4"/>
      <x:c r="P1979" s="4"/>
      <x:c r="Q1979" s="4"/>
    </x:row>
    <x:row r="1980" ht="64" customHeight="1">
      <x:c r="A1980" s="4"/>
      <x:c r="B1980" s="4"/>
      <x:c r="C1980" s="4"/>
      <x:c r="D1980" s="4"/>
      <x:c r="E1980" s="4"/>
      <x:c r="F1980" s="4"/>
      <x:c r="G1980" s="4"/>
      <x:c r="H1980" s="4"/>
      <x:c r="I1980" s="4"/>
      <x:c r="K1980" s="4"/>
      <x:c r="L1980" s="4"/>
      <x:c r="M1980" s="4"/>
      <x:c r="N1980" s="4"/>
      <x:c r="O1980" s="4"/>
      <x:c r="P1980" s="4"/>
      <x:c r="Q1980" s="4"/>
    </x:row>
    <x:row r="1981" ht="64" customHeight="1">
      <x:c r="A1981" s="4"/>
      <x:c r="B1981" s="4"/>
      <x:c r="C1981" s="4"/>
      <x:c r="D1981" s="4"/>
      <x:c r="E1981" s="4"/>
      <x:c r="F1981" s="4"/>
      <x:c r="G1981" s="4"/>
      <x:c r="H1981" s="4"/>
      <x:c r="I1981" s="4"/>
      <x:c r="K1981" s="4"/>
      <x:c r="L1981" s="4"/>
      <x:c r="M1981" s="4"/>
      <x:c r="N1981" s="4"/>
      <x:c r="O1981" s="4"/>
      <x:c r="P1981" s="4"/>
      <x:c r="Q1981" s="4"/>
    </x:row>
    <x:row r="1982" ht="64" customHeight="1">
      <x:c r="A1982" s="4"/>
      <x:c r="B1982" s="4"/>
      <x:c r="C1982" s="4"/>
      <x:c r="D1982" s="4"/>
      <x:c r="E1982" s="4"/>
      <x:c r="F1982" s="4"/>
      <x:c r="G1982" s="4"/>
      <x:c r="H1982" s="4"/>
      <x:c r="I1982" s="4"/>
      <x:c r="K1982" s="4"/>
      <x:c r="L1982" s="4"/>
      <x:c r="M1982" s="4"/>
      <x:c r="N1982" s="4"/>
      <x:c r="O1982" s="4"/>
      <x:c r="P1982" s="4"/>
      <x:c r="Q1982" s="4"/>
    </x:row>
    <x:row r="1983" ht="64" customHeight="1">
      <x:c r="A1983" s="4"/>
      <x:c r="B1983" s="4"/>
      <x:c r="C1983" s="4"/>
      <x:c r="D1983" s="4"/>
      <x:c r="E1983" s="4"/>
      <x:c r="F1983" s="4"/>
      <x:c r="G1983" s="4"/>
      <x:c r="H1983" s="4"/>
      <x:c r="I1983" s="4"/>
      <x:c r="K1983" s="4"/>
      <x:c r="L1983" s="4"/>
      <x:c r="M1983" s="4"/>
      <x:c r="N1983" s="4"/>
      <x:c r="O1983" s="4"/>
      <x:c r="P1983" s="4"/>
      <x:c r="Q1983" s="4"/>
    </x:row>
    <x:row r="1984" ht="64" customHeight="1">
      <x:c r="A1984" s="4"/>
      <x:c r="B1984" s="4"/>
      <x:c r="C1984" s="4"/>
      <x:c r="D1984" s="4"/>
      <x:c r="E1984" s="4"/>
      <x:c r="F1984" s="4"/>
      <x:c r="G1984" s="4"/>
      <x:c r="H1984" s="4"/>
      <x:c r="I1984" s="4"/>
      <x:c r="K1984" s="4"/>
      <x:c r="L1984" s="4"/>
      <x:c r="M1984" s="4"/>
      <x:c r="N1984" s="4"/>
      <x:c r="O1984" s="4"/>
      <x:c r="P1984" s="4"/>
      <x:c r="Q1984" s="4"/>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T3</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t="n">
        <x:f>IF(OR(C1985="Ingredient candidate",C1985="Consumed input",C1985="Contained input",C1985="Transform input"),IF(F1985="T0",0,IF(F1985="T1",1,IF(F1985="T2",2,IF(F1985="T3",3,IF(F1985="T4",4,-1))))),-1)</x:f>
        <x:v>3</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T3</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t="n">
        <x:f>IF(OR(C1986="Ingredient candidate",C1986="Consumed input",C1986="Contained input",C1986="Transform input"),IF(F1986="T0",0,IF(F1986="T1",1,IF(F1986="T2",2,IF(F1986="T3",3,IF(F1986="T4",4,-1))))),-1)</x:f>
        <x:v>3</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T3</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t="n">
        <x:f>IF(OR(C1987="Ingredient candidate",C1987="Consumed input",C1987="Contained input",C1987="Transform input"),IF(F1987="T0",0,IF(F1987="T1",1,IF(F1987="T2",2,IF(F1987="T3",3,IF(F1987="T4",4,-1))))),-1)</x:f>
        <x:v>3</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T3</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t="n">
        <x:f>IF(OR(C1988="Ingredient candidate",C1988="Consumed input",C1988="Contained input",C1988="Transform input"),IF(F1988="T0",0,IF(F1988="T1",1,IF(F1988="T2",2,IF(F1988="T3",3,IF(F1988="T4",4,-1))))),-1)</x:f>
        <x:v>3</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T3</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t="n">
        <x:f>IF(OR(C1991="Ingredient candidate",C1991="Consumed input",C1991="Contained input",C1991="Transform input"),IF(F1991="T0",0,IF(F1991="T1",1,IF(F1991="T2",2,IF(F1991="T3",3,IF(F1991="T4",4,-1))))),-1)</x:f>
        <x:v>3</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T4</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t="n">
        <x:f>IF(OR(C1992="Ingredient candidate",C1992="Consumed input",C1992="Contained input",C1992="Transform input"),IF(F1992="T0",0,IF(F1992="T1",1,IF(F1992="T2",2,IF(F1992="T3",3,IF(F1992="T4",4,-1))))),-1)</x:f>
        <x:v>4</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T3</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t="n">
        <x:f>IF(OR(C1993="Ingredient candidate",C1993="Consumed input",C1993="Contained input",C1993="Transform input"),IF(F1993="T0",0,IF(F1993="T1",1,IF(F1993="T2",2,IF(F1993="T3",3,IF(F1993="T4",4,-1))))),-1)</x:f>
        <x:v>3</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T4</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t="n">
        <x:f>IF(OR(C1994="Ingredient candidate",C1994="Consumed input",C1994="Contained input",C1994="Transform input"),IF(F1994="T0",0,IF(F1994="T1",1,IF(F1994="T2",2,IF(F1994="T3",3,IF(F1994="T4",4,-1))))),-1)</x:f>
        <x:v>4</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T3</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t="n">
        <x:f>IF(OR(C1995="Ingredient candidate",C1995="Consumed input",C1995="Contained input",C1995="Transform input"),IF(F1995="T0",0,IF(F1995="T1",1,IF(F1995="T2",2,IF(F1995="T3",3,IF(F1995="T4",4,-1))))),-1)</x:f>
        <x:v>3</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T4</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t="n">
        <x:f>IF(OR(C1996="Ingredient candidate",C1996="Consumed input",C1996="Contained input",C1996="Transform input"),IF(F1996="T0",0,IF(F1996="T1",1,IF(F1996="T2",2,IF(F1996="T3",3,IF(F1996="T4",4,-1))))),-1)</x:f>
        <x:v>4</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T3</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t="n">
        <x:f>IF(OR(C1997="Ingredient candidate",C1997="Consumed input",C1997="Contained input",C1997="Transform input"),IF(F1997="T0",0,IF(F1997="T1",1,IF(F1997="T2",2,IF(F1997="T3",3,IF(F1997="T4",4,-1))))),-1)</x:f>
        <x:v>3</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t="str">
        <x:v>design.collection.spring_dart_projector.audit.extra.15</x:v>
      </x:c>
      <x:c r="B1999" s="4" t="str">
        <x:v>design.collection.spring_dart_projector</x:v>
      </x:c>
      <x:c r="C1999" s="4" t="str">
        <x:v>Ingredient candidate</x:v>
      </x:c>
      <x:c r="D1999" s="4" t="str">
        <x:v>proposal.audit.compact_latch_and_trigger_pack</x:v>
      </x:c>
      <x:c r="E1999" s="4" t="str">
        <x:f>IFERROR(INDEX('Items'!$B$6:$B$1005,MATCH(D1999,'Items'!$A$6:$A$1005,0)),"MISSING ID")</x:f>
        <x:v>Compact latch and trigger pack</x:v>
      </x:c>
      <x:c r="F1999" s="4" t="str">
        <x:f>IFERROR(INDEX('Items'!$C$6:$C$1005,MATCH(D1999,'Items'!$A$6:$A$1005,0)),"MISSING ID")</x:f>
        <x:v>T4</x:v>
      </x:c>
      <x:c r="G1999" s="4" t="str">
        <x:f>IFERROR(INDEX('Items'!$D$6:$D$1005,MATCH(D1999,'Items'!$A$6:$A$1005,0)),"MISSING ID")</x:f>
        <x:v>Crafting components</x:v>
      </x:c>
      <x:c r="H1999" s="4" t="str">
        <x:f>IFERROR(INDEX('Items'!$X$6:$X$1005,MATCH(D1999,'Items'!$A$6:$A$1005,0)),"MISSING ID")</x:f>
        <x:v>Crafting component</x:v>
      </x:c>
      <x:c r="I1999" s="4"/>
      <x:c r="J1999" s="4" t="str">
        <x:v>Unspecified</x:v>
      </x:c>
      <x:c r="K1999" s="4" t="str">
        <x:f>IFERROR(INDEX('Crafting recipes'!$D$6:$D$1005,MATCH(B1999,'Crafting recipes'!$A$6:$A$1005,0)),"MISSING ID")</x:f>
        <x:v>Proposal</x:v>
      </x:c>
      <x:c r="L1999" s="4" t="str">
        <x:f>IFERROR(INDEX('Items'!$AD$6:$AD$1005,MATCH(D1999,'Items'!$A$6:$A$1005,0)),"MISSING ID")</x:f>
        <x:v>Proposal</x:v>
      </x:c>
      <x:c r="M1999" s="4" t="str">
        <x:f>IFERROR(INDEX('Crafting recipes'!$E$6:$E$1005,MATCH(B1999,'Crafting recipes'!$A$6:$A$1005,0)),"MISSING ID")</x:f>
        <x:v>Partial proposal</x:v>
      </x:c>
      <x:c r="N1999" s="4" t="str">
        <x:v>Partial audit candidate; quantity, fit and performance remain unresolved.</x:v>
      </x:c>
      <x:c r="O19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9" s="4" t="n">
        <x:f>IF(OR(C1999="Ingredient candidate",C1999="Consumed input",C1999="Contained input",C1999="Transform input"),IF(F1999="T0",0,IF(F1999="T1",1,IF(F1999="T2",2,IF(F1999="T3",3,IF(F1999="T4",4,-1))))),-1)</x:f>
        <x:v>4</x:v>
      </x:c>
      <x:c r="Q1999" s="4" t="n">
        <x:f>IF(AND(OR(C1999="Ingredient candidate",C1999="Consumed input",C1999="Contained input",C1999="Transform input"),P1999=-1),1,0)</x:f>
        <x:v>0</x:v>
      </x:c>
    </x:row>
    <x:row r="2000" ht="64" customHeight="1">
      <x:c r="A2000" s="4" t="str">
        <x:v>design.collection.spring_dart_projector.audit.extra.16</x:v>
      </x:c>
      <x:c r="B2000" s="4" t="str">
        <x:v>design.collection.spring_dart_projector</x:v>
      </x:c>
      <x:c r="C2000" s="4" t="str">
        <x:v>Ingredient candidate</x:v>
      </x:c>
      <x:c r="D2000" s="4" t="str">
        <x:v>proposal.audit.shaped_metal_grip_blank</x:v>
      </x:c>
      <x:c r="E2000" s="4" t="str">
        <x:f>IFERROR(INDEX('Items'!$B$6:$B$1005,MATCH(D2000,'Items'!$A$6:$A$1005,0)),"MISSING ID")</x:f>
        <x:v>Shaped metal grip blank</x:v>
      </x:c>
      <x:c r="F2000" s="4" t="str">
        <x:f>IFERROR(INDEX('Items'!$C$6:$C$1005,MATCH(D2000,'Items'!$A$6:$A$1005,0)),"MISSING ID")</x:f>
        <x:v>T3</x:v>
      </x:c>
      <x:c r="G2000" s="4" t="str">
        <x:f>IFERROR(INDEX('Items'!$D$6:$D$1005,MATCH(D2000,'Items'!$A$6:$A$1005,0)),"MISSING ID")</x:f>
        <x:v>Crafting components</x:v>
      </x:c>
      <x:c r="H2000" s="4" t="str">
        <x:f>IFERROR(INDEX('Items'!$X$6:$X$1005,MATCH(D2000,'Items'!$A$6:$A$1005,0)),"MISSING ID")</x:f>
        <x:v>Crafting component</x:v>
      </x:c>
      <x:c r="I2000" s="4"/>
      <x:c r="J2000" s="4" t="str">
        <x:v>Unspecified</x:v>
      </x:c>
      <x:c r="K2000" s="4" t="str">
        <x:f>IFERROR(INDEX('Crafting recipes'!$D$6:$D$1005,MATCH(B2000,'Crafting recipes'!$A$6:$A$1005,0)),"MISSING ID")</x:f>
        <x:v>Proposal</x:v>
      </x:c>
      <x:c r="L2000" s="4" t="str">
        <x:f>IFERROR(INDEX('Items'!$AD$6:$AD$1005,MATCH(D2000,'Items'!$A$6:$A$1005,0)),"MISSING ID")</x:f>
        <x:v>Proposal</x:v>
      </x:c>
      <x:c r="M2000" s="4" t="str">
        <x:f>IFERROR(INDEX('Crafting recipes'!$E$6:$E$1005,MATCH(B2000,'Crafting recipes'!$A$6:$A$1005,0)),"MISSING ID")</x:f>
        <x:v>Partial proposal</x:v>
      </x:c>
      <x:c r="N2000" s="4" t="str">
        <x:v>Partial audit candidate; quantity, fit and performance remain unresolved.</x:v>
      </x:c>
      <x:c r="O20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0" s="4" t="n">
        <x:f>IF(OR(C2000="Ingredient candidate",C2000="Consumed input",C2000="Contained input",C2000="Transform input"),IF(F2000="T0",0,IF(F2000="T1",1,IF(F2000="T2",2,IF(F2000="T3",3,IF(F2000="T4",4,-1))))),-1)</x:f>
        <x:v>3</x:v>
      </x:c>
      <x:c r="Q2000" s="4" t="n">
        <x:f>IF(AND(OR(C2000="Ingredient candidate",C2000="Consumed input",C2000="Contained input",C2000="Transform input"),P2000=-1),1,0)</x:f>
        <x:v>0</x:v>
      </x:c>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T4</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t="n">
        <x:f>IF(OR(C2001="Ingredient candidate",C2001="Consumed input",C2001="Contained input",C2001="Transform input"),IF(F2001="T0",0,IF(F2001="T1",1,IF(F2001="T2",2,IF(F2001="T3",3,IF(F2001="T4",4,-1))))),-1)</x:f>
        <x:v>4</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T4</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t="n">
        <x:f>IF(OR(C2002="Ingredient candidate",C2002="Consumed input",C2002="Contained input",C2002="Transform input"),IF(F2002="T0",0,IF(F2002="T1",1,IF(F2002="T2",2,IF(F2002="T3",3,IF(F2002="T4",4,-1))))),-1)</x:f>
        <x:v>4</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T4</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t="n">
        <x:f>IF(OR(C2003="Ingredient candidate",C2003="Consumed input",C2003="Contained input",C2003="Transform input"),IF(F2003="T0",0,IF(F2003="T1",1,IF(F2003="T2",2,IF(F2003="T3",3,IF(F2003="T4",4,-1))))),-1)</x:f>
        <x:v>4</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Not applicable</x:v>
      </x:c>
      <x:c r="G2004" s="4" t="str">
        <x:f>IFERROR(INDEX('Items'!$D$6:$D$1005,MATCH(D2004,'Items'!$A$6:$A$1005,0)),"MISSING ID")</x:f>
        <x:v>Field supplies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t="n">
        <x:f>IF(OR(C2004="Ingredient candidate",C2004="Consumed input",C2004="Contained input",C2004="Transform input"),IF(F2004="T0",0,IF(F2004="T1",1,IF(F2004="T2",2,IF(F2004="T3",3,IF(F2004="T4",4,-1))))),-1)</x:f>
        <x:v>-1</x:v>
      </x:c>
      <x:c r="Q2004" s="4" t="n">
        <x:f>IF(AND(OR(C2004="Ingredient candidate",C2004="Consumed input",C2004="Contained input",C2004="Transform input"),P2004=-1),1,0)</x:f>
        <x:v>1</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T3</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t="n">
        <x:f>IF(OR(C2005="Ingredient candidate",C2005="Consumed input",C2005="Contained input",C2005="Transform input"),IF(F2005="T0",0,IF(F2005="T1",1,IF(F2005="T2",2,IF(F2005="T3",3,IF(F2005="T4",4,-1))))),-1)</x:f>
        <x:v>3</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T4</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t="n">
        <x:f>IF(OR(C2006="Ingredient candidate",C2006="Consumed input",C2006="Contained input",C2006="Transform input"),IF(F2006="T0",0,IF(F2006="T1",1,IF(F2006="T2",2,IF(F2006="T3",3,IF(F2006="T4",4,-1))))),-1)</x:f>
        <x:v>4</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T4</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t="n">
        <x:f>IF(OR(C2007="Ingredient candidate",C2007="Consumed input",C2007="Contained input",C2007="Transform input"),IF(F2007="T0",0,IF(F2007="T1",1,IF(F2007="T2",2,IF(F2007="T3",3,IF(F2007="T4",4,-1))))),-1)</x:f>
        <x:v>4</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Not applicable</x:v>
      </x:c>
      <x:c r="G2008" s="4" t="str">
        <x:f>IFERROR(INDEX('Items'!$D$6:$D$1005,MATCH(D2008,'Items'!$A$6:$A$1005,0)),"MISSING ID")</x:f>
        <x:v>Field supplies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t="n">
        <x:f>IF(OR(C2008="Ingredient candidate",C2008="Consumed input",C2008="Contained input",C2008="Transform input"),IF(F2008="T0",0,IF(F2008="T1",1,IF(F2008="T2",2,IF(F2008="T3",3,IF(F2008="T4",4,-1))))),-1)</x:f>
        <x:v>-1</x:v>
      </x:c>
      <x:c r="Q2008" s="4" t="n">
        <x:f>IF(AND(OR(C2008="Ingredient candidate",C2008="Consumed input",C2008="Contained input",C2008="Transform input"),P2008=-1),1,0)</x:f>
        <x:v>1</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T4</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t="n">
        <x:f>IF(OR(C2009="Ingredient candidate",C2009="Consumed input",C2009="Contained input",C2009="Transform input"),IF(F2009="T0",0,IF(F2009="T1",1,IF(F2009="T2",2,IF(F2009="T3",3,IF(F2009="T4",4,-1))))),-1)</x:f>
        <x:v>4</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T3</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t="n">
        <x:f>IF(OR(C2010="Ingredient candidate",C2010="Consumed input",C2010="Contained input",C2010="Transform input"),IF(F2010="T0",0,IF(F2010="T1",1,IF(F2010="T2",2,IF(F2010="T3",3,IF(F2010="T4",4,-1))))),-1)</x:f>
        <x:v>3</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T4</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t="n">
        <x:f>IF(OR(C2011="Ingredient candidate",C2011="Consumed input",C2011="Contained input",C2011="Transform input"),IF(F2011="T0",0,IF(F2011="T1",1,IF(F2011="T2",2,IF(F2011="T3",3,IF(F2011="T4",4,-1))))),-1)</x:f>
        <x:v>4</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T4</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t="n">
        <x:f>IF(OR(C2012="Ingredient candidate",C2012="Consumed input",C2012="Contained input",C2012="Transform input"),IF(F2012="T0",0,IF(F2012="T1",1,IF(F2012="T2",2,IF(F2012="T3",3,IF(F2012="T4",4,-1))))),-1)</x:f>
        <x:v>4</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Not applicable</x:v>
      </x:c>
      <x:c r="G2013" s="4" t="str">
        <x:f>IFERROR(INDEX('Items'!$D$6:$D$1005,MATCH(D2013,'Items'!$A$6:$A$1005,0)),"MISSING ID")</x:f>
        <x:v>Field supplies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t="n">
        <x:f>IF(OR(C2013="Ingredient candidate",C2013="Consumed input",C2013="Contained input",C2013="Transform input"),IF(F2013="T0",0,IF(F2013="T1",1,IF(F2013="T2",2,IF(F2013="T3",3,IF(F2013="T4",4,-1))))),-1)</x:f>
        <x:v>-1</x:v>
      </x:c>
      <x:c r="Q2013" s="4" t="n">
        <x:f>IF(AND(OR(C2013="Ingredient candidate",C2013="Consumed input",C2013="Contained input",C2013="Transform input"),P2013=-1),1,0)</x:f>
        <x:v>1</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T4</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t="n">
        <x:f>IF(OR(C2014="Ingredient candidate",C2014="Consumed input",C2014="Contained input",C2014="Transform input"),IF(F2014="T0",0,IF(F2014="T1",1,IF(F2014="T2",2,IF(F2014="T3",3,IF(F2014="T4",4,-1))))),-1)</x:f>
        <x:v>4</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T3</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t="n">
        <x:f>IF(OR(C2015="Ingredient candidate",C2015="Consumed input",C2015="Contained input",C2015="Transform input"),IF(F2015="T0",0,IF(F2015="T1",1,IF(F2015="T2",2,IF(F2015="T3",3,IF(F2015="T4",4,-1))))),-1)</x:f>
        <x:v>3</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T1</x:v>
      </x:c>
      <x:c r="G2016" s="4" t="str">
        <x:f>IFERROR(INDEX('Items'!$D$6:$D$1005,MATCH(D2016,'Items'!$A$6:$A$1005,0)),"MISSING ID")</x:f>
        <x:v>Processing agents</x:v>
      </x:c>
      <x:c r="H2016" s="4" t="str">
        <x:f>IFERROR(INDEX('Items'!$X$6:$X$1005,MATCH(D2016,'Items'!$A$6:$A$1005,0)),"MISSING ID")</x:f>
        <x:v>Chemical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t="n">
        <x:f>IF(OR(C2016="Ingredient candidate",C2016="Consumed input",C2016="Contained input",C2016="Transform input"),IF(F2016="T0",0,IF(F2016="T1",1,IF(F2016="T2",2,IF(F2016="T3",3,IF(F2016="T4",4,-1))))),-1)</x:f>
        <x:v>1</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T3</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t="n">
        <x:f>IF(OR(C2017="Ingredient candidate",C2017="Consumed input",C2017="Contained input",C2017="Transform input"),IF(F2017="T0",0,IF(F2017="T1",1,IF(F2017="T2",2,IF(F2017="T3",3,IF(F2017="T4",4,-1))))),-1)</x:f>
        <x:v>3</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T3</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t="n">
        <x:f>IF(OR(C2018="Ingredient candidate",C2018="Consumed input",C2018="Contained input",C2018="Transform input"),IF(F2018="T0",0,IF(F2018="T1",1,IF(F2018="T2",2,IF(F2018="T3",3,IF(F2018="T4",4,-1))))),-1)</x:f>
        <x:v>3</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T3</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t="n">
        <x:f>IF(OR(C2019="Ingredient candidate",C2019="Consumed input",C2019="Contained input",C2019="Transform input"),IF(F2019="T0",0,IF(F2019="T1",1,IF(F2019="T2",2,IF(F2019="T3",3,IF(F2019="T4",4,-1))))),-1)</x:f>
        <x:v>3</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T3</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t="n">
        <x:f>IF(OR(C2020="Ingredient candidate",C2020="Consumed input",C2020="Contained input",C2020="Transform input"),IF(F2020="T0",0,IF(F2020="T1",1,IF(F2020="T2",2,IF(F2020="T3",3,IF(F2020="T4",4,-1))))),-1)</x:f>
        <x:v>3</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T4</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t="n">
        <x:f>IF(OR(C2021="Ingredient candidate",C2021="Consumed input",C2021="Contained input",C2021="Transform input"),IF(F2021="T0",0,IF(F2021="T1",1,IF(F2021="T2",2,IF(F2021="T3",3,IF(F2021="T4",4,-1))))),-1)</x:f>
        <x:v>4</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T3</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t="n">
        <x:f>IF(OR(C2022="Ingredient candidate",C2022="Consumed input",C2022="Contained input",C2022="Transform input"),IF(F2022="T0",0,IF(F2022="T1",1,IF(F2022="T2",2,IF(F2022="T3",3,IF(F2022="T4",4,-1))))),-1)</x:f>
        <x:v>3</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T3</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t="n">
        <x:f>IF(OR(C2023="Ingredient candidate",C2023="Consumed input",C2023="Contained input",C2023="Transform input"),IF(F2023="T0",0,IF(F2023="T1",1,IF(F2023="T2",2,IF(F2023="T3",3,IF(F2023="T4",4,-1))))),-1)</x:f>
        <x:v>3</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T4</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t="n">
        <x:f>IF(OR(C2024="Ingredient candidate",C2024="Consumed input",C2024="Contained input",C2024="Transform input"),IF(F2024="T0",0,IF(F2024="T1",1,IF(F2024="T2",2,IF(F2024="T3",3,IF(F2024="T4",4,-1))))),-1)</x:f>
        <x:v>4</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T3</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t="n">
        <x:f>IF(OR(C2025="Ingredient candidate",C2025="Consumed input",C2025="Contained input",C2025="Transform input"),IF(F2025="T0",0,IF(F2025="T1",1,IF(F2025="T2",2,IF(F2025="T3",3,IF(F2025="T4",4,-1))))),-1)</x:f>
        <x:v>3</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T3</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t="n">
        <x:f>IF(OR(C2026="Ingredient candidate",C2026="Consumed input",C2026="Contained input",C2026="Transform input"),IF(F2026="T0",0,IF(F2026="T1",1,IF(F2026="T2",2,IF(F2026="T3",3,IF(F2026="T4",4,-1))))),-1)</x:f>
        <x:v>3</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T3</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t="n">
        <x:f>IF(OR(C2027="Ingredient candidate",C2027="Consumed input",C2027="Contained input",C2027="Transform input"),IF(F2027="T0",0,IF(F2027="T1",1,IF(F2027="T2",2,IF(F2027="T3",3,IF(F2027="T4",4,-1))))),-1)</x:f>
        <x:v>3</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T3</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t="n">
        <x:f>IF(OR(C2028="Ingredient candidate",C2028="Consumed input",C2028="Contained input",C2028="Transform input"),IF(F2028="T0",0,IF(F2028="T1",1,IF(F2028="T2",2,IF(F2028="T3",3,IF(F2028="T4",4,-1))))),-1)</x:f>
        <x:v>3</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T3</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t="n">
        <x:f>IF(OR(C2029="Ingredient candidate",C2029="Consumed input",C2029="Contained input",C2029="Transform input"),IF(F2029="T0",0,IF(F2029="T1",1,IF(F2029="T2",2,IF(F2029="T3",3,IF(F2029="T4",4,-1))))),-1)</x:f>
        <x:v>3</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sealing sheet</x:v>
      </x:c>
      <x:c r="F2034" s="4" t="str">
        <x:f>IFERROR(INDEX('Items'!$C$6:$C$1005,MATCH(D2034,'Items'!$A$6:$A$1005,0)),"MISSING ID")</x:f>
        <x:v>T3</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t="n">
        <x:f>IF(OR(C2034="Ingredient candidate",C2034="Consumed input",C2034="Contained input",C2034="Transform input"),IF(F2034="T0",0,IF(F2034="T1",1,IF(F2034="T2",2,IF(F2034="T3",3,IF(F2034="T4",4,-1))))),-1)</x:f>
        <x:v>3</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T0</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t="n">
        <x:f>IF(OR(C2035="Ingredient candidate",C2035="Consumed input",C2035="Contained input",C2035="Transform input"),IF(F2035="T0",0,IF(F2035="T1",1,IF(F2035="T2",2,IF(F2035="T3",3,IF(F2035="T4",4,-1))))),-1)</x:f>
        <x:v>0</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T2</x:v>
      </x:c>
      <x:c r="G2036" s="4" t="str">
        <x:f>IFERROR(INDEX('Items'!$D$6:$D$1005,MATCH(D2036,'Items'!$A$6:$A$1005,0)),"MISSING ID")</x:f>
        <x:v>Processing agents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t="n">
        <x:f>IF(OR(C2036="Ingredient candidate",C2036="Consumed input",C2036="Contained input",C2036="Transform input"),IF(F2036="T0",0,IF(F2036="T1",1,IF(F2036="T2",2,IF(F2036="T3",3,IF(F2036="T4",4,-1))))),-1)</x:f>
        <x:v>2</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Graphite electrode plate stock</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T4</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t="n">
        <x:f>IF(OR(C2038="Ingredient candidate",C2038="Consumed input",C2038="Contained input",C2038="Transform input"),IF(F2038="T0",0,IF(F2038="T1",1,IF(F2038="T2",2,IF(F2038="T3",3,IF(F2038="T4",4,-1))))),-1)</x:f>
        <x:v>4</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T3</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t="n">
        <x:f>IF(OR(C2039="Ingredient candidate",C2039="Consumed input",C2039="Contained input",C2039="Transform input"),IF(F2039="T0",0,IF(F2039="T1",1,IF(F2039="T2",2,IF(F2039="T3",3,IF(F2039="T4",4,-1))))),-1)</x:f>
        <x:v>3</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T2</x:v>
      </x:c>
      <x:c r="G2040" s="4" t="str">
        <x:f>IFERROR(INDEX('Items'!$D$6:$D$1005,MATCH(D2040,'Items'!$A$6:$A$1005,0)),"MISSING ID")</x:f>
        <x:v>Processing agents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t="n">
        <x:f>IF(OR(C2040="Ingredient candidate",C2040="Consumed input",C2040="Contained input",C2040="Transform input"),IF(F2040="T0",0,IF(F2040="T1",1,IF(F2040="T2",2,IF(F2040="T3",3,IF(F2040="T4",4,-1))))),-1)</x:f>
        <x:v>2</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Graphite electrode plate stock</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T3</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t="n">
        <x:f>IF(OR(C2042="Ingredient candidate",C2042="Consumed input",C2042="Contained input",C2042="Transform input"),IF(F2042="T0",0,IF(F2042="T1",1,IF(F2042="T2",2,IF(F2042="T3",3,IF(F2042="T4",4,-1))))),-1)</x:f>
        <x:v>3</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T2</x:v>
      </x:c>
      <x:c r="G2043" s="4" t="str">
        <x:f>IFERROR(INDEX('Items'!$D$6:$D$1005,MATCH(D2043,'Items'!$A$6:$A$1005,0)),"MISSING ID")</x:f>
        <x:v>Processing agents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t="n">
        <x:f>IF(OR(C2043="Ingredient candidate",C2043="Consumed input",C2043="Contained input",C2043="Transform input"),IF(F2043="T0",0,IF(F2043="T1",1,IF(F2043="T2",2,IF(F2043="T3",3,IF(F2043="T4",4,-1))))),-1)</x:f>
        <x:v>2</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Graphite electrode plate stock</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T3</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t="n">
        <x:f>IF(OR(C2045="Ingredient candidate",C2045="Consumed input",C2045="Contained input",C2045="Transform input"),IF(F2045="T0",0,IF(F2045="T1",1,IF(F2045="T2",2,IF(F2045="T3",3,IF(F2045="T4",4,-1))))),-1)</x:f>
        <x:v>3</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T4</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t="n">
        <x:f>IF(OR(C2046="Ingredient candidate",C2046="Consumed input",C2046="Contained input",C2046="Transform input"),IF(F2046="T0",0,IF(F2046="T1",1,IF(F2046="T2",2,IF(F2046="T3",3,IF(F2046="T4",4,-1))))),-1)</x:f>
        <x:v>4</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T3</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t="n">
        <x:f>IF(OR(C2047="Ingredient candidate",C2047="Consumed input",C2047="Contained input",C2047="Transform input"),IF(F2047="T0",0,IF(F2047="T1",1,IF(F2047="T2",2,IF(F2047="T3",3,IF(F2047="T4",4,-1))))),-1)</x:f>
        <x:v>3</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T4</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t="n">
        <x:f>IF(OR(C2048="Ingredient candidate",C2048="Consumed input",C2048="Contained input",C2048="Transform input"),IF(F2048="T0",0,IF(F2048="T1",1,IF(F2048="T2",2,IF(F2048="T3",3,IF(F2048="T4",4,-1))))),-1)</x:f>
        <x:v>4</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T4</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t="n">
        <x:f>IF(OR(C2049="Ingredient candidate",C2049="Consumed input",C2049="Contained input",C2049="Transform input"),IF(F2049="T0",0,IF(F2049="T1",1,IF(F2049="T2",2,IF(F2049="T3",3,IF(F2049="T4",4,-1))))),-1)</x:f>
        <x:v>4</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T4</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t="n">
        <x:f>IF(OR(C2050="Ingredient candidate",C2050="Consumed input",C2050="Contained input",C2050="Transform input"),IF(F2050="T0",0,IF(F2050="T1",1,IF(F2050="T2",2,IF(F2050="T3",3,IF(F2050="T4",4,-1))))),-1)</x:f>
        <x:v>4</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T3</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t="n">
        <x:f>IF(OR(C2051="Ingredient candidate",C2051="Consumed input",C2051="Contained input",C2051="Transform input"),IF(F2051="T0",0,IF(F2051="T1",1,IF(F2051="T2",2,IF(F2051="T3",3,IF(F2051="T4",4,-1))))),-1)</x:f>
        <x:v>3</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T4</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t="n">
        <x:f>IF(OR(C2052="Ingredient candidate",C2052="Consumed input",C2052="Contained input",C2052="Transform input"),IF(F2052="T0",0,IF(F2052="T1",1,IF(F2052="T2",2,IF(F2052="T3",3,IF(F2052="T4",4,-1))))),-1)</x:f>
        <x:v>4</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T4</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t="n">
        <x:f>IF(OR(C2053="Ingredient candidate",C2053="Consumed input",C2053="Contained input",C2053="Transform input"),IF(F2053="T0",0,IF(F2053="T1",1,IF(F2053="T2",2,IF(F2053="T3",3,IF(F2053="T4",4,-1))))),-1)</x:f>
        <x:v>4</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T3</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t="n">
        <x:f>IF(OR(C2054="Ingredient candidate",C2054="Consumed input",C2054="Contained input",C2054="Transform input"),IF(F2054="T0",0,IF(F2054="T1",1,IF(F2054="T2",2,IF(F2054="T3",3,IF(F2054="T4",4,-1))))),-1)</x:f>
        <x:v>3</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T3</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t="n">
        <x:f>IF(OR(C2055="Ingredient candidate",C2055="Consumed input",C2055="Contained input",C2055="Transform input"),IF(F2055="T0",0,IF(F2055="T1",1,IF(F2055="T2",2,IF(F2055="T3",3,IF(F2055="T4",4,-1))))),-1)</x:f>
        <x:v>3</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T3</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t="n">
        <x:f>IF(OR(C2057="Ingredient candidate",C2057="Consumed input",C2057="Contained input",C2057="Transform input"),IF(F2057="T0",0,IF(F2057="T1",1,IF(F2057="T2",2,IF(F2057="T3",3,IF(F2057="T4",4,-1))))),-1)</x:f>
        <x:v>3</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t="str">
        <x:v>design.collection.wire_strung_shell_lyre.audit.extra.75</x:v>
      </x:c>
      <x:c r="B2059" s="4" t="str">
        <x:v>design.collection.wire_strung_shell_lyre</x:v>
      </x:c>
      <x:c r="C2059" s="4" t="str">
        <x:v>Ingredient candidate</x:v>
      </x:c>
      <x:c r="D2059" s="4" t="str">
        <x:v>proposal.audit.instrument_bridge_blank</x:v>
      </x:c>
      <x:c r="E2059" s="4" t="str">
        <x:f>IFERROR(INDEX('Items'!$B$6:$B$1005,MATCH(D2059,'Items'!$A$6:$A$1005,0)),"MISSING ID")</x:f>
        <x:v>Instrument bridge blank</x:v>
      </x:c>
      <x:c r="F2059" s="4" t="str">
        <x:f>IFERROR(INDEX('Items'!$C$6:$C$1005,MATCH(D2059,'Items'!$A$6:$A$1005,0)),"MISSING ID")</x:f>
        <x:v>T2</x:v>
      </x:c>
      <x:c r="G2059" s="4" t="str">
        <x:f>IFERROR(INDEX('Items'!$D$6:$D$1005,MATCH(D2059,'Items'!$A$6:$A$1005,0)),"MISSING ID")</x:f>
        <x:v>Crafting components</x:v>
      </x:c>
      <x:c r="H2059" s="4" t="str">
        <x:f>IFERROR(INDEX('Items'!$X$6:$X$1005,MATCH(D2059,'Items'!$A$6:$A$1005,0)),"MISSING ID")</x:f>
        <x:v>Crafting component</x:v>
      </x:c>
      <x:c r="I2059" s="4"/>
      <x:c r="J2059" s="4" t="str">
        <x:v>Unspecified</x:v>
      </x:c>
      <x:c r="K2059" s="4" t="str">
        <x:f>IFERROR(INDEX('Crafting recipes'!$D$6:$D$1005,MATCH(B2059,'Crafting recipes'!$A$6:$A$1005,0)),"MISSING ID")</x:f>
        <x:v>Proposal</x:v>
      </x:c>
      <x:c r="L2059" s="4" t="str">
        <x:f>IFERROR(INDEX('Items'!$AD$6:$AD$1005,MATCH(D2059,'Items'!$A$6:$A$1005,0)),"MISSING ID")</x:f>
        <x:v>Proposal</x:v>
      </x:c>
      <x:c r="M2059" s="4" t="str">
        <x:f>IFERROR(INDEX('Crafting recipes'!$E$6:$E$1005,MATCH(B2059,'Crafting recipes'!$A$6:$A$1005,0)),"MISSING ID")</x:f>
        <x:v>Partial proposal</x:v>
      </x:c>
      <x:c r="N2059" s="4" t="str">
        <x:v>Partial audit candidate; quantity, fit and performance remain unresolved.</x:v>
      </x:c>
      <x:c r="O20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9" s="4" t="n">
        <x:f>IF(OR(C2059="Ingredient candidate",C2059="Consumed input",C2059="Contained input",C2059="Transform input"),IF(F2059="T0",0,IF(F2059="T1",1,IF(F2059="T2",2,IF(F2059="T3",3,IF(F2059="T4",4,-1))))),-1)</x:f>
        <x:v>2</x:v>
      </x:c>
      <x:c r="Q2059" s="4" t="n">
        <x:f>IF(AND(OR(C2059="Ingredient candidate",C2059="Consumed input",C2059="Contained input",C2059="Transform input"),P2059=-1),1,0)</x:f>
        <x:v>0</x:v>
      </x:c>
    </x:row>
    <x:row r="2060" ht="64" customHeight="1">
      <x:c r="A2060" s="4" t="str">
        <x:v>design.collection.wire_strung_shell_lyre.audit.extra.76</x:v>
      </x:c>
      <x:c r="B2060" s="4" t="str">
        <x:v>design.collection.wire_strung_shell_lyre</x:v>
      </x:c>
      <x:c r="C2060" s="4" t="str">
        <x:v>Ingredient candidate</x:v>
      </x:c>
      <x:c r="D2060" s="4" t="str">
        <x:v>proposal.audit.instrument_tuning_peg_set</x:v>
      </x:c>
      <x:c r="E2060" s="4" t="str">
        <x:f>IFERROR(INDEX('Items'!$B$6:$B$1005,MATCH(D2060,'Items'!$A$6:$A$1005,0)),"MISSING ID")</x:f>
        <x:v>Instrument tuning peg set</x:v>
      </x:c>
      <x:c r="F2060" s="4" t="str">
        <x:f>IFERROR(INDEX('Items'!$C$6:$C$1005,MATCH(D2060,'Items'!$A$6:$A$1005,0)),"MISSING ID")</x:f>
        <x:v>T3</x:v>
      </x:c>
      <x:c r="G2060" s="4" t="str">
        <x:f>IFERROR(INDEX('Items'!$D$6:$D$1005,MATCH(D2060,'Items'!$A$6:$A$1005,0)),"MISSING ID")</x:f>
        <x:v>Crafting components</x:v>
      </x:c>
      <x:c r="H2060" s="4" t="str">
        <x:f>IFERROR(INDEX('Items'!$X$6:$X$1005,MATCH(D2060,'Items'!$A$6:$A$1005,0)),"MISSING ID")</x:f>
        <x:v>Crafting component</x:v>
      </x:c>
      <x:c r="I2060" s="4"/>
      <x:c r="J2060" s="4" t="str">
        <x:v>Unspecified</x:v>
      </x:c>
      <x:c r="K2060" s="4" t="str">
        <x:f>IFERROR(INDEX('Crafting recipes'!$D$6:$D$1005,MATCH(B2060,'Crafting recipes'!$A$6:$A$1005,0)),"MISSING ID")</x:f>
        <x:v>Proposal</x:v>
      </x:c>
      <x:c r="L2060" s="4" t="str">
        <x:f>IFERROR(INDEX('Items'!$AD$6:$AD$1005,MATCH(D2060,'Items'!$A$6:$A$1005,0)),"MISSING ID")</x:f>
        <x:v>Proposal</x:v>
      </x:c>
      <x:c r="M2060" s="4" t="str">
        <x:f>IFERROR(INDEX('Crafting recipes'!$E$6:$E$1005,MATCH(B2060,'Crafting recipes'!$A$6:$A$1005,0)),"MISSING ID")</x:f>
        <x:v>Partial proposal</x:v>
      </x:c>
      <x:c r="N2060" s="4" t="str">
        <x:v>Partial audit candidate; quantity, fit and performance remain unresolved.</x:v>
      </x:c>
      <x:c r="O20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0" s="4" t="n">
        <x:f>IF(OR(C2060="Ingredient candidate",C2060="Consumed input",C2060="Contained input",C2060="Transform input"),IF(F2060="T0",0,IF(F2060="T1",1,IF(F2060="T2",2,IF(F2060="T3",3,IF(F2060="T4",4,-1))))),-1)</x:f>
        <x:v>3</x:v>
      </x:c>
      <x:c r="Q2060" s="4" t="n">
        <x:f>IF(AND(OR(C2060="Ingredient candidate",C2060="Consumed input",C2060="Contained input",C2060="Transform input"),P2060=-1),1,0)</x:f>
        <x:v>0</x:v>
      </x:c>
    </x:row>
    <x:row r="2061" ht="64" customHeight="1">
      <x:c r="A2061" s="4" t="str">
        <x:v>design.collection.tendon_strung_metal_zither.audit.extra.77</x:v>
      </x:c>
      <x:c r="B2061" s="4" t="str">
        <x:v>design.collection.tendon_strung_metal_zither</x:v>
      </x:c>
      <x:c r="C2061" s="4" t="str">
        <x:v>Ingredient candidate</x:v>
      </x:c>
      <x:c r="D2061" s="4" t="str">
        <x:v>proposal.audit.instrument_bridge_blank</x:v>
      </x:c>
      <x:c r="E2061" s="4" t="str">
        <x:f>IFERROR(INDEX('Items'!$B$6:$B$1005,MATCH(D2061,'Items'!$A$6:$A$1005,0)),"MISSING ID")</x:f>
        <x:v>Instrument bridge blank</x:v>
      </x:c>
      <x:c r="F2061" s="4" t="str">
        <x:f>IFERROR(INDEX('Items'!$C$6:$C$1005,MATCH(D2061,'Items'!$A$6:$A$1005,0)),"MISSING ID")</x:f>
        <x:v>T2</x:v>
      </x:c>
      <x:c r="G2061" s="4" t="str">
        <x:f>IFERROR(INDEX('Items'!$D$6:$D$1005,MATCH(D2061,'Items'!$A$6:$A$1005,0)),"MISSING ID")</x:f>
        <x:v>Crafting components</x:v>
      </x:c>
      <x:c r="H2061" s="4" t="str">
        <x:f>IFERROR(INDEX('Items'!$X$6:$X$1005,MATCH(D2061,'Items'!$A$6:$A$1005,0)),"MISSING ID")</x:f>
        <x:v>Crafting component</x:v>
      </x:c>
      <x:c r="I2061" s="4"/>
      <x:c r="J2061" s="4" t="str">
        <x:v>Unspecified</x:v>
      </x:c>
      <x:c r="K2061" s="4" t="str">
        <x:f>IFERROR(INDEX('Crafting recipes'!$D$6:$D$1005,MATCH(B2061,'Crafting recipes'!$A$6:$A$1005,0)),"MISSING ID")</x:f>
        <x:v>Proposal</x:v>
      </x:c>
      <x:c r="L2061" s="4" t="str">
        <x:f>IFERROR(INDEX('Items'!$AD$6:$AD$1005,MATCH(D2061,'Items'!$A$6:$A$1005,0)),"MISSING ID")</x:f>
        <x:v>Proposal</x:v>
      </x:c>
      <x:c r="M2061" s="4" t="str">
        <x:f>IFERROR(INDEX('Crafting recipes'!$E$6:$E$1005,MATCH(B2061,'Crafting recipes'!$A$6:$A$1005,0)),"MISSING ID")</x:f>
        <x:v>Partial proposal</x:v>
      </x:c>
      <x:c r="N2061" s="4" t="str">
        <x:v>Partial audit candidate; quantity, fit and performance remain unresolved.</x:v>
      </x:c>
      <x:c r="O20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1" s="4" t="n">
        <x:f>IF(OR(C2061="Ingredient candidate",C2061="Consumed input",C2061="Contained input",C2061="Transform input"),IF(F2061="T0",0,IF(F2061="T1",1,IF(F2061="T2",2,IF(F2061="T3",3,IF(F2061="T4",4,-1))))),-1)</x:f>
        <x:v>2</x:v>
      </x:c>
      <x:c r="Q2061" s="4" t="n">
        <x:f>IF(AND(OR(C2061="Ingredient candidate",C2061="Consumed input",C2061="Contained input",C2061="Transform input"),P2061=-1),1,0)</x:f>
        <x:v>0</x:v>
      </x:c>
    </x:row>
    <x:row r="2062" ht="64" customHeight="1">
      <x:c r="A2062" s="4" t="str">
        <x:v>design.collection.tendon_strung_metal_zither.audit.extra.78</x:v>
      </x:c>
      <x:c r="B2062" s="4" t="str">
        <x:v>design.collection.tendon_strung_metal_zither</x:v>
      </x:c>
      <x:c r="C2062" s="4" t="str">
        <x:v>Ingredient candidate</x:v>
      </x:c>
      <x:c r="D2062" s="4" t="str">
        <x:v>proposal.audit.instrument_tuning_peg_set</x:v>
      </x:c>
      <x:c r="E2062" s="4" t="str">
        <x:f>IFERROR(INDEX('Items'!$B$6:$B$1005,MATCH(D2062,'Items'!$A$6:$A$1005,0)),"MISSING ID")</x:f>
        <x:v>Instrument tuning peg set</x:v>
      </x:c>
      <x:c r="F2062" s="4" t="str">
        <x:f>IFERROR(INDEX('Items'!$C$6:$C$1005,MATCH(D2062,'Items'!$A$6:$A$1005,0)),"MISSING ID")</x:f>
        <x:v>T3</x:v>
      </x:c>
      <x:c r="G2062" s="4" t="str">
        <x:f>IFERROR(INDEX('Items'!$D$6:$D$1005,MATCH(D2062,'Items'!$A$6:$A$1005,0)),"MISSING ID")</x:f>
        <x:v>Crafting components</x:v>
      </x:c>
      <x:c r="H2062" s="4" t="str">
        <x:f>IFERROR(INDEX('Items'!$X$6:$X$1005,MATCH(D2062,'Items'!$A$6:$A$1005,0)),"MISSING ID")</x:f>
        <x:v>Crafting component</x:v>
      </x:c>
      <x:c r="I2062" s="4"/>
      <x:c r="J2062" s="4" t="str">
        <x:v>Unspecified</x:v>
      </x:c>
      <x:c r="K2062" s="4" t="str">
        <x:f>IFERROR(INDEX('Crafting recipes'!$D$6:$D$1005,MATCH(B2062,'Crafting recipes'!$A$6:$A$1005,0)),"MISSING ID")</x:f>
        <x:v>Proposal</x:v>
      </x:c>
      <x:c r="L2062" s="4" t="str">
        <x:f>IFERROR(INDEX('Items'!$AD$6:$AD$1005,MATCH(D2062,'Items'!$A$6:$A$1005,0)),"MISSING ID")</x:f>
        <x:v>Proposal</x:v>
      </x:c>
      <x:c r="M2062" s="4" t="str">
        <x:f>IFERROR(INDEX('Crafting recipes'!$E$6:$E$1005,MATCH(B2062,'Crafting recipes'!$A$6:$A$1005,0)),"MISSING ID")</x:f>
        <x:v>Partial proposal</x:v>
      </x:c>
      <x:c r="N2062" s="4" t="str">
        <x:v>Partial audit candidate; quantity, fit and performance remain unresolved.</x:v>
      </x:c>
      <x:c r="O20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2" s="4" t="n">
        <x:f>IF(OR(C2062="Ingredient candidate",C2062="Consumed input",C2062="Contained input",C2062="Transform input"),IF(F2062="T0",0,IF(F2062="T1",1,IF(F2062="T2",2,IF(F2062="T3",3,IF(F2062="T4",4,-1))))),-1)</x:f>
        <x:v>3</x:v>
      </x:c>
      <x:c r="Q2062" s="4" t="n">
        <x:f>IF(AND(OR(C2062="Ingredient candidate",C2062="Consumed input",C2062="Contained input",C2062="Transform input"),P2062=-1),1,0)</x:f>
        <x:v>0</x:v>
      </x:c>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T4</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t="n">
        <x:f>IF(OR(C2063="Ingredient candidate",C2063="Consumed input",C2063="Contained input",C2063="Transform input"),IF(F2063="T0",0,IF(F2063="T1",1,IF(F2063="T2",2,IF(F2063="T3",3,IF(F2063="T4",4,-1))))),-1)</x:f>
        <x:v>4</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T3</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t="n">
        <x:f>IF(OR(C2064="Ingredient candidate",C2064="Consumed input",C2064="Contained input",C2064="Transform input"),IF(F2064="T0",0,IF(F2064="T1",1,IF(F2064="T2",2,IF(F2064="T3",3,IF(F2064="T4",4,-1))))),-1)</x:f>
        <x:v>3</x:v>
      </x:c>
      <x:c r="Q2064" s="4" t="n">
        <x:f>IF(AND(OR(C2064="Ingredient candidate",C2064="Consumed input",C2064="Contained input",C2064="Transform input"),P2064=-1),1,0)</x:f>
        <x:v>0</x:v>
      </x:c>
    </x:row>
    <x:row r="2065" ht="64" customHeight="1">
      <x:c r="A2065" s="4"/>
      <x:c r="B2065" s="4"/>
      <x:c r="C2065" s="4"/>
      <x:c r="D2065" s="4"/>
      <x:c r="E2065" s="4"/>
      <x:c r="F2065" s="4"/>
      <x:c r="G2065" s="4"/>
      <x:c r="H2065" s="4"/>
      <x:c r="I2065" s="4"/>
      <x:c r="K2065" s="4"/>
      <x:c r="L2065" s="4"/>
      <x:c r="M2065" s="4"/>
      <x:c r="N2065" s="4"/>
      <x:c r="O2065" s="4"/>
      <x:c r="P2065" s="4"/>
      <x:c r="Q2065" s="4"/>
    </x:row>
    <x:row r="2066" ht="64" customHeight="1">
      <x:c r="A2066" s="4"/>
      <x:c r="B2066" s="4"/>
      <x:c r="C2066" s="4"/>
      <x:c r="D2066" s="4"/>
      <x:c r="E2066" s="4"/>
      <x:c r="F2066" s="4"/>
      <x:c r="G2066" s="4"/>
      <x:c r="H2066" s="4"/>
      <x:c r="I2066" s="4"/>
      <x:c r="K2066" s="4"/>
      <x:c r="L2066" s="4"/>
      <x:c r="M2066" s="4"/>
      <x:c r="N2066" s="4"/>
      <x:c r="O2066" s="4"/>
      <x:c r="P2066" s="4"/>
      <x:c r="Q2066" s="4"/>
    </x:row>
    <x:row r="2067" ht="64" customHeight="1">
      <x:c r="A2067" s="4"/>
      <x:c r="B2067" s="4"/>
      <x:c r="C2067" s="4"/>
      <x:c r="D2067" s="4"/>
      <x:c r="E2067" s="4"/>
      <x:c r="F2067" s="4"/>
      <x:c r="G2067" s="4"/>
      <x:c r="H2067" s="4"/>
      <x:c r="I2067" s="4"/>
      <x:c r="K2067" s="4"/>
      <x:c r="L2067" s="4"/>
      <x:c r="M2067" s="4"/>
      <x:c r="N2067" s="4"/>
      <x:c r="O2067" s="4"/>
      <x:c r="P2067" s="4"/>
      <x:c r="Q2067" s="4"/>
    </x:row>
    <x:row r="2068" ht="64" customHeight="1">
      <x:c r="A2068" s="4"/>
      <x:c r="B2068" s="4"/>
      <x:c r="C2068" s="4"/>
      <x:c r="D2068" s="4"/>
      <x:c r="E2068" s="4"/>
      <x:c r="F2068" s="4"/>
      <x:c r="G2068" s="4"/>
      <x:c r="H2068" s="4"/>
      <x:c r="I2068" s="4"/>
      <x:c r="K2068" s="4"/>
      <x:c r="L2068" s="4"/>
      <x:c r="M2068" s="4"/>
      <x:c r="N2068" s="4"/>
      <x:c r="O2068" s="4"/>
      <x:c r="P2068" s="4"/>
      <x:c r="Q2068" s="4"/>
    </x:row>
    <x:row r="2069" ht="64" customHeight="1">
      <x:c r="A2069" s="4"/>
      <x:c r="B2069" s="4"/>
      <x:c r="C2069" s="4"/>
      <x:c r="D2069" s="4"/>
      <x:c r="E2069" s="4"/>
      <x:c r="F2069" s="4"/>
      <x:c r="G2069" s="4"/>
      <x:c r="H2069" s="4"/>
      <x:c r="I2069" s="4"/>
      <x:c r="K2069" s="4"/>
      <x:c r="L2069" s="4"/>
      <x:c r="M2069" s="4"/>
      <x:c r="N2069" s="4"/>
      <x:c r="O2069" s="4"/>
      <x:c r="P2069" s="4"/>
      <x:c r="Q2069" s="4"/>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T4</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t="n">
        <x:f>IF(OR(C2070="Ingredient candidate",C2070="Consumed input",C2070="Contained input",C2070="Transform input"),IF(F2070="T0",0,IF(F2070="T1",1,IF(F2070="T2",2,IF(F2070="T3",3,IF(F2070="T4",4,-1))))),-1)</x:f>
        <x:v>4</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T4</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t="n">
        <x:f>IF(OR(C2071="Ingredient candidate",C2071="Consumed input",C2071="Contained input",C2071="Transform input"),IF(F2071="T0",0,IF(F2071="T1",1,IF(F2071="T2",2,IF(F2071="T3",3,IF(F2071="T4",4,-1))))),-1)</x:f>
        <x:v>4</x:v>
      </x:c>
      <x:c r="Q2071" s="4" t="n">
        <x:f>IF(AND(OR(C2071="Ingredient candidate",C2071="Consumed input",C2071="Contained input",C2071="Transform input"),P2071=-1),1,0)</x:f>
        <x:v>0</x:v>
      </x:c>
    </x:row>
    <x:row r="2072" ht="64" customHeight="1">
      <x:c r="A2072" s="4" t="str">
        <x:v>design.collection.weighted_tendon_snare.audit.extra.88</x:v>
      </x:c>
      <x:c r="B2072" s="4" t="str">
        <x:v>design.collection.weighted_tendon_snare</x:v>
      </x:c>
      <x:c r="C2072" s="4" t="str">
        <x:v>Ingredient candidate</x:v>
      </x:c>
      <x:c r="D2072" s="4" t="str">
        <x:v>proposal.audit.compact_latch_and_trigger_pack</x:v>
      </x:c>
      <x:c r="E2072" s="4" t="str">
        <x:f>IFERROR(INDEX('Items'!$B$6:$B$1005,MATCH(D2072,'Items'!$A$6:$A$1005,0)),"MISSING ID")</x:f>
        <x:v>Compact latch and trigger pack</x:v>
      </x:c>
      <x:c r="F2072" s="4" t="str">
        <x:f>IFERROR(INDEX('Items'!$C$6:$C$1005,MATCH(D2072,'Items'!$A$6:$A$1005,0)),"MISSING ID")</x:f>
        <x:v>T4</x:v>
      </x:c>
      <x:c r="G2072" s="4" t="str">
        <x:f>IFERROR(INDEX('Items'!$D$6:$D$1005,MATCH(D2072,'Items'!$A$6:$A$1005,0)),"MISSING ID")</x:f>
        <x:v>Crafting components</x:v>
      </x:c>
      <x:c r="H2072" s="4" t="str">
        <x:f>IFERROR(INDEX('Items'!$X$6:$X$1005,MATCH(D2072,'Items'!$A$6:$A$1005,0)),"MISSING ID")</x:f>
        <x:v>Crafting component</x:v>
      </x:c>
      <x:c r="I2072" s="4"/>
      <x:c r="J2072" s="4" t="str">
        <x:v>Unspecified</x:v>
      </x:c>
      <x:c r="K2072" s="4" t="str">
        <x:f>IFERROR(INDEX('Crafting recipes'!$D$6:$D$1005,MATCH(B2072,'Crafting recipes'!$A$6:$A$1005,0)),"MISSING ID")</x:f>
        <x:v>Proposal</x:v>
      </x:c>
      <x:c r="L2072" s="4" t="str">
        <x:f>IFERROR(INDEX('Items'!$AD$6:$AD$1005,MATCH(D2072,'Items'!$A$6:$A$1005,0)),"MISSING ID")</x:f>
        <x:v>Proposal</x:v>
      </x:c>
      <x:c r="M2072" s="4" t="str">
        <x:f>IFERROR(INDEX('Crafting recipes'!$E$6:$E$1005,MATCH(B2072,'Crafting recipes'!$A$6:$A$1005,0)),"MISSING ID")</x:f>
        <x:v>Partial proposal</x:v>
      </x:c>
      <x:c r="N2072" s="4" t="str">
        <x:v>Partial audit candidate; quantity, fit and performance remain unresolved.</x:v>
      </x:c>
      <x:c r="O20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2" s="4" t="n">
        <x:f>IF(OR(C2072="Ingredient candidate",C2072="Consumed input",C2072="Contained input",C2072="Transform input"),IF(F2072="T0",0,IF(F2072="T1",1,IF(F2072="T2",2,IF(F2072="T3",3,IF(F2072="T4",4,-1))))),-1)</x:f>
        <x:v>4</x:v>
      </x:c>
      <x:c r="Q2072" s="4" t="n">
        <x:f>IF(AND(OR(C2072="Ingredient candidate",C2072="Consumed input",C2072="Contained input",C2072="Transform input"),P2072=-1),1,0)</x:f>
        <x:v>0</x:v>
      </x:c>
    </x:row>
    <x:row r="2073" ht="64" customHeight="1">
      <x:c r="A2073" s="4" t="str">
        <x:v>design.collection.hinged_shell_drop_cage.audit.extra.89</x:v>
      </x:c>
      <x:c r="B2073" s="4" t="str">
        <x:v>design.collection.hinged_shell_drop_cage</x:v>
      </x:c>
      <x:c r="C2073" s="4" t="str">
        <x:v>Ingredient candidate</x:v>
      </x:c>
      <x:c r="D2073" s="4" t="str">
        <x:v>proposal.audit.compact_latch_and_trigger_pack</x:v>
      </x:c>
      <x:c r="E2073" s="4" t="str">
        <x:f>IFERROR(INDEX('Items'!$B$6:$B$1005,MATCH(D2073,'Items'!$A$6:$A$1005,0)),"MISSING ID")</x:f>
        <x:v>Compact latch and trigger pack</x:v>
      </x:c>
      <x:c r="F2073" s="4" t="str">
        <x:f>IFERROR(INDEX('Items'!$C$6:$C$1005,MATCH(D2073,'Items'!$A$6:$A$1005,0)),"MISSING ID")</x:f>
        <x:v>T4</x:v>
      </x:c>
      <x:c r="G2073" s="4" t="str">
        <x:f>IFERROR(INDEX('Items'!$D$6:$D$1005,MATCH(D2073,'Items'!$A$6:$A$1005,0)),"MISSING ID")</x:f>
        <x:v>Crafting components</x:v>
      </x:c>
      <x:c r="H2073" s="4" t="str">
        <x:f>IFERROR(INDEX('Items'!$X$6:$X$1005,MATCH(D2073,'Items'!$A$6:$A$1005,0)),"MISSING ID")</x:f>
        <x:v>Crafting component</x:v>
      </x:c>
      <x:c r="I2073" s="4"/>
      <x:c r="J2073" s="4" t="str">
        <x:v>Unspecified</x:v>
      </x:c>
      <x:c r="K2073" s="4" t="str">
        <x:f>IFERROR(INDEX('Crafting recipes'!$D$6:$D$1005,MATCH(B2073,'Crafting recipes'!$A$6:$A$1005,0)),"MISSING ID")</x:f>
        <x:v>Proposal</x:v>
      </x:c>
      <x:c r="L2073" s="4" t="str">
        <x:f>IFERROR(INDEX('Items'!$AD$6:$AD$1005,MATCH(D2073,'Items'!$A$6:$A$1005,0)),"MISSING ID")</x:f>
        <x:v>Proposal</x:v>
      </x:c>
      <x:c r="M2073" s="4" t="str">
        <x:f>IFERROR(INDEX('Crafting recipes'!$E$6:$E$1005,MATCH(B2073,'Crafting recipes'!$A$6:$A$1005,0)),"MISSING ID")</x:f>
        <x:v>Partial proposal</x:v>
      </x:c>
      <x:c r="N2073" s="4" t="str">
        <x:v>Partial audit candidate; quantity, fit and performance remain unresolved.</x:v>
      </x:c>
      <x:c r="O20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3" s="4" t="n">
        <x:f>IF(OR(C2073="Ingredient candidate",C2073="Consumed input",C2073="Contained input",C2073="Transform input"),IF(F2073="T0",0,IF(F2073="T1",1,IF(F2073="T2",2,IF(F2073="T3",3,IF(F2073="T4",4,-1))))),-1)</x:f>
        <x:v>4</x:v>
      </x:c>
      <x:c r="Q2073" s="4" t="n">
        <x:f>IF(AND(OR(C2073="Ingredient candidate",C2073="Consumed input",C2073="Contained input",C2073="Transform input"),P2073=-1),1,0)</x:f>
        <x:v>0</x:v>
      </x:c>
    </x:row>
    <x:row r="2074" ht="64" customHeight="1">
      <x:c r="A2074" s="4" t="str">
        <x:v>design.collection.spring_latched_jaw_restraint.audit.extra.90</x:v>
      </x:c>
      <x:c r="B2074" s="4" t="str">
        <x:v>design.collection.spring_latched_jaw_restraint</x:v>
      </x:c>
      <x:c r="C2074" s="4" t="str">
        <x:v>Ingredient candidate</x:v>
      </x:c>
      <x:c r="D2074" s="4" t="str">
        <x:v>proposal.audit.compact_latch_and_trigger_pack</x:v>
      </x:c>
      <x:c r="E2074" s="4" t="str">
        <x:f>IFERROR(INDEX('Items'!$B$6:$B$1005,MATCH(D2074,'Items'!$A$6:$A$1005,0)),"MISSING ID")</x:f>
        <x:v>Compact latch and trigger pack</x:v>
      </x:c>
      <x:c r="F2074" s="4" t="str">
        <x:f>IFERROR(INDEX('Items'!$C$6:$C$1005,MATCH(D2074,'Items'!$A$6:$A$1005,0)),"MISSING ID")</x:f>
        <x:v>T4</x:v>
      </x:c>
      <x:c r="G2074" s="4" t="str">
        <x:f>IFERROR(INDEX('Items'!$D$6:$D$1005,MATCH(D2074,'Items'!$A$6:$A$1005,0)),"MISSING ID")</x:f>
        <x:v>Crafting components</x:v>
      </x:c>
      <x:c r="H2074" s="4" t="str">
        <x:f>IFERROR(INDEX('Items'!$X$6:$X$1005,MATCH(D2074,'Items'!$A$6:$A$1005,0)),"MISSING ID")</x:f>
        <x:v>Crafting component</x:v>
      </x:c>
      <x:c r="I2074" s="4"/>
      <x:c r="J2074" s="4" t="str">
        <x:v>Unspecified</x:v>
      </x:c>
      <x:c r="K2074" s="4" t="str">
        <x:f>IFERROR(INDEX('Crafting recipes'!$D$6:$D$1005,MATCH(B2074,'Crafting recipes'!$A$6:$A$1005,0)),"MISSING ID")</x:f>
        <x:v>Proposal</x:v>
      </x:c>
      <x:c r="L2074" s="4" t="str">
        <x:f>IFERROR(INDEX('Items'!$AD$6:$AD$1005,MATCH(D2074,'Items'!$A$6:$A$1005,0)),"MISSING ID")</x:f>
        <x:v>Proposal</x:v>
      </x:c>
      <x:c r="M2074" s="4" t="str">
        <x:f>IFERROR(INDEX('Crafting recipes'!$E$6:$E$1005,MATCH(B2074,'Crafting recipes'!$A$6:$A$1005,0)),"MISSING ID")</x:f>
        <x:v>Partial proposal</x:v>
      </x:c>
      <x:c r="N2074" s="4" t="str">
        <x:v>Partial audit candidate; quantity, fit and performance remain unresolved.</x:v>
      </x:c>
      <x:c r="O20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4" s="4" t="n">
        <x:f>IF(OR(C2074="Ingredient candidate",C2074="Consumed input",C2074="Contained input",C2074="Transform input"),IF(F2074="T0",0,IF(F2074="T1",1,IF(F2074="T2",2,IF(F2074="T3",3,IF(F2074="T4",4,-1))))),-1)</x:f>
        <x:v>4</x:v>
      </x:c>
      <x:c r="Q2074" s="4" t="n">
        <x:f>IF(AND(OR(C2074="Ingredient candidate",C2074="Consumed input",C2074="Contained input",C2074="Transform input"),P2074=-1),1,0)</x:f>
        <x:v>0</x:v>
      </x:c>
    </x:row>
    <x:row r="2075" ht="64" customHeight="1">
      <x:c r="A2075" s="4" t="str">
        <x:v>design.collection.spring_latched_jaw_restraint.audit.extra.91</x:v>
      </x:c>
      <x:c r="B2075" s="4" t="str">
        <x:v>design.collection.spring_latched_jaw_restraint</x:v>
      </x:c>
      <x:c r="C2075" s="4" t="str">
        <x:v>Ingredient candidate</x:v>
      </x:c>
      <x:c r="D2075" s="4" t="str">
        <x:v>proposal.legger.joint_pin</x:v>
      </x:c>
      <x:c r="E2075" s="4" t="str">
        <x:f>IFERROR(INDEX('Items'!$B$6:$B$1005,MATCH(D2075,'Items'!$A$6:$A$1005,0)),"MISSING ID")</x:f>
        <x:v>Replaceable joint pin</x:v>
      </x:c>
      <x:c r="F2075" s="4" t="str">
        <x:f>IFERROR(INDEX('Items'!$C$6:$C$1005,MATCH(D2075,'Items'!$A$6:$A$1005,0)),"MISSING ID")</x:f>
        <x:v>T3</x:v>
      </x:c>
      <x:c r="G2075" s="4" t="str">
        <x:f>IFERROR(INDEX('Items'!$D$6:$D$1005,MATCH(D2075,'Items'!$A$6:$A$1005,0)),"MISSING ID")</x:f>
        <x:v>Crafting components</x:v>
      </x:c>
      <x:c r="H2075" s="4" t="str">
        <x:f>IFERROR(INDEX('Items'!$X$6:$X$1005,MATCH(D2075,'Items'!$A$6:$A$1005,0)),"MISSING ID")</x:f>
        <x:v>Crafting component</x:v>
      </x:c>
      <x:c r="I2075" s="4"/>
      <x:c r="J2075" s="4" t="str">
        <x:v>Unspecified</x:v>
      </x:c>
      <x:c r="K2075" s="4" t="str">
        <x:f>IFERROR(INDEX('Crafting recipes'!$D$6:$D$1005,MATCH(B2075,'Crafting recipes'!$A$6:$A$1005,0)),"MISSING ID")</x:f>
        <x:v>Proposal</x:v>
      </x:c>
      <x:c r="L2075" s="4" t="str">
        <x:f>IFERROR(INDEX('Items'!$AD$6:$AD$1005,MATCH(D2075,'Items'!$A$6:$A$1005,0)),"MISSING ID")</x:f>
        <x:v>Proposal</x:v>
      </x:c>
      <x:c r="M2075" s="4" t="str">
        <x:f>IFERROR(INDEX('Crafting recipes'!$E$6:$E$1005,MATCH(B2075,'Crafting recipes'!$A$6:$A$1005,0)),"MISSING ID")</x:f>
        <x:v>Partial proposal</x:v>
      </x:c>
      <x:c r="N2075" s="4" t="str">
        <x:v>Partial audit candidate; quantity, fit and performance remain unresolved.</x:v>
      </x:c>
      <x:c r="O20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5" s="4" t="n">
        <x:f>IF(OR(C2075="Ingredient candidate",C2075="Consumed input",C2075="Contained input",C2075="Transform input"),IF(F2075="T0",0,IF(F2075="T1",1,IF(F2075="T2",2,IF(F2075="T3",3,IF(F2075="T4",4,-1))))),-1)</x:f>
        <x:v>3</x:v>
      </x:c>
      <x:c r="Q2075" s="4" t="n">
        <x:f>IF(AND(OR(C2075="Ingredient candidate",C2075="Consumed input",C2075="Contained input",C2075="Transform input"),P2075=-1),1,0)</x:f>
        <x:v>0</x:v>
      </x:c>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Not applicable</x:v>
      </x:c>
      <x:c r="G2076" s="4" t="str">
        <x:f>IFERROR(INDEX('Items'!$D$6:$D$1005,MATCH(D2076,'Items'!$A$6:$A$1005,0)),"MISSING ID")</x:f>
        <x:v>Camp items</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t="n">
        <x:f>IF(OR(C2076="Ingredient candidate",C2076="Consumed input",C2076="Contained input",C2076="Transform input"),IF(F2076="T0",0,IF(F2076="T1",1,IF(F2076="T2",2,IF(F2076="T3",3,IF(F2076="T4",4,-1))))),-1)</x:f>
        <x:v>-1</x:v>
      </x:c>
      <x:c r="Q2076" s="4" t="n">
        <x:f>IF(AND(OR(C2076="Ingredient candidate",C2076="Consumed input",C2076="Contained input",C2076="Transform input"),P2076=-1),1,0)</x:f>
        <x:v>1</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Not applicable</x:v>
      </x:c>
      <x:c r="G2077" s="4" t="str">
        <x:f>IFERROR(INDEX('Items'!$D$6:$D$1005,MATCH(D2077,'Items'!$A$6:$A$1005,0)),"MISSING ID")</x:f>
        <x:v>Camp items</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t="n">
        <x:f>IF(OR(C2077="Ingredient candidate",C2077="Consumed input",C2077="Contained input",C2077="Transform input"),IF(F2077="T0",0,IF(F2077="T1",1,IF(F2077="T2",2,IF(F2077="T3",3,IF(F2077="T4",4,-1))))),-1)</x:f>
        <x:v>-1</x:v>
      </x:c>
      <x:c r="Q2077" s="4" t="n">
        <x:f>IF(AND(OR(C2077="Ingredient candidate",C2077="Consumed input",C2077="Contained input",C2077="Transform input"),P2077=-1),1,0)</x:f>
        <x:v>1</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T4</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t="n">
        <x:f>IF(OR(C2078="Ingredient candidate",C2078="Consumed input",C2078="Contained input",C2078="Transform input"),IF(F2078="T0",0,IF(F2078="T1",1,IF(F2078="T2",2,IF(F2078="T3",3,IF(F2078="T4",4,-1))))),-1)</x:f>
        <x:v>4</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Not applicable</x:v>
      </x:c>
      <x:c r="G2079" s="4" t="str">
        <x:f>IFERROR(INDEX('Items'!$D$6:$D$1005,MATCH(D2079,'Items'!$A$6:$A$1005,0)),"MISSING ID")</x:f>
        <x:v>Cultural objects</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t="n">
        <x:f>IF(OR(C2079="Ingredient candidate",C2079="Consumed input",C2079="Contained input",C2079="Transform input"),IF(F2079="T0",0,IF(F2079="T1",1,IF(F2079="T2",2,IF(F2079="T3",3,IF(F2079="T4",4,-1))))),-1)</x:f>
        <x:v>-1</x:v>
      </x:c>
      <x:c r="Q2079" s="4" t="n">
        <x:f>IF(AND(OR(C2079="Ingredient candidate",C2079="Consumed input",C2079="Contained input",C2079="Transform input"),P2079=-1),1,0)</x:f>
        <x:v>1</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Not applicable</x:v>
      </x:c>
      <x:c r="G2080" s="4" t="str">
        <x:f>IFERROR(INDEX('Items'!$D$6:$D$1005,MATCH(D2080,'Items'!$A$6:$A$1005,0)),"MISSING ID")</x:f>
        <x:v>Field supplies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t="n">
        <x:f>IF(OR(C2080="Ingredient candidate",C2080="Consumed input",C2080="Contained input",C2080="Transform input"),IF(F2080="T0",0,IF(F2080="T1",1,IF(F2080="T2",2,IF(F2080="T3",3,IF(F2080="T4",4,-1))))),-1)</x:f>
        <x:v>-1</x:v>
      </x:c>
      <x:c r="Q2080" s="4" t="n">
        <x:f>IF(AND(OR(C2080="Ingredient candidate",C2080="Consumed input",C2080="Contained input",C2080="Transform input"),P2080=-1),1,0)</x:f>
        <x:v>1</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Not applicable</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Not applicable</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Not applicable</x:v>
      </x:c>
      <x:c r="G2085" s="4" t="str">
        <x:f>IFERROR(INDEX('Items'!$D$6:$D$1005,MATCH(D2085,'Items'!$A$6:$A$1005,0)),"MISSING ID")</x:f>
        <x:v>Tools</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Not applicable</x:v>
      </x:c>
      <x:c r="G2086" s="4" t="str">
        <x:f>IFERROR(INDEX('Items'!$D$6:$D$1005,MATCH(D2086,'Items'!$A$6:$A$1005,0)),"MISSING ID")</x:f>
        <x:v>Tools</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Not applicable</x:v>
      </x:c>
      <x:c r="G2087" s="4" t="str">
        <x:f>IFERROR(INDEX('Items'!$D$6:$D$1005,MATCH(D2087,'Items'!$A$6:$A$1005,0)),"MISSING ID")</x:f>
        <x:v>Tools</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Not applicable</x:v>
      </x:c>
      <x:c r="G2088" s="4" t="str">
        <x:f>IFERROR(INDEX('Items'!$D$6:$D$1005,MATCH(D2088,'Items'!$A$6:$A$1005,0)),"MISSING ID")</x:f>
        <x:v>Salvage</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Not applicable</x:v>
      </x:c>
      <x:c r="G2089" s="4" t="str">
        <x:f>IFERROR(INDEX('Items'!$D$6:$D$1005,MATCH(D2089,'Items'!$A$6:$A$1005,0)),"MISSING ID")</x:f>
        <x:v>Tools</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Not applicable</x:v>
      </x:c>
      <x:c r="G2090" s="4" t="str">
        <x:f>IFERROR(INDEX('Items'!$D$6:$D$1005,MATCH(D2090,'Items'!$A$6:$A$1005,0)),"MISSING ID")</x:f>
        <x:v>Tools</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Not applicable</x:v>
      </x:c>
      <x:c r="G2091" s="4" t="str">
        <x:f>IFERROR(INDEX('Items'!$D$6:$D$1005,MATCH(D2091,'Items'!$A$6:$A$1005,0)),"MISSING ID")</x:f>
        <x:v>Tools</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t="str">
        <x:v>design.collection.selected_edible_fauna_roe.audit.tool.1</x:v>
      </x:c>
      <x:c r="B2092" s="4" t="str">
        <x:v>design.collection.selected_edible_fauna_roe</x:v>
      </x:c>
      <x:c r="C2092" s="4" t="str">
        <x:v>Tool candidate</x:v>
      </x:c>
      <x:c r="D2092" s="4" t="str">
        <x:v>proposal.audit.food_preparation_screen</x:v>
      </x:c>
      <x:c r="E2092" s="4" t="str">
        <x:f>IFERROR(INDEX('Items'!$B$6:$B$1005,MATCH(D2092,'Items'!$A$6:$A$1005,0)),"MISSING ID")</x:f>
        <x:v>Food preparation screen</x:v>
      </x:c>
      <x:c r="F2092" s="4" t="str">
        <x:f>IFERROR(INDEX('Items'!$C$6:$C$1005,MATCH(D2092,'Items'!$A$6:$A$1005,0)),"MISSING ID")</x:f>
        <x:v>Not applicable</x:v>
      </x:c>
      <x:c r="G2092" s="4" t="str">
        <x:f>IFERROR(INDEX('Items'!$D$6:$D$1005,MATCH(D2092,'Items'!$A$6:$A$1005,0)),"MISSING ID")</x:f>
        <x:v>Camp items</x:v>
      </x:c>
      <x:c r="H2092" s="4" t="str">
        <x:f>IFERROR(INDEX('Items'!$X$6:$X$1005,MATCH(D2092,'Items'!$A$6:$A$1005,0)),"MISSING ID")</x:f>
        <x:v>Tool</x:v>
      </x:c>
      <x:c r="I2092" s="4"/>
      <x:c r="J2092" s="4" t="str">
        <x:v>Unspecified</x:v>
      </x:c>
      <x:c r="K2092" s="4" t="str">
        <x:f>IFERROR(INDEX('Crafting recipes'!$D$6:$D$1005,MATCH(B2092,'Crafting recipes'!$A$6:$A$1005,0)),"MISSING ID")</x:f>
        <x:v>Proposal</x:v>
      </x:c>
      <x:c r="L2092" s="4" t="str">
        <x:f>IFERROR(INDEX('Items'!$AD$6:$AD$1005,MATCH(D2092,'Items'!$A$6:$A$1005,0)),"MISSING ID")</x:f>
        <x:v>Proposal</x:v>
      </x:c>
      <x:c r="M2092" s="4" t="str">
        <x:f>IFERROR(INDEX('Crafting recipes'!$E$6:$E$1005,MATCH(B2092,'Crafting recipes'!$A$6:$A$1005,0)),"MISSING ID")</x:f>
        <x:v>Partial proposal</x:v>
      </x:c>
      <x:c r="N2092" s="4" t="str">
        <x:v>Partial audit candidate; quantity, fit and performance remain unresolved.</x:v>
      </x:c>
      <x:c r="O20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2" s="4" t="n">
        <x:f>IF(OR(C2092="Ingredient candidate",C2092="Consumed input",C2092="Contained input",C2092="Transform input"),IF(F2092="T0",0,IF(F2092="T1",1,IF(F2092="T2",2,IF(F2092="T3",3,IF(F2092="T4",4,-1))))),-1)</x:f>
        <x:v>-1</x:v>
      </x:c>
      <x:c r="Q2092" s="4" t="n">
        <x:f>IF(AND(OR(C2092="Ingredient candidate",C2092="Consumed input",C2092="Contained input",C2092="Transform input"),P2092=-1),1,0)</x:f>
        <x:v>0</x:v>
      </x:c>
    </x:row>
    <x:row r="2093" ht="64" customHeight="1">
      <x:c r="A2093" s="4"/>
      <x:c r="B2093" s="4"/>
      <x:c r="C2093" s="4"/>
      <x:c r="D2093" s="4"/>
      <x:c r="E2093" s="4"/>
      <x:c r="F2093" s="4"/>
      <x:c r="G2093" s="4"/>
      <x:c r="H2093" s="4"/>
      <x:c r="I2093" s="4"/>
      <x:c r="K2093" s="4"/>
      <x:c r="L2093" s="4"/>
      <x:c r="M2093" s="4"/>
      <x:c r="N2093" s="4"/>
      <x:c r="O2093" s="4"/>
      <x:c r="P2093" s="4"/>
      <x:c r="Q2093" s="4"/>
    </x:row>
    <x:row r="2094" ht="64" customHeight="1">
      <x:c r="A2094" s="4"/>
      <x:c r="B2094" s="4"/>
      <x:c r="C2094" s="4"/>
      <x:c r="D2094" s="4"/>
      <x:c r="E2094" s="4"/>
      <x:c r="F2094" s="4"/>
      <x:c r="G2094" s="4"/>
      <x:c r="H2094" s="4"/>
      <x:c r="I2094" s="4"/>
      <x:c r="K2094" s="4"/>
      <x:c r="L2094" s="4"/>
      <x:c r="M2094" s="4"/>
      <x:c r="N2094" s="4"/>
      <x:c r="O2094" s="4"/>
      <x:c r="P2094" s="4"/>
      <x:c r="Q2094" s="4"/>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Not applicable</x:v>
      </x:c>
      <x:c r="G2095" s="4" t="str">
        <x:f>IFERROR(INDEX('Items'!$D$6:$D$1005,MATCH(D2095,'Items'!$A$6:$A$1005,0)),"MISSING ID")</x:f>
        <x:v>Camp items</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Not applicable</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'Items'!$A$6:$A$924</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t="str">
        <x:v>design.refine.ceramic.body_feed</x:v>
      </x:c>
      <x:c r="B11" s="4" t="str">
        <x:v>Prepared ceramic body feed preparation</x:v>
      </x:c>
      <x:c r="C11" s="4" t="str">
        <x:v>Material refinement</x:v>
      </x:c>
      <x:c r="D11" s="4" t="str">
        <x:v>Proposal</x:v>
      </x:c>
      <x:c r="E11" s="4" t="str">
        <x:v>Partial proposal</x:v>
      </x:c>
      <x:c r="F11" s="4" t="str">
        <x:v>Prepare the listed output from candidate material inputs.</x:v>
      </x:c>
      <x:c r="G11" s="4" t="str">
        <x:v>Controlled-heating firing kiln or specialist glass hot-work station; Ceramic firing tray / Ceramic casting mold as applicable. Qualified power, heat and atmosphere required.</x:v>
      </x:c>
      <x:c r="H11" s="4" t="str">
        <x:f>IF(I11=0,"Unassigned",IF(SUMIFS('Material routes'!$Q$6:$Q$2205,'Material routes'!$B$6:$B$2205,A11)&gt;0,"Unassigned","T"&amp;_xlfn.MAXIFS('Material routes'!$P$6:$P$2205,'Material routes'!$B$6:$B$2205,A11)))</x:f>
        <x:v>T0</x:v>
      </x:c>
      <x:c r="I11" s="4" t="n">
        <x:f>SUM(COUNTIFS('Material routes'!$B$6:$B$2205,A11,'Material routes'!$C$6:$C$2205,"Ingredient candidate"),COUNTIFS('Material routes'!$B$6:$B$2205,A11,'Material routes'!$C$6:$C$2205,"Consumed input"),COUNTIFS('Material routes'!$B$6:$B$2205,A11,'Material routes'!$C$6:$C$2205,"Contained input"),COUNTIFS('Material routes'!$B$6:$B$2205,A11,'Material routes'!$C$6:$C$2205,"Transform input"))</x:f>
        <x:v>1</x:v>
      </x:c>
      <x:c r="J11" s="4" t="n">
        <x:f>COUNTIFS('Material routes'!$B$6:$B$2205,A11,'Material routes'!$C$6:$C$2205,"Output")</x:f>
        <x:v>1</x:v>
      </x:c>
      <x:c r="K11" s="4" t="n">
        <x:f>COUNTIFS('Material routes'!$B$6:$B$2205,A11,'Material routes'!$C$6:$C$2205,"Tool candidate")</x:f>
        <x:v>0</x:v>
      </x:c>
      <x:c r="L11" s="4" t="str">
        <x:v>New game proposal; no complete recipe</x:v>
      </x:c>
      <x:c r="M11" s="4" t="str">
        <x:v>Quantities, supporting inputs, compatibility and process conditions remain open.</x:v>
      </x:c>
    </x:row>
    <x:row r="12" ht="85" customHeight="1">
      <x:c r="A12" s="4" t="str">
        <x:v>design.refine.ceramic.glaze_feed</x:v>
      </x:c>
      <x:c r="B12" s="4" t="str">
        <x:v>Prepared glaze feed preparation</x:v>
      </x:c>
      <x:c r="C12" s="4" t="str">
        <x:v>Material refinement</x:v>
      </x:c>
      <x:c r="D12" s="4" t="str">
        <x:v>Proposal</x:v>
      </x:c>
      <x:c r="E12" s="4" t="str">
        <x:v>Partial proposal</x:v>
      </x:c>
      <x:c r="F12" s="4" t="str">
        <x:v>Prepare the listed output from candidate material inputs.</x:v>
      </x:c>
      <x:c r="G12" s="4" t="str">
        <x:v>Controlled-heating firing kiln or specialist glass hot-work station; Ceramic firing tray / Ceramic casting mold as applicable. Qualified power, heat and atmosphere required.</x:v>
      </x:c>
      <x:c r="H12" s="4" t="str">
        <x:f>IF(I12=0,"Unassigned",IF(SUMIFS('Material routes'!$Q$6:$Q$2205,'Material routes'!$B$6:$B$2205,A12)&gt;0,"Unassigned","T"&amp;_xlfn.MAXIFS('Material routes'!$P$6:$P$2205,'Material routes'!$B$6:$B$2205,A12)))</x:f>
        <x:v>T0</x:v>
      </x:c>
      <x:c r="I12" s="4" t="n">
        <x:f>SUM(COUNTIFS('Material routes'!$B$6:$B$2205,A12,'Material routes'!$C$6:$C$2205,"Ingredient candidate"),COUNTIFS('Material routes'!$B$6:$B$2205,A12,'Material routes'!$C$6:$C$2205,"Consumed input"),COUNTIFS('Material routes'!$B$6:$B$2205,A12,'Material routes'!$C$6:$C$2205,"Contained input"),COUNTIFS('Material routes'!$B$6:$B$2205,A12,'Material routes'!$C$6:$C$2205,"Transform input"))</x:f>
        <x:v>1</x:v>
      </x:c>
      <x:c r="J12" s="4" t="n">
        <x:f>COUNTIFS('Material routes'!$B$6:$B$2205,A12,'Material routes'!$C$6:$C$2205,"Output")</x:f>
        <x:v>1</x:v>
      </x:c>
      <x:c r="K12" s="4" t="n">
        <x:f>COUNTIFS('Material routes'!$B$6:$B$2205,A12,'Material routes'!$C$6:$C$2205,"Tool candidate")</x:f>
        <x:v>0</x:v>
      </x:c>
      <x:c r="L12" s="4" t="str">
        <x:v>New game proposal; no complete recipe</x:v>
      </x:c>
      <x:c r="M12" s="4" t="str">
        <x:v>Quantities, supporting inputs, compatibility and process conditions remain open.</x:v>
      </x:c>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T0</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T0</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T0</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T0</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T0</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T0</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T0</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T0</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t="str">
        <x:v>design.refine.t1.dressed_stone</x:v>
      </x:c>
      <x:c r="B28" s="4" t="str">
        <x:v>Dressed building-stone stock preparation</x:v>
      </x:c>
      <x:c r="C28" s="4" t="str">
        <x:v>Material refinement</x:v>
      </x:c>
      <x:c r="D28" s="4" t="str">
        <x:v>Proposal</x:v>
      </x:c>
      <x:c r="E28" s="4" t="str">
        <x:v>Partial proposal</x:v>
      </x:c>
      <x:c r="F28" s="4" t="str">
        <x:v>Prepare the listed output from candidate material inputs.</x:v>
      </x:c>
      <x:c r="G28" s="4" t="str">
        <x:v>Ceramic grinding mortar, Ceramic pestle, Ceramic abrasive disc and stone-cutting fixtures as applicable; grade selection and finishing qualification required.</x:v>
      </x:c>
      <x:c r="H28" s="4" t="str">
        <x:f>IF(I28=0,"Unassigned",IF(SUMIFS('Material routes'!$Q$6:$Q$2205,'Material routes'!$B$6:$B$2205,A28)&gt;0,"Unassigned","T"&amp;_xlfn.MAXIFS('Material routes'!$P$6:$P$2205,'Material routes'!$B$6:$B$2205,A28)))</x:f>
        <x:v>T0</x:v>
      </x:c>
      <x:c r="I28" s="4" t="n">
        <x:f>SUM(COUNTIFS('Material routes'!$B$6:$B$2205,A28,'Material routes'!$C$6:$C$2205,"Ingredient candidate"),COUNTIFS('Material routes'!$B$6:$B$2205,A28,'Material routes'!$C$6:$C$2205,"Consumed input"),COUNTIFS('Material routes'!$B$6:$B$2205,A28,'Material routes'!$C$6:$C$2205,"Contained input"),COUNTIFS('Material routes'!$B$6:$B$2205,A28,'Material routes'!$C$6:$C$2205,"Transform input"))</x:f>
        <x:v>1</x:v>
      </x:c>
      <x:c r="J28" s="4" t="n">
        <x:f>COUNTIFS('Material routes'!$B$6:$B$2205,A28,'Material routes'!$C$6:$C$2205,"Output")</x:f>
        <x:v>1</x:v>
      </x:c>
      <x:c r="K28" s="4" t="n">
        <x:f>COUNTIFS('Material routes'!$B$6:$B$2205,A28,'Material routes'!$C$6:$C$2205,"Tool candidate")</x:f>
        <x:v>0</x:v>
      </x:c>
      <x:c r="L28" s="4" t="str">
        <x:v>https://github.com/sleepyseamonster/Arc-Dust/blob/f6f98515c005dc3c73cccd9cbc031691745740c6/02-Arc-Dust-Worldbuilding/world/materials/industrial-material-palette.md (source proposal; game route proposed)</x:v>
      </x:c>
      <x:c r="M28" s="4" t="str">
        <x:v>Quantities, supporting inputs, compatibility and process conditions remain open.</x:v>
      </x:c>
    </x:row>
    <x:row r="29" ht="85" customHeight="1">
      <x:c r="A29" s="4" t="str">
        <x:v>design.refine.t1.resonant_blank</x:v>
      </x:c>
      <x:c r="B29" s="4" t="str">
        <x:v>Selected resonant-stone blank preparation</x:v>
      </x:c>
      <x:c r="C29" s="4" t="str">
        <x:v>Material refinement</x:v>
      </x:c>
      <x:c r="D29" s="4" t="str">
        <x:v>Proposal</x:v>
      </x:c>
      <x:c r="E29" s="4" t="str">
        <x:v>Partial proposal</x:v>
      </x:c>
      <x:c r="F29" s="4" t="str">
        <x:v>Prepare the listed output from candidate material inputs.</x:v>
      </x:c>
      <x:c r="G29" s="4" t="str">
        <x:v>Ceramic grinding mortar, Ceramic pestle, Ceramic abrasive disc and stone-cutting fixtures as applicable; grade selection and finishing qualification required.</x:v>
      </x:c>
      <x:c r="H29" s="4" t="str">
        <x:f>IF(I29=0,"Unassigned",IF(SUMIFS('Material routes'!$Q$6:$Q$2205,'Material routes'!$B$6:$B$2205,A29)&gt;0,"Unassigned","T"&amp;_xlfn.MAXIFS('Material routes'!$P$6:$P$2205,'Material routes'!$B$6:$B$2205,A29)))</x:f>
        <x:v>T0</x:v>
      </x:c>
      <x:c r="I29" s="4" t="n">
        <x:f>SUM(COUNTIFS('Material routes'!$B$6:$B$2205,A29,'Material routes'!$C$6:$C$2205,"Ingredient candidate"),COUNTIFS('Material routes'!$B$6:$B$2205,A29,'Material routes'!$C$6:$C$2205,"Consumed input"),COUNTIFS('Material routes'!$B$6:$B$2205,A29,'Material routes'!$C$6:$C$2205,"Contained input"),COUNTIFS('Material routes'!$B$6:$B$2205,A29,'Material routes'!$C$6:$C$2205,"Transform input"))</x:f>
        <x:v>1</x:v>
      </x:c>
      <x:c r="J29" s="4" t="n">
        <x:f>COUNTIFS('Material routes'!$B$6:$B$2205,A29,'Material routes'!$C$6:$C$2205,"Output")</x:f>
        <x:v>1</x:v>
      </x:c>
      <x:c r="K29" s="4" t="n">
        <x:f>COUNTIFS('Material routes'!$B$6:$B$2205,A29,'Material routes'!$C$6:$C$2205,"Tool candidate")</x:f>
        <x:v>0</x:v>
      </x:c>
      <x:c r="L29" s="4" t="str">
        <x:v>https://github.com/sleepyseamonster/Arc-Dust/blob/f6f98515c005dc3c73cccd9cbc031691745740c6/02-Arc-Dust-Worldbuilding/world/peoples/resonance-callers.md (source proposal; game route proposed)</x:v>
      </x:c>
      <x:c r="M29" s="4" t="str">
        <x:v>Quantities, supporting inputs, compatibility and process conditions remain open.</x:v>
      </x:c>
    </x:row>
    <x:row r="30" ht="85" customHeight="1">
      <x:c r="A30" s="4" t="str">
        <x:v>design.refine.t1.pigment_powder</x:v>
      </x:c>
      <x:c r="B30" s="4" t="str">
        <x:v>Prepared mineral pigment powder preparation</x:v>
      </x:c>
      <x:c r="C30" s="4" t="str">
        <x:v>Material refinement</x:v>
      </x:c>
      <x:c r="D30" s="4" t="str">
        <x:v>Proposal</x:v>
      </x:c>
      <x:c r="E30" s="4" t="str">
        <x:v>Partial proposal</x:v>
      </x:c>
      <x:c r="F30" s="4" t="str">
        <x:v>Prepare the listed output from candidate material inputs.</x:v>
      </x:c>
      <x:c r="G30" s="4" t="str">
        <x:v>Ceramic grinding mortar, Ceramic pestle, Ceramic abrasive disc and stone-cutting fixtures as applicable; grade selection and finishing qualification required.</x:v>
      </x:c>
      <x:c r="H30" s="4" t="str">
        <x:f>IF(I30=0,"Unassigned",IF(SUMIFS('Material routes'!$Q$6:$Q$2205,'Material routes'!$B$6:$B$2205,A30)&gt;0,"Unassigned","T"&amp;_xlfn.MAXIFS('Material routes'!$P$6:$P$2205,'Material routes'!$B$6:$B$2205,A30)))</x:f>
        <x:v>T0</x:v>
      </x:c>
      <x:c r="I30" s="4" t="n">
        <x:f>SUM(COUNTIFS('Material routes'!$B$6:$B$2205,A30,'Material routes'!$C$6:$C$2205,"Ingredient candidate"),COUNTIFS('Material routes'!$B$6:$B$2205,A30,'Material routes'!$C$6:$C$2205,"Consumed input"),COUNTIFS('Material routes'!$B$6:$B$2205,A30,'Material routes'!$C$6:$C$2205,"Contained input"),COUNTIFS('Material routes'!$B$6:$B$2205,A30,'Material routes'!$C$6:$C$2205,"Transform input"))</x:f>
        <x:v>1</x:v>
      </x:c>
      <x:c r="J30" s="4" t="n">
        <x:f>COUNTIFS('Material routes'!$B$6:$B$2205,A30,'Material routes'!$C$6:$C$2205,"Output")</x:f>
        <x:v>1</x:v>
      </x:c>
      <x:c r="K30" s="4" t="n">
        <x:f>COUNTIFS('Material routes'!$B$6:$B$2205,A30,'Material routes'!$C$6:$C$2205,"Tool candidate")</x:f>
        <x:v>0</x:v>
      </x:c>
      <x:c r="L30" s="4" t="str">
        <x:v>https://github.com/sleepyseamonster/Arc-Dust/blob/f6f98515c005dc3c73cccd9cbc031691745740c6/02-Arc-Dust-Worldbuilding/world/materials/chemical-processing-agents.md (source proposal; game route proposed)</x:v>
      </x:c>
      <x:c r="M30" s="4" t="str">
        <x:v>Quantities, supporting inputs, compatibility and process conditions remain open.</x:v>
      </x:c>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T0</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T0</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T0</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T0</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T0</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T0</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t="str">
        <x:v>design.refine.bio.husk_paper</x:v>
      </x:c>
      <x:c r="B46" s="4" t="str">
        <x:v>Husk-fiber paper preparation</x:v>
      </x:c>
      <x:c r="C46" s="4" t="str">
        <x:v>Material refinement</x:v>
      </x:c>
      <x:c r="D46" s="4" t="str">
        <x:v>Proposal</x:v>
      </x:c>
      <x:c r="E46" s="4" t="str">
        <x:v>Partial proposal</x:v>
      </x:c>
      <x:c r="F46" s="4" t="str">
        <x:v>Prepare the listed output from candidate material inputs.</x:v>
      </x:c>
      <x:c r="G46" s="4" t="str">
        <x:v>Husk-sheet cutting shears, pressure fixtures and dedicated preparation surfaces. Very low hide/fur yield; no ordinary cloth or plant inputs.</x:v>
      </x:c>
      <x:c r="H46" s="4" t="str">
        <x:f>IF(I46=0,"Unassigned",IF(SUMIFS('Material routes'!$Q$6:$Q$2205,'Material routes'!$B$6:$B$2205,A46)&gt;0,"Unassigned","T"&amp;_xlfn.MAXIFS('Material routes'!$P$6:$P$2205,'Material routes'!$B$6:$B$2205,A46)))</x:f>
        <x:v>T1</x:v>
      </x:c>
      <x:c r="I46" s="4" t="n">
        <x:f>SUM(COUNTIFS('Material routes'!$B$6:$B$2205,A46,'Material routes'!$C$6:$C$2205,"Ingredient candidate"),COUNTIFS('Material routes'!$B$6:$B$2205,A46,'Material routes'!$C$6:$C$2205,"Consumed input"),COUNTIFS('Material routes'!$B$6:$B$2205,A46,'Material routes'!$C$6:$C$2205,"Contained input"),COUNTIFS('Material routes'!$B$6:$B$2205,A46,'Material routes'!$C$6:$C$2205,"Transform input"))</x:f>
        <x:v>1</x:v>
      </x:c>
      <x:c r="J46" s="4" t="n">
        <x:f>COUNTIFS('Material routes'!$B$6:$B$2205,A46,'Material routes'!$C$6:$C$2205,"Output")</x:f>
        <x:v>1</x:v>
      </x:c>
      <x:c r="K46" s="4" t="n">
        <x:f>COUNTIFS('Material routes'!$B$6:$B$2205,A46,'Material routes'!$C$6:$C$2205,"Tool candidate")</x:f>
        <x:v>0</x:v>
      </x:c>
      <x:c r="L46" s="4" t="str">
        <x:v>New game proposal; no complete recipe</x:v>
      </x:c>
      <x:c r="M46" s="4" t="str">
        <x:v>Quantities, supporting inputs, compatibility and process conditions remain open.</x:v>
      </x:c>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T1</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Unassigned</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T0</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t="str">
        <x:v>outline.resource_chain.20</x:v>
      </x:c>
      <x:c r="B61" s="4" t="str">
        <x:v>Static grounding kit contribution outline</x:v>
      </x:c>
      <x:c r="C61" s="4" t="str">
        <x:v>Finished-item crafting</x:v>
      </x:c>
      <x:c r="D61" s="4" t="str">
        <x:v>Concept outline</x:v>
      </x:c>
      <x:c r="E61" s="4" t="str">
        <x:v>Concept outline</x:v>
      </x:c>
      <x:c r="F61" s="4" t="str">
        <x:v>Trim insulating separator</x:v>
      </x:c>
      <x:c r="G61" s="4" t="str">
        <x:v>Field fitting proposed</x:v>
      </x:c>
      <x:c r="H61" s="4" t="str">
        <x:f>IF(I61=0,"Unassigned",IF(SUMIFS('Material routes'!$Q$6:$Q$2205,'Material routes'!$B$6:$B$2205,A61)&gt;0,"Unassigned","T"&amp;_xlfn.MAXIFS('Material routes'!$P$6:$P$2205,'Material routes'!$B$6:$B$2205,A61)))</x:f>
        <x:v>T0</x:v>
      </x:c>
      <x:c r="I61" s="4" t="n">
        <x:f>SUM(COUNTIFS('Material routes'!$B$6:$B$2205,A61,'Material routes'!$C$6:$C$2205,"Ingredient candidate"),COUNTIFS('Material routes'!$B$6:$B$2205,A61,'Material routes'!$C$6:$C$2205,"Consumed input"),COUNTIFS('Material routes'!$B$6:$B$2205,A61,'Material routes'!$C$6:$C$2205,"Contained input"),COUNTIFS('Material routes'!$B$6:$B$2205,A61,'Material routes'!$C$6:$C$2205,"Transform input"))</x:f>
        <x:v>1</x:v>
      </x:c>
      <x:c r="J61" s="4" t="n">
        <x:f>COUNTIFS('Material routes'!$B$6:$B$2205,A61,'Material routes'!$C$6:$C$2205,"Output")</x:f>
        <x:v>1</x:v>
      </x:c>
      <x:c r="K61" s="4" t="n">
        <x:f>COUNTIFS('Material routes'!$B$6:$B$2205,A61,'Material routes'!$C$6:$C$2205,"Tool candidate")</x:f>
        <x:v>0</x:v>
      </x:c>
      <x:c r="L61" s="4" t="str">
        <x:v>User design direction, October 14, 2026; local brainstorming. New proposal unless explicitly marked User direction.</x:v>
      </x:c>
      <x:c r="M61" s="4" t="str">
        <x:v>Partial contribution only. This is not a complete alternative recipe or a claim that all other ingredients are unnecessary.</x:v>
      </x:c>
    </x:row>
    <x:row r="62" ht="85" customHeight="1">
      <x:c r="A62" s="4" t="str">
        <x:v>outline.resource_chain.21</x:v>
      </x:c>
      <x:c r="B62" s="4" t="str">
        <x:v>Static grounding kit contribution outline</x:v>
      </x:c>
      <x:c r="C62" s="4" t="str">
        <x:v>Finished-item crafting</x:v>
      </x:c>
      <x:c r="D62" s="4" t="str">
        <x:v>Concept outline</x:v>
      </x:c>
      <x:c r="E62" s="4" t="str">
        <x:v>Concept outline</x:v>
      </x:c>
      <x:c r="F62" s="4" t="str">
        <x:v>Potential conductive composite ingredient</x:v>
      </x:c>
      <x:c r="G62" s="4" t="str">
        <x:v>Workbench proposed</x:v>
      </x:c>
      <x:c r="H62" s="4" t="str">
        <x:f>IF(I62=0,"Unassigned",IF(SUMIFS('Material routes'!$Q$6:$Q$2205,'Material routes'!$B$6:$B$2205,A62)&gt;0,"Unassigned","T"&amp;_xlfn.MAXIFS('Material routes'!$P$6:$P$2205,'Material routes'!$B$6:$B$2205,A62)))</x:f>
        <x:v>T1</x:v>
      </x:c>
      <x:c r="I62" s="4" t="n">
        <x:f>SUM(COUNTIFS('Material routes'!$B$6:$B$2205,A62,'Material routes'!$C$6:$C$2205,"Ingredient candidate"),COUNTIFS('Material routes'!$B$6:$B$2205,A62,'Material routes'!$C$6:$C$2205,"Consumed input"),COUNTIFS('Material routes'!$B$6:$B$2205,A62,'Material routes'!$C$6:$C$2205,"Contained input"),COUNTIFS('Material routes'!$B$6:$B$2205,A62,'Material routes'!$C$6:$C$2205,"Transform input"))</x:f>
        <x:v>1</x:v>
      </x:c>
      <x:c r="J62" s="4" t="n">
        <x:f>COUNTIFS('Material routes'!$B$6:$B$2205,A62,'Material routes'!$C$6:$C$2205,"Output")</x:f>
        <x:v>1</x:v>
      </x:c>
      <x:c r="K62" s="4" t="n">
        <x:f>COUNTIFS('Material routes'!$B$6:$B$2205,A62,'Material routes'!$C$6:$C$2205,"Tool candidate")</x:f>
        <x:v>0</x:v>
      </x:c>
      <x:c r="L62" s="4" t="str">
        <x:v>User design direction, October 14, 2026; local brainstorming. New proposal unless explicitly marked User direction.</x:v>
      </x:c>
      <x:c r="M62" s="4" t="str">
        <x:v>Partial contribution only. This is not a complete alternative recipe or a claim that all other ingredients are unnecessary.</x:v>
      </x:c>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T0</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t="str">
        <x:v>outline.resource_chain.27</x:v>
      </x:c>
      <x:c r="B68" s="4" t="str">
        <x:v>Static grounding kit contribution outline</x:v>
      </x:c>
      <x:c r="C68" s="4" t="str">
        <x:v>Finished-item crafting</x:v>
      </x:c>
      <x:c r="D68" s="4" t="str">
        <x:v>Concept outline</x:v>
      </x:c>
      <x:c r="E68" s="4" t="str">
        <x:v>Concept outline</x:v>
      </x:c>
      <x:c r="F68" s="4" t="str">
        <x:v>Manufacture conductive parts; kit design unresolved</x:v>
      </x:c>
      <x:c r="G68" s="4" t="str">
        <x:v>Workbench proposed</x:v>
      </x:c>
      <x:c r="H68" s="4" t="str">
        <x:f>IF(I68=0,"Unassigned",IF(SUMIFS('Material routes'!$Q$6:$Q$2205,'Material routes'!$B$6:$B$2205,A68)&gt;0,"Unassigned","T"&amp;_xlfn.MAXIFS('Material routes'!$P$6:$P$2205,'Material routes'!$B$6:$B$2205,A68)))</x:f>
        <x:v>T0</x:v>
      </x:c>
      <x:c r="I68" s="4" t="n">
        <x:f>SUM(COUNTIFS('Material routes'!$B$6:$B$2205,A68,'Material routes'!$C$6:$C$2205,"Ingredient candidate"),COUNTIFS('Material routes'!$B$6:$B$2205,A68,'Material routes'!$C$6:$C$2205,"Consumed input"),COUNTIFS('Material routes'!$B$6:$B$2205,A68,'Material routes'!$C$6:$C$2205,"Contained input"),COUNTIFS('Material routes'!$B$6:$B$2205,A68,'Material routes'!$C$6:$C$2205,"Transform input"))</x:f>
        <x:v>1</x:v>
      </x:c>
      <x:c r="J68" s="4" t="n">
        <x:f>COUNTIFS('Material routes'!$B$6:$B$2205,A68,'Material routes'!$C$6:$C$2205,"Output")</x:f>
        <x:v>1</x:v>
      </x:c>
      <x:c r="K68" s="4" t="n">
        <x:f>COUNTIFS('Material routes'!$B$6:$B$2205,A68,'Material routes'!$C$6:$C$2205,"Tool candidate")</x:f>
        <x:v>0</x:v>
      </x:c>
      <x:c r="L68" s="4" t="str">
        <x:v>User direction; proposed crafting relationship</x:v>
      </x:c>
      <x:c r="M68" s="4" t="str">
        <x:v>Partial contribution only. This is not a complete alternative recipe or a claim that all other ingredients are unnecessary.</x:v>
      </x:c>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t="str">
        <x:v>outline.resource_chain.30</x:v>
      </x:c>
      <x:c r="B71" s="4" t="str">
        <x:v>Husk-fiber paper contribution outline</x:v>
      </x:c>
      <x:c r="C71" s="4" t="str">
        <x:v>Material refinement</x:v>
      </x:c>
      <x:c r="D71" s="4" t="str">
        <x:v>Needs tier review</x:v>
      </x:c>
      <x:c r="E71" s="4" t="str">
        <x:v>Concept outline</x:v>
      </x:c>
      <x:c r="F71" s="4" t="str">
        <x:v>Process scraped husk fibers into paper</x:v>
      </x:c>
      <x:c r="G71" s="4" t="str">
        <x:v>Paper-processing station not yet defined</x:v>
      </x:c>
      <x:c r="H71" s="4" t="str">
        <x:f>IF(I71=0,"Unassigned",IF(SUMIFS('Material routes'!$Q$6:$Q$2205,'Material routes'!$B$6:$B$2205,A71)&gt;0,"Unassigned","T"&amp;_xlfn.MAXIFS('Material routes'!$P$6:$P$2205,'Material routes'!$B$6:$B$2205,A71)))</x:f>
        <x:v>T0</x:v>
      </x:c>
      <x:c r="I71" s="4" t="n">
        <x:f>SUM(COUNTIFS('Material routes'!$B$6:$B$2205,A71,'Material routes'!$C$6:$C$2205,"Ingredient candidate"),COUNTIFS('Material routes'!$B$6:$B$2205,A71,'Material routes'!$C$6:$C$2205,"Consumed input"),COUNTIFS('Material routes'!$B$6:$B$2205,A71,'Material routes'!$C$6:$C$2205,"Contained input"),COUNTIFS('Material routes'!$B$6:$B$2205,A71,'Material routes'!$C$6:$C$2205,"Transform input"))</x:f>
        <x:v>1</x:v>
      </x:c>
      <x:c r="J71" s="4" t="n">
        <x:f>COUNTIFS('Material routes'!$B$6:$B$2205,A71,'Material routes'!$C$6:$C$2205,"Output")</x:f>
        <x:v>1</x:v>
      </x:c>
      <x:c r="K71" s="4" t="n">
        <x:f>COUNTIFS('Material routes'!$B$6:$B$2205,A71,'Material routes'!$C$6:$C$2205,"Tool candidate")</x:f>
        <x:v>0</x:v>
      </x:c>
      <x:c r="L71" s="4" t="str">
        <x:v>Docs/WORLD_BASIS.md#material-culture; author direction October 14, 2026. Process details and specific product forms remain unimplemented.</x:v>
      </x:c>
      <x:c r="M71"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2" ht="85" customHeight="1">
      <x:c r="A72" s="4" t="str">
        <x:v>outline.resource_chain.31</x:v>
      </x:c>
      <x:c r="B72" s="4" t="str">
        <x:v>Husk-fiber paper contribution outline</x:v>
      </x:c>
      <x:c r="C72" s="4" t="str">
        <x:v>Material refinement</x:v>
      </x:c>
      <x:c r="D72" s="4" t="str">
        <x:v>Needs tier review</x:v>
      </x:c>
      <x:c r="E72" s="4" t="str">
        <x:v>Concept outline</x:v>
      </x:c>
      <x:c r="F72" s="4" t="str">
        <x:v>Use scraped husk fibers for paper</x:v>
      </x:c>
      <x:c r="G72" s="4" t="str">
        <x:v>Paper-processing station not yet defined</x:v>
      </x:c>
      <x:c r="H72" s="4" t="str">
        <x:f>IF(I72=0,"Unassigned",IF(SUMIFS('Material routes'!$Q$6:$Q$2205,'Material routes'!$B$6:$B$2205,A72)&gt;0,"Unassigned","T"&amp;_xlfn.MAXIFS('Material routes'!$P$6:$P$2205,'Material routes'!$B$6:$B$2205,A72)))</x:f>
        <x:v>T0</x:v>
      </x:c>
      <x:c r="I72" s="4" t="n">
        <x:f>SUM(COUNTIFS('Material routes'!$B$6:$B$2205,A72,'Material routes'!$C$6:$C$2205,"Ingredient candidate"),COUNTIFS('Material routes'!$B$6:$B$2205,A72,'Material routes'!$C$6:$C$2205,"Consumed input"),COUNTIFS('Material routes'!$B$6:$B$2205,A72,'Material routes'!$C$6:$C$2205,"Contained input"),COUNTIFS('Material routes'!$B$6:$B$2205,A72,'Material routes'!$C$6:$C$2205,"Transform input"))</x:f>
        <x:v>1</x:v>
      </x:c>
      <x:c r="J72" s="4" t="n">
        <x:f>COUNTIFS('Material routes'!$B$6:$B$2205,A72,'Material routes'!$C$6:$C$2205,"Output")</x:f>
        <x:v>1</x:v>
      </x:c>
      <x:c r="K72" s="4" t="n">
        <x:f>COUNTIFS('Material routes'!$B$6:$B$2205,A72,'Material routes'!$C$6:$C$2205,"Tool candidate")</x:f>
        <x:v>0</x:v>
      </x:c>
      <x:c r="L72" s="4" t="str">
        <x:v>Docs/WORLD_BASIS.md#material-culture; author direction October 14, 2026. Process details and specific product forms remain unimplemented.</x:v>
      </x:c>
      <x:c r="M72"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t="str">
        <x:v>design.finished.prayer_leaf</x:v>
      </x:c>
      <x:c r="B74" s="4" t="str">
        <x:v>Husk-paper prayer leaf candidate craft</x:v>
      </x:c>
      <x:c r="C74" s="4" t="str">
        <x:v>Finished-item crafting</x:v>
      </x:c>
      <x:c r="D74" s="4" t="str">
        <x:v>Proposal</x:v>
      </x:c>
      <x:c r="E74" s="4" t="str">
        <x:v>Partial proposal</x:v>
      </x:c>
      <x:c r="F74" s="4" t="str">
        <x:v>Prepare a prayer leaf from husk paper.</x:v>
      </x:c>
      <x:c r="G74" s="4" t="str">
        <x:v>Marking stylus and food-excluded pigment applicator. Husk-paper preparation where applicable.</x:v>
      </x:c>
      <x:c r="H74" s="4" t="str">
        <x:f>IF(I74=0,"Unassigned",IF(SUMIFS('Material routes'!$Q$6:$Q$2205,'Material routes'!$B$6:$B$2205,A74)&gt;0,"Unassigned","T"&amp;_xlfn.MAXIFS('Material routes'!$P$6:$P$2205,'Material routes'!$B$6:$B$2205,A74)))</x:f>
        <x:v>T2</x:v>
      </x:c>
      <x:c r="I74" s="4" t="n">
        <x:f>SUM(COUNTIFS('Material routes'!$B$6:$B$2205,A74,'Material routes'!$C$6:$C$2205,"Ingredient candidate"),COUNTIFS('Material routes'!$B$6:$B$2205,A74,'Material routes'!$C$6:$C$2205,"Consumed input"),COUNTIFS('Material routes'!$B$6:$B$2205,A74,'Material routes'!$C$6:$C$2205,"Contained input"),COUNTIFS('Material routes'!$B$6:$B$2205,A74,'Material routes'!$C$6:$C$2205,"Transform input"))</x:f>
        <x:v>1</x:v>
      </x:c>
      <x:c r="J74" s="4" t="n">
        <x:f>COUNTIFS('Material routes'!$B$6:$B$2205,A74,'Material routes'!$C$6:$C$2205,"Output")</x:f>
        <x:v>1</x:v>
      </x:c>
      <x:c r="K74" s="4" t="n">
        <x:f>COUNTIFS('Material routes'!$B$6:$B$2205,A74,'Material routes'!$C$6:$C$2205,"Tool candidate")</x:f>
        <x:v>0</x:v>
      </x:c>
      <x:c r="L74" s="4" t="str">
        <x:v>New organizational brainstorming; specific game recipes are not approved.</x:v>
      </x:c>
      <x:c r="M74" s="4" t="str">
        <x:v>Quantities, supporting inputs, compatibility and process conditions remain open.</x:v>
      </x:c>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T2</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t="str">
        <x:v>design.branch.branch.flux</x:v>
      </x:c>
      <x:c r="B78" s="4" t="str">
        <x:v>Prepared metallurgical flux preparation</x:v>
      </x:c>
      <x:c r="C78" s="4" t="str">
        <x:v>Material refinement</x:v>
      </x:c>
      <x:c r="D78" s="4" t="str">
        <x:v>Proposal</x:v>
      </x:c>
      <x:c r="E78" s="4" t="str">
        <x:v>Partial proposal</x:v>
      </x:c>
      <x:c r="F78" s="4" t="str">
        <x:v>Select and prepare a workshop flux candidate from raw mineral feed.</x:v>
      </x:c>
      <x:c r="G78" s="4" t="str">
        <x:v>Ceramic grinding mortar, Ceramic pestle, Ceramic abrasive disc and stone-cutting fixtures as applicable; grade selection and finishing qualification required.</x:v>
      </x:c>
      <x:c r="H78" s="4" t="str">
        <x:f>IF(I78=0,"Unassigned",IF(SUMIFS('Material routes'!$Q$6:$Q$2205,'Material routes'!$B$6:$B$2205,A78)&gt;0,"Unassigned","T"&amp;_xlfn.MAXIFS('Material routes'!$P$6:$P$2205,'Material routes'!$B$6:$B$2205,A78)))</x:f>
        <x:v>T0</x:v>
      </x:c>
      <x:c r="I78" s="4" t="n">
        <x:f>SUM(COUNTIFS('Material routes'!$B$6:$B$2205,A78,'Material routes'!$C$6:$C$2205,"Ingredient candidate"),COUNTIFS('Material routes'!$B$6:$B$2205,A78,'Material routes'!$C$6:$C$2205,"Consumed input"),COUNTIFS('Material routes'!$B$6:$B$2205,A78,'Material routes'!$C$6:$C$2205,"Contained input"),COUNTIFS('Material routes'!$B$6:$B$2205,A78,'Material routes'!$C$6:$C$2205,"Transform input"))</x:f>
        <x:v>2</x:v>
      </x:c>
      <x:c r="J78" s="4" t="n">
        <x:f>COUNTIFS('Material routes'!$B$6:$B$2205,A78,'Material routes'!$C$6:$C$2205,"Output")</x:f>
        <x:v>1</x:v>
      </x:c>
      <x:c r="K78" s="4" t="n">
        <x:f>COUNTIFS('Material routes'!$B$6:$B$2205,A78,'Material routes'!$C$6:$C$2205,"Tool candidate")</x:f>
        <x:v>0</x:v>
      </x:c>
      <x:c r="L78" s="4" t="str">
        <x:v>New game brainstorming, October 15, 2026; not source canon or an implemented recipe.</x:v>
      </x:c>
      <x:c r="M78" s="4" t="str">
        <x:v>Composition, furnace compatibility and atmosphere-dependent process remain open.</x:v>
      </x:c>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t="str">
        <x:v>design.branch.branch.manganese_feed</x:v>
      </x:c>
      <x:c r="B80" s="4" t="str">
        <x:v>Manganese-bearing alloy feed preparation</x:v>
      </x:c>
      <x:c r="C80" s="4" t="str">
        <x:v>Material refinement</x:v>
      </x:c>
      <x:c r="D80" s="4" t="str">
        <x:v>Proposal</x:v>
      </x:c>
      <x:c r="E80" s="4" t="str">
        <x:v>Partial proposal</x:v>
      </x:c>
      <x:c r="F80" s="4" t="str">
        <x:v>Concentrate a selected manganese-bearing fraction as a later alloying feed.</x:v>
      </x:c>
      <x:c r="G80" s="4" t="str">
        <x:v>Ceramic grinding mortar, Ceramic pestle, Ceramic abrasive disc and stone-cutting fixtures as applicable; grade selection and finishing qualification required.</x:v>
      </x:c>
      <x:c r="H80" s="4" t="str">
        <x:f>IF(I80=0,"Unassigned",IF(SUMIFS('Material routes'!$Q$6:$Q$2205,'Material routes'!$B$6:$B$2205,A80)&gt;0,"Unassigned","T"&amp;_xlfn.MAXIFS('Material routes'!$P$6:$P$2205,'Material routes'!$B$6:$B$2205,A80)))</x:f>
        <x:v>T0</x:v>
      </x:c>
      <x:c r="I80" s="4" t="n">
        <x:f>SUM(COUNTIFS('Material routes'!$B$6:$B$2205,A80,'Material routes'!$C$6:$C$2205,"Ingredient candidate"),COUNTIFS('Material routes'!$B$6:$B$2205,A80,'Material routes'!$C$6:$C$2205,"Consumed input"),COUNTIFS('Material routes'!$B$6:$B$2205,A80,'Material routes'!$C$6:$C$2205,"Contained input"),COUNTIFS('Material routes'!$B$6:$B$2205,A80,'Material routes'!$C$6:$C$2205,"Transform input"))</x:f>
        <x:v>1</x:v>
      </x:c>
      <x:c r="J80" s="4" t="n">
        <x:f>COUNTIFS('Material routes'!$B$6:$B$2205,A80,'Material routes'!$C$6:$C$2205,"Output")</x:f>
        <x:v>1</x:v>
      </x:c>
      <x:c r="K80" s="4" t="n">
        <x:f>COUNTIFS('Material routes'!$B$6:$B$2205,A80,'Material routes'!$C$6:$C$2205,"Tool candidate")</x:f>
        <x:v>0</x:v>
      </x:c>
      <x:c r="L80" s="4" t="str">
        <x:v>New game brainstorming, October 15, 2026; not source canon or an implemented recipe.</x:v>
      </x:c>
      <x:c r="M80" s="4" t="str">
        <x:v>Concentration is not yet finished alloying metal; extraction chemistry and contaminants unresolved.</x:v>
      </x:c>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T0</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T0</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T1</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T1</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T1</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T1</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T1</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T1</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T1</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T1</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T1</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T1</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T1</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T1</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T2</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t="str">
        <x:v>design.branch.branch.decorative_husk</x:v>
      </x:c>
      <x:c r="B110" s="4" t="str">
        <x:v>Finished decorative husk stock preparation</x:v>
      </x:c>
      <x:c r="C110" s="4" t="str">
        <x:v>Material refinement</x:v>
      </x:c>
      <x:c r="D110" s="4" t="str">
        <x:v>Proposal</x:v>
      </x:c>
      <x:c r="E110" s="4" t="str">
        <x:v>Partial proposal</x:v>
      </x:c>
      <x:c r="F110" s="4" t="str">
        <x:v>Explore premium finished paper/husk stock for later records, trim and display objects.</x:v>
      </x:c>
      <x:c r="G110" s="4" t="str">
        <x:v>Husk-sheet cutting shears, pressure fixtures and dedicated preparation surfaces. Very low hide/fur yield; no ordinary cloth or plant inputs.</x:v>
      </x:c>
      <x:c r="H110" s="4" t="str">
        <x:f>IF(I110=0,"Unassigned",IF(SUMIFS('Material routes'!$Q$6:$Q$2205,'Material routes'!$B$6:$B$2205,A110)&gt;0,"Unassigned","T"&amp;_xlfn.MAXIFS('Material routes'!$P$6:$P$2205,'Material routes'!$B$6:$B$2205,A110)))</x:f>
        <x:v>T2</x:v>
      </x:c>
      <x:c r="I110" s="4" t="n">
        <x:f>SUM(COUNTIFS('Material routes'!$B$6:$B$2205,A110,'Material routes'!$C$6:$C$2205,"Ingredient candidate"),COUNTIFS('Material routes'!$B$6:$B$2205,A110,'Material routes'!$C$6:$C$2205,"Consumed input"),COUNTIFS('Material routes'!$B$6:$B$2205,A110,'Material routes'!$C$6:$C$2205,"Contained input"),COUNTIFS('Material routes'!$B$6:$B$2205,A110,'Material routes'!$C$6:$C$2205,"Transform input"))</x:f>
        <x:v>2</x:v>
      </x:c>
      <x:c r="J110" s="4" t="n">
        <x:f>COUNTIFS('Material routes'!$B$6:$B$2205,A110,'Material routes'!$C$6:$C$2205,"Output")</x:f>
        <x:v>1</x:v>
      </x:c>
      <x:c r="K110" s="4" t="n">
        <x:f>COUNTIFS('Material routes'!$B$6:$B$2205,A110,'Material routes'!$C$6:$C$2205,"Tool candidate")</x:f>
        <x:v>0</x:v>
      </x:c>
      <x:c r="L110" s="4" t="str">
        <x:v>New game brainstorming, October 15, 2026; not source canon or an implemented recipe.</x:v>
      </x:c>
      <x:c r="M110" s="4" t="str">
        <x:v>Material stock, not a finished ritual document or ordinary fabric. Finish labor/provenance may matter more than tier alone.</x:v>
      </x:c>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T3</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T3</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T2</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T2</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T2</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T2</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T2</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T2</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T3</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T3</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T3</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T3</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T3</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T3</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T3</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T3</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T1</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T1</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T0</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str">
        <x:v>Proposal</x:v>
      </x:c>
      <x:c r="E165" s="4" t="str">
        <x:v>Partial proposal</x:v>
      </x:c>
      <x:c r="F165" s="4" t="str">
        <x:v>Shape and match a stopper directly from first glass stock. Candidate route only: quantities, yield, tools, fit, process conditions and service compatibility remain open. Fit to a selected vessel; no universal liquid compatibility.</x:v>
      </x:c>
      <x:c r="G165" s="4" t="str">
        <x:v>Controlled-heating firing kiln or specialist glass hot-work station; Ceramic firing tray / Ceramic casting mold as applicable. Qualified power, heat and atmosphere required.</x:v>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str">
        <x:v>Candidate route only: quantities, yield, tools, fit, process conditions and service compatibility remain open. Fit to a selected vessel; no universal liquid compatibility.</x:v>
      </x:c>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T1</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T2</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T1</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T3</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T2</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T2</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T2</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T2</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T2</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T2</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T2</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T3</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T3</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T3</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T3</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T1</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T1</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T0</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T2</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T3</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T0</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T1</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T1</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T0</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T0</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x:c r="B248" s="4"/>
      <x:c r="C248" s="4"/>
      <x:c r="D248" s="4"/>
      <x:c r="E248" s="4"/>
      <x:c r="F248" s="4"/>
      <x:c r="G248" s="4"/>
      <x:c r="H248" s="4"/>
      <x:c r="I248" s="4"/>
      <x:c r="J248" s="4"/>
      <x:c r="K248" s="4"/>
      <x:c r="L248" s="4"/>
      <x:c r="M248" s="4"/>
    </x:row>
    <x:row r="249" ht="115" customHeight="1">
      <x:c r="A249" s="4" t="str">
        <x:v>design.lore.beetle_liner</x:v>
      </x:c>
      <x:c r="B249" s="4" t="str">
        <x:v>Insulating beetle-harness liner preparation</x:v>
      </x:c>
      <x:c r="C249" s="4" t="str">
        <x:v>Material refinement</x:v>
      </x:c>
      <x:c r="D249" s="4" t="str">
        <x:v>Proposal</x:v>
      </x:c>
      <x:c r="E249" s="4" t="str">
        <x:v>Partial proposal</x:v>
      </x:c>
      <x:c r="F249" s="4" t="str">
        <x:v>Fit a candidate insulating liner for a particular domestic harness; flexibility, charge service, chafing and comfort need qualification.</x:v>
      </x:c>
      <x:c r="G249" s="4" t="str">
        <x:v>Specialist engineering workshop; insulation, pressure or control qualification as applicable. Power/working medium and operating theory unresolved.</x:v>
      </x:c>
      <x:c r="H249" s="4" t="str">
        <x:f>IF(I249=0,"Unassigned",IF(SUMIFS('Material routes'!$Q$6:$Q$2205,'Material routes'!$B$6:$B$2205,A249)&gt;0,"Unassigned","T"&amp;_xlfn.MAXIFS('Material routes'!$P$6:$P$2205,'Material routes'!$B$6:$B$2205,A249)))</x:f>
        <x:v>T2</x:v>
      </x:c>
      <x:c r="I249" s="4" t="n">
        <x:f>SUM(COUNTIFS('Material routes'!$B$6:$B$2205,A249,'Material routes'!$C$6:$C$2205,"Ingredient candidate"),COUNTIFS('Material routes'!$B$6:$B$2205,A249,'Material routes'!$C$6:$C$2205,"Consumed input"),COUNTIFS('Material routes'!$B$6:$B$2205,A249,'Material routes'!$C$6:$C$2205,"Contained input"),COUNTIFS('Material routes'!$B$6:$B$2205,A249,'Material routes'!$C$6:$C$2205,"Transform input"))</x:f>
        <x:v>3</x:v>
      </x:c>
      <x:c r="J249" s="4" t="n">
        <x:f>COUNTIFS('Material routes'!$B$6:$B$2205,A249,'Material routes'!$C$6:$C$2205,"Output")</x:f>
        <x:v>1</x:v>
      </x:c>
      <x:c r="K249" s="4" t="n">
        <x:f>COUNTIFS('Material routes'!$B$6:$B$2205,A249,'Material routes'!$C$6:$C$2205,"Tool candidate")</x:f>
        <x:v>0</x:v>
      </x:c>
      <x:c r="L249"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9" s="4" t="str">
        <x:v>Candidate source-informed route only; no quantities, actual chemical formula, grade or performance guarantee.</x:v>
      </x:c>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t="str">
        <x:v>design.lore.assay_packet</x:v>
      </x:c>
      <x:c r="B257" s="4" t="str">
        <x:v>Growth assay reference packet preparation</x:v>
      </x:c>
      <x:c r="C257" s="4" t="str">
        <x:v>Finished-item crafting</x:v>
      </x:c>
      <x:c r="D257" s="4" t="str">
        <x:v>Proposal</x:v>
      </x:c>
      <x:c r="E257" s="4" t="str">
        <x:v>Partial proposal</x:v>
      </x:c>
      <x:c r="F257" s="4" t="str">
        <x:v>Prepare a dry sample and husk-paper identification packet; provenance claims are records, not automatic authenticity guarantees.</x:v>
      </x:c>
      <x:c r="G257" s="4" t="str">
        <x:v>Forge hearth, Anvil, Forging hammer, Smithing tongs, Metalworking file and Hand-cranked metal drill as applicable. Existing workshop bootstrap and controlled heating/cooling required; no free-water quench assumed.</x:v>
      </x:c>
      <x:c r="H257" s="4" t="str">
        <x:f>IF(I257=0,"Unassigned",IF(SUMIFS('Material routes'!$Q$6:$Q$2205,'Material routes'!$B$6:$B$2205,A257)&gt;0,"Unassigned","T"&amp;_xlfn.MAXIFS('Material routes'!$P$6:$P$2205,'Material routes'!$B$6:$B$2205,A257)))</x:f>
        <x:v>T2</x:v>
      </x:c>
      <x:c r="I257" s="4" t="n">
        <x:f>SUM(COUNTIFS('Material routes'!$B$6:$B$2205,A257,'Material routes'!$C$6:$C$2205,"Ingredient candidate"),COUNTIFS('Material routes'!$B$6:$B$2205,A257,'Material routes'!$C$6:$C$2205,"Consumed input"),COUNTIFS('Material routes'!$B$6:$B$2205,A257,'Material routes'!$C$6:$C$2205,"Contained input"),COUNTIFS('Material routes'!$B$6:$B$2205,A257,'Material routes'!$C$6:$C$2205,"Transform input"))</x:f>
        <x:v>2</x:v>
      </x:c>
      <x:c r="J257" s="4" t="n">
        <x:f>COUNTIFS('Material routes'!$B$6:$B$2205,A257,'Material routes'!$C$6:$C$2205,"Output")</x:f>
        <x:v>1</x:v>
      </x:c>
      <x:c r="K257" s="4" t="n">
        <x:f>COUNTIFS('Material routes'!$B$6:$B$2205,A257,'Material routes'!$C$6:$C$2205,"Tool candidate")</x:f>
        <x:v>0</x:v>
      </x:c>
      <x:c r="L257"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57" s="4" t="str">
        <x:v>Candidate source-informed route only; no quantities, actual chemical formula, grade or performance guarantee.</x:v>
      </x:c>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T1</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T1</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T3</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t="str">
        <x:v>design.lore.legger_fastener_pack</x:v>
      </x:c>
      <x:c r="B262" s="4" t="str">
        <x:v>Legger service fastener pack preparation</x:v>
      </x:c>
      <x:c r="C262" s="4" t="str">
        <x:v>Finished-item crafting</x:v>
      </x:c>
      <x:c r="D262" s="4" t="str">
        <x:v>Proposal</x:v>
      </x:c>
      <x:c r="E262" s="4" t="str">
        <x:v>Partial proposal</x:v>
      </x:c>
      <x:c r="F262" s="4" t="str">
        <x:v>Package an identified matched fastener set with husk-paper fit/identity notes as a finished service pack; actual Legger fit and counts remain open.</x:v>
      </x:c>
      <x:c r="G262" s="4" t="str">
        <x:v>Forge hearth, Anvil, Forging hammer, Smithing tongs, Metalworking file and Hand-cranked metal drill as applicable. Existing workshop bootstrap and controlled heating/cooling required; no free-water quench assumed.</x:v>
      </x:c>
      <x:c r="H262" s="4" t="str">
        <x:f>IF(I262=0,"Unassigned",IF(SUMIFS('Material routes'!$Q$6:$Q$2205,'Material routes'!$B$6:$B$2205,A262)&gt;0,"Unassigned","T"&amp;_xlfn.MAXIFS('Material routes'!$P$6:$P$2205,'Material routes'!$B$6:$B$2205,A262)))</x:f>
        <x:v>T3</x:v>
      </x:c>
      <x:c r="I262" s="4" t="n">
        <x:f>SUM(COUNTIFS('Material routes'!$B$6:$B$2205,A262,'Material routes'!$C$6:$C$2205,"Ingredient candidate"),COUNTIFS('Material routes'!$B$6:$B$2205,A262,'Material routes'!$C$6:$C$2205,"Consumed input"),COUNTIFS('Material routes'!$B$6:$B$2205,A262,'Material routes'!$C$6:$C$2205,"Contained input"),COUNTIFS('Material routes'!$B$6:$B$2205,A262,'Material routes'!$C$6:$C$2205,"Transform input"))</x:f>
        <x:v>2</x:v>
      </x:c>
      <x:c r="J262" s="4" t="n">
        <x:f>COUNTIFS('Material routes'!$B$6:$B$2205,A262,'Material routes'!$C$6:$C$2205,"Output")</x:f>
        <x:v>1</x:v>
      </x:c>
      <x:c r="K262" s="4" t="n">
        <x:f>COUNTIFS('Material routes'!$B$6:$B$2205,A262,'Material routes'!$C$6:$C$2205,"Tool candidate")</x:f>
        <x:v>0</x:v>
      </x:c>
      <x:c r="L26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2" s="4" t="str">
        <x:v>Candidate source-informed route only; no quantities, actual chemical formula, grade or performance guarantee.</x:v>
      </x:c>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T0</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T0</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t="str">
        <x:v>design.collection.prepared_kaolin_body_stock</x:v>
      </x:c>
      <x:c r="B265" s="4" t="str">
        <x:v>Prepared kaolin body stock candidate preparation</x:v>
      </x:c>
      <x:c r="C265" s="4" t="str">
        <x:v>Material refinement</x:v>
      </x:c>
      <x:c r="D265" s="4" t="str">
        <x:v>Proposal</x:v>
      </x:c>
      <x:c r="E265" s="4" t="str">
        <x:v>Partial proposal</x:v>
      </x:c>
      <x:c r="F265" s="4" t="str">
        <x:v>Fine ceramic shaping mixture</x:v>
      </x:c>
      <x:c r="G265" s="4" t="str">
        <x:v>Controlled-heating firing kiln or specialist glass hot-work station; Ceramic firing tray / Ceramic casting mold as applicable. Qualified power, heat and atmosphere required.</x:v>
      </x:c>
      <x:c r="H265" s="4" t="str">
        <x:f>IF(I265=0,"Unassigned",IF(SUMIFS('Material routes'!$Q$6:$Q$2205,'Material routes'!$B$6:$B$2205,A265)&gt;0,"Unassigned","T"&amp;_xlfn.MAXIFS('Material routes'!$P$6:$P$2205,'Material routes'!$B$6:$B$2205,A265)))</x:f>
        <x:v>T1</x:v>
      </x:c>
      <x:c r="I265" s="4" t="n">
        <x:f>SUM(COUNTIFS('Material routes'!$B$6:$B$2205,A265,'Material routes'!$C$6:$C$2205,"Ingredient candidate"),COUNTIFS('Material routes'!$B$6:$B$2205,A265,'Material routes'!$C$6:$C$2205,"Consumed input"),COUNTIFS('Material routes'!$B$6:$B$2205,A265,'Material routes'!$C$6:$C$2205,"Contained input"),COUNTIFS('Material routes'!$B$6:$B$2205,A265,'Material routes'!$C$6:$C$2205,"Transform input"))</x:f>
        <x:v>2</x:v>
      </x:c>
      <x:c r="J265" s="4" t="n">
        <x:f>COUNTIFS('Material routes'!$B$6:$B$2205,A265,'Material routes'!$C$6:$C$2205,"Output")</x:f>
        <x:v>1</x:v>
      </x:c>
      <x:c r="K265" s="4" t="n">
        <x:f>COUNTIFS('Material routes'!$B$6:$B$2205,A265,'Material routes'!$C$6:$C$2205,"Tool candidate")</x:f>
        <x:v>0</x:v>
      </x:c>
      <x:c r="L265" s="4" t="str">
        <x:v>New item proposal, October 15, 2026. Setting reference (source proposal): https://github.com/sleepyseamonster/Arc-Dust/blob/f6f98515c005dc3c73cccd9cbc031691745740c6/02-Arc-Dust-Worldbuilding/world/materials/industrial-material-palette.md</x:v>
      </x:c>
      <x:c r="M265" s="4" t="str">
        <x:v>Quantities, output yield, supporting inputs and compatibility remain undefined.</x:v>
      </x:c>
    </x:row>
    <x:row r="266" ht="90" customHeight="1">
      <x:c r="A266" s="4" t="str">
        <x:v>design.collection.graded_magnesite_refractory_meal</x:v>
      </x:c>
      <x:c r="B266" s="4" t="str">
        <x:v>Graded magnesite refractory meal candidate preparation</x:v>
      </x:c>
      <x:c r="C266" s="4" t="str">
        <x:v>Material refinement</x:v>
      </x:c>
      <x:c r="D266" s="4" t="str">
        <x:v>Proposal</x:v>
      </x:c>
      <x:c r="E266" s="4" t="str">
        <x:v>Partial proposal</x:v>
      </x:c>
      <x:c r="F266" s="4" t="str">
        <x:v>Candidate high-temperature vessel feed</x:v>
      </x:c>
      <x:c r="G266" s="4" t="str">
        <x:v>Ceramic grinding mortar, Ceramic pestle, Ceramic abrasive disc and stone-cutting fixtures as applicable; grade selection and finishing qualification required.</x:v>
      </x:c>
      <x:c r="H266" s="4" t="str">
        <x:f>IF(I266=0,"Unassigned",IF(SUMIFS('Material routes'!$Q$6:$Q$2205,'Material routes'!$B$6:$B$2205,A266)&gt;0,"Unassigned","T"&amp;_xlfn.MAXIFS('Material routes'!$P$6:$P$2205,'Material routes'!$B$6:$B$2205,A266)))</x:f>
        <x:v>T0</x:v>
      </x:c>
      <x:c r="I266" s="4" t="n">
        <x:f>SUM(COUNTIFS('Material routes'!$B$6:$B$2205,A266,'Material routes'!$C$6:$C$2205,"Ingredient candidate"),COUNTIFS('Material routes'!$B$6:$B$2205,A266,'Material routes'!$C$6:$C$2205,"Consumed input"),COUNTIFS('Material routes'!$B$6:$B$2205,A266,'Material routes'!$C$6:$C$2205,"Contained input"),COUNTIFS('Material routes'!$B$6:$B$2205,A266,'Material routes'!$C$6:$C$2205,"Transform input"))</x:f>
        <x:v>1</x:v>
      </x:c>
      <x:c r="J266" s="4" t="n">
        <x:f>COUNTIFS('Material routes'!$B$6:$B$2205,A266,'Material routes'!$C$6:$C$2205,"Output")</x:f>
        <x:v>1</x:v>
      </x:c>
      <x:c r="K266" s="4" t="n">
        <x:f>COUNTIFS('Material routes'!$B$6:$B$2205,A266,'Material routes'!$C$6:$C$2205,"Tool candidate")</x:f>
        <x:v>0</x:v>
      </x:c>
      <x:c r="L266" s="4" t="str">
        <x:v>New item proposal, October 15, 2026. Setting reference (source proposal): https://github.com/sleepyseamonster/Arc-Dust/blob/f6f98515c005dc3c73cccd9cbc031691745740c6/02-Arc-Dust-Worldbuilding/world/materials/industrial-material-palette.md</x:v>
      </x:c>
      <x:c r="M266" s="4" t="str">
        <x:v>Quantities, output yield, supporting inputs and compatibility remain undefined.</x:v>
      </x:c>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T1</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T2</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T1</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T3</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T1</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t="str">
        <x:v>design.collection.husk_paper_surface_sizing</x:v>
      </x:c>
      <x:c r="B272" s="4" t="str">
        <x:v>Husk-paper surface sizing candidate preparation</x:v>
      </x:c>
      <x:c r="C272" s="4" t="str">
        <x:v>Material refinement</x:v>
      </x:c>
      <x:c r="D272" s="4" t="str">
        <x:v>Proposal</x:v>
      </x:c>
      <x:c r="E272" s="4" t="str">
        <x:v>Partial proposal</x:v>
      </x:c>
      <x:c r="F272" s="4" t="str">
        <x:v>Reduces surface shedding on document leaves</x:v>
      </x:c>
      <x:c r="G272" s="4" t="str">
        <x:v>Contained segregated vessels, Ceramic grinding mortar, Ceramic pestle and Glass transfer funnel. Process/carrier compatibility unresolved.</x:v>
      </x:c>
      <x:c r="H272" s="4" t="str">
        <x:f>IF(I272=0,"Unassigned",IF(SUMIFS('Material routes'!$Q$6:$Q$2205,'Material routes'!$B$6:$B$2205,A272)&gt;0,"Unassigned","T"&amp;_xlfn.MAXIFS('Material routes'!$P$6:$P$2205,'Material routes'!$B$6:$B$2205,A272)))</x:f>
        <x:v>T1</x:v>
      </x:c>
      <x:c r="I272" s="4" t="n">
        <x:f>SUM(COUNTIFS('Material routes'!$B$6:$B$2205,A272,'Material routes'!$C$6:$C$2205,"Ingredient candidate"),COUNTIFS('Material routes'!$B$6:$B$2205,A272,'Material routes'!$C$6:$C$2205,"Consumed input"),COUNTIFS('Material routes'!$B$6:$B$2205,A272,'Material routes'!$C$6:$C$2205,"Contained input"),COUNTIFS('Material routes'!$B$6:$B$2205,A272,'Material routes'!$C$6:$C$2205,"Transform input"))</x:f>
        <x:v>2</x:v>
      </x:c>
      <x:c r="J272" s="4" t="n">
        <x:f>COUNTIFS('Material routes'!$B$6:$B$2205,A272,'Material routes'!$C$6:$C$2205,"Output")</x:f>
        <x:v>1</x:v>
      </x:c>
      <x:c r="K272" s="4" t="n">
        <x:f>COUNTIFS('Material routes'!$B$6:$B$2205,A272,'Material routes'!$C$6:$C$2205,"Tool candidate")</x:f>
        <x:v>0</x:v>
      </x:c>
      <x:c r="L272" s="4" t="str">
        <x:v>New item proposal, October 15, 2026. Setting reference (source proposal): https://github.com/sleepyseamonster/Arc-Dust/blob/f6f98515c005dc3c73cccd9cbc031691745740c6/02-Arc-Dust-Worldbuilding/world/materials/industrial-material-palette.md</x:v>
      </x:c>
      <x:c r="M272" s="4" t="str">
        <x:v>Quantities, output yield, supporting inputs and compatibility remain undefined.</x:v>
      </x:c>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T1</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T1</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str">
        <x:v>Proposal</x:v>
      </x:c>
      <x:c r="E278" s="4" t="str">
        <x:v>Partial proposal</x:v>
      </x:c>
      <x:c r="F278" s="4" t="str">
        <x:v>Carries separated workshop reagents in individual sealed wells</x:v>
      </x:c>
      <x:c r="G278" s="4" t="str">
        <x:v>Controlled-heating firing kiln or specialist glass hot-work station; Ceramic firing tray / Ceramic casting mold as applicable. Qualified power, heat and atmosphere required.</x:v>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str">
        <x:v>Quantities, output yield, supporting inputs and compatibility remain undefined.</x:v>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T3</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T3</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T3</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T4</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t="str">
        <x:v>design.collection.shell_rib_gaiters</x:v>
      </x:c>
      <x:c r="B285" s="4" t="str">
        <x:v>Shell-rib gaiters candidate preparation</x:v>
      </x:c>
      <x:c r="C285" s="4" t="str">
        <x:v>Finished-item crafting</x:v>
      </x:c>
      <x:c r="D285" s="4" t="str">
        <x:v>Proposal</x:v>
      </x:c>
      <x:c r="E285" s="4" t="str">
        <x:v>Partial proposal</x:v>
      </x:c>
      <x:c r="F285" s="4" t="str">
        <x:v>Lower-leg covering against grit and brush contact</x:v>
      </x:c>
      <x:c r="G285" s="4" t="str">
        <x:v>Husk-sheet cutting shears, Hand-cranked metal drill and Ceramic abrasive disc as applicable; compatible contained biological preparation and low-yield material handling required.</x:v>
      </x:c>
      <x:c r="H285" s="4" t="str">
        <x:f>IF(I285=0,"Unassigned",IF(SUMIFS('Material routes'!$Q$6:$Q$2205,'Material routes'!$B$6:$B$2205,A285)&gt;0,"Unassigned","T"&amp;_xlfn.MAXIFS('Material routes'!$P$6:$P$2205,'Material routes'!$B$6:$B$2205,A285)))</x:f>
        <x:v>T1</x:v>
      </x:c>
      <x:c r="I285" s="4" t="n">
        <x:f>SUM(COUNTIFS('Material routes'!$B$6:$B$2205,A285,'Material routes'!$C$6:$C$2205,"Ingredient candidate"),COUNTIFS('Material routes'!$B$6:$B$2205,A285,'Material routes'!$C$6:$C$2205,"Consumed input"),COUNTIFS('Material routes'!$B$6:$B$2205,A285,'Material routes'!$C$6:$C$2205,"Contained input"),COUNTIFS('Material routes'!$B$6:$B$2205,A285,'Material routes'!$C$6:$C$2205,"Transform input"))</x:f>
        <x:v>2</x:v>
      </x:c>
      <x:c r="J285" s="4" t="n">
        <x:f>COUNTIFS('Material routes'!$B$6:$B$2205,A285,'Material routes'!$C$6:$C$2205,"Output")</x:f>
        <x:v>1</x:v>
      </x:c>
      <x:c r="K285" s="4" t="n">
        <x:f>COUNTIFS('Material routes'!$B$6:$B$2205,A285,'Material routes'!$C$6:$C$2205,"Tool candidate")</x:f>
        <x:v>0</x:v>
      </x:c>
      <x:c r="L285" s="4" t="str">
        <x:v>New item proposal, October 15, 2026. Setting reference (source proposal): https://github.com/sleepyseamonster/Arc-Dust/blob/f6f98515c005dc3c73cccd9cbc031691745740c6/02-Arc-Dust-Worldbuilding/world/materials/industrial-material-palette.md</x:v>
      </x:c>
      <x:c r="M285" s="4" t="str">
        <x:v>Quantities, output yield, supporting inputs and compatibility remain undefined.</x:v>
      </x:c>
    </x:row>
    <x:row r="286" ht="90" customHeight="1">
      <x:c r="A286" s="4" t="str">
        <x:v>design.collection.minimal_hide_tool_belt</x:v>
      </x:c>
      <x:c r="B286" s="4" t="str">
        <x:v>Minimal-hide tool belt candidate preparation</x:v>
      </x:c>
      <x:c r="C286" s="4" t="str">
        <x:v>Finished-item crafting</x:v>
      </x:c>
      <x:c r="D286" s="4" t="str">
        <x:v>Proposal</x:v>
      </x:c>
      <x:c r="E286" s="4" t="str">
        <x:v>Partial proposal</x:v>
      </x:c>
      <x:c r="F286" s="4" t="str">
        <x:v>Carries hand tools on narrow scarce hide strips</x:v>
      </x:c>
      <x:c r="G286" s="4" t="str">
        <x:v>Husk-sheet cutting shears, pressure fixtures and dedicated preparation surfaces. Very low hide/fur yield; no ordinary cloth or plant inputs.</x:v>
      </x:c>
      <x:c r="H286" s="4" t="str">
        <x:f>IF(I286=0,"Unassigned",IF(SUMIFS('Material routes'!$Q$6:$Q$2205,'Material routes'!$B$6:$B$2205,A286)&gt;0,"Unassigned","T"&amp;_xlfn.MAXIFS('Material routes'!$P$6:$P$2205,'Material routes'!$B$6:$B$2205,A286)))</x:f>
        <x:v>T2</x:v>
      </x:c>
      <x:c r="I286" s="4" t="n">
        <x:f>SUM(COUNTIFS('Material routes'!$B$6:$B$2205,A286,'Material routes'!$C$6:$C$2205,"Ingredient candidate"),COUNTIFS('Material routes'!$B$6:$B$2205,A286,'Material routes'!$C$6:$C$2205,"Consumed input"),COUNTIFS('Material routes'!$B$6:$B$2205,A286,'Material routes'!$C$6:$C$2205,"Contained input"),COUNTIFS('Material routes'!$B$6:$B$2205,A286,'Material routes'!$C$6:$C$2205,"Transform input"))</x:f>
        <x:v>2</x:v>
      </x:c>
      <x:c r="J286" s="4" t="n">
        <x:f>COUNTIFS('Material routes'!$B$6:$B$2205,A286,'Material routes'!$C$6:$C$2205,"Output")</x:f>
        <x:v>1</x:v>
      </x:c>
      <x:c r="K286" s="4" t="n">
        <x:f>COUNTIFS('Material routes'!$B$6:$B$2205,A286,'Material routes'!$C$6:$C$2205,"Tool candidate")</x:f>
        <x:v>0</x:v>
      </x:c>
      <x:c r="L286" s="4" t="str">
        <x:v>New item proposal, October 15, 2026. Setting reference (source proposal): https://github.com/sleepyseamonster/Arc-Dust/blob/f6f98515c005dc3c73cccd9cbc031691745740c6/02-Arc-Dust-Worldbuilding/world/materials/industrial-material-palette.md</x:v>
      </x:c>
      <x:c r="M286" s="4" t="str">
        <x:v>Quantities, output yield, supporting inputs and compatibility remain undefined.</x:v>
      </x:c>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t="str">
        <x:v>design.collection.canister_coming_of_age_pendant</x:v>
      </x:c>
      <x:c r="B292" s="4" t="str">
        <x:v>Canister coming-of-age pendant candidate preparation</x:v>
      </x:c>
      <x:c r="C292" s="4" t="str">
        <x:v>Finished-item crafting</x:v>
      </x:c>
      <x:c r="D292" s="4" t="str">
        <x:v>Proposal</x:v>
      </x:c>
      <x:c r="E292" s="4" t="str">
        <x:v>Partial proposal</x:v>
      </x:c>
      <x:c r="F292" s="4" t="str">
        <x:v>Canister-shaped personal milestone ornament</x:v>
      </x:c>
      <x:c r="G292" s="4" t="str">
        <x:v>Forge hearth, Anvil, Forging hammer, Smithing tongs, Metalworking file and Hand-cranked metal drill as applicable. Existing workshop bootstrap and controlled heating/cooling required; no free-water quench assumed.</x:v>
      </x:c>
      <x:c r="H292" s="4" t="str">
        <x:f>IF(I292=0,"Unassigned",IF(SUMIFS('Material routes'!$Q$6:$Q$2205,'Material routes'!$B$6:$B$2205,A292)&gt;0,"Unassigned","T"&amp;_xlfn.MAXIFS('Material routes'!$P$6:$P$2205,'Material routes'!$B$6:$B$2205,A292)))</x:f>
        <x:v>T2</x:v>
      </x:c>
      <x:c r="I292" s="4" t="n">
        <x:f>SUM(COUNTIFS('Material routes'!$B$6:$B$2205,A292,'Material routes'!$C$6:$C$2205,"Ingredient candidate"),COUNTIFS('Material routes'!$B$6:$B$2205,A292,'Material routes'!$C$6:$C$2205,"Consumed input"),COUNTIFS('Material routes'!$B$6:$B$2205,A292,'Material routes'!$C$6:$C$2205,"Contained input"),COUNTIFS('Material routes'!$B$6:$B$2205,A292,'Material routes'!$C$6:$C$2205,"Transform input"))</x:f>
        <x:v>2</x:v>
      </x:c>
      <x:c r="J292" s="4" t="n">
        <x:f>COUNTIFS('Material routes'!$B$6:$B$2205,A292,'Material routes'!$C$6:$C$2205,"Output")</x:f>
        <x:v>1</x:v>
      </x:c>
      <x:c r="K292" s="4" t="n">
        <x:f>COUNTIFS('Material routes'!$B$6:$B$2205,A292,'Material routes'!$C$6:$C$2205,"Tool candidate")</x:f>
        <x:v>0</x:v>
      </x:c>
      <x:c r="L292" s="4" t="str">
        <x:v>New item proposal, October 15, 2026. Setting reference (source proposal): https://github.com/sleepyseamonster/Arc-Dust/blob/f6f98515c005dc3c73cccd9cbc031691745740c6/02-Arc-Dust-Worldbuilding/world/materials/industrial-material-palette.md</x:v>
      </x:c>
      <x:c r="M292" s="4" t="str">
        <x:v>Quantities, output yield, supporting inputs and compatibility remain undefined.</x:v>
      </x:c>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t="str">
        <x:v>design.collection.salvage_claim_leaf</x:v>
      </x:c>
      <x:c r="B302" s="4" t="str">
        <x:v>Salvage claim leaf candidate preparation</x:v>
      </x:c>
      <x:c r="C302" s="4" t="str">
        <x:v>Finished-item crafting</x:v>
      </x:c>
      <x:c r="D302" s="4" t="str">
        <x:v>Proposal</x:v>
      </x:c>
      <x:c r="E302" s="4" t="str">
        <x:v>Partial proposal</x:v>
      </x:c>
      <x:c r="F302" s="4" t="str">
        <x:v>Records a proposed site claim and witnesses</x:v>
      </x:c>
      <x:c r="G302" s="4" t="str">
        <x:v>Marking stylus and food-excluded pigment applicator. Husk-paper preparation where applicable.</x:v>
      </x:c>
      <x:c r="H302" s="4" t="str">
        <x:f>IF(I302=0,"Unassigned",IF(SUMIFS('Material routes'!$Q$6:$Q$2205,'Material routes'!$B$6:$B$2205,A302)&gt;0,"Unassigned","T"&amp;_xlfn.MAXIFS('Material routes'!$P$6:$P$2205,'Material routes'!$B$6:$B$2205,A302)))</x:f>
        <x:v>T2</x:v>
      </x:c>
      <x:c r="I302" s="4" t="n">
        <x:f>SUM(COUNTIFS('Material routes'!$B$6:$B$2205,A302,'Material routes'!$C$6:$C$2205,"Ingredient candidate"),COUNTIFS('Material routes'!$B$6:$B$2205,A302,'Material routes'!$C$6:$C$2205,"Consumed input"),COUNTIFS('Material routes'!$B$6:$B$2205,A302,'Material routes'!$C$6:$C$2205,"Contained input"),COUNTIFS('Material routes'!$B$6:$B$2205,A302,'Material routes'!$C$6:$C$2205,"Transform input"))</x:f>
        <x:v>1</x:v>
      </x:c>
      <x:c r="J302" s="4" t="n">
        <x:f>COUNTIFS('Material routes'!$B$6:$B$2205,A302,'Material routes'!$C$6:$C$2205,"Output")</x:f>
        <x:v>1</x:v>
      </x:c>
      <x:c r="K302" s="4" t="n">
        <x:f>COUNTIFS('Material routes'!$B$6:$B$2205,A302,'Material routes'!$C$6:$C$2205,"Tool candidate")</x:f>
        <x:v>0</x:v>
      </x:c>
      <x:c r="L302" s="4" t="str">
        <x:v>New item proposal, October 15, 2026. Setting reference (source proposal): https://github.com/sleepyseamonster/Arc-Dust/blob/f6f98515c005dc3c73cccd9cbc031691745740c6/02-Arc-Dust-Worldbuilding/world/materials/industrial-material-palette.md</x:v>
      </x:c>
      <x:c r="M302" s="4" t="str">
        <x:v>Quantities, output yield, supporting inputs and compatibility remain undefined.</x:v>
      </x:c>
    </x:row>
    <x:row r="303" ht="90" customHeight="1">
      <x:c r="A303" s="4" t="str">
        <x:v>design.collection.workshop_repair_folio</x:v>
      </x:c>
      <x:c r="B303" s="4" t="str">
        <x:v>Workshop repair folio candidate preparation</x:v>
      </x:c>
      <x:c r="C303" s="4" t="str">
        <x:v>Finished-item crafting</x:v>
      </x:c>
      <x:c r="D303" s="4" t="str">
        <x:v>Proposal</x:v>
      </x:c>
      <x:c r="E303" s="4" t="str">
        <x:v>Partial proposal</x:v>
      </x:c>
      <x:c r="F303" s="4" t="str">
        <x:v>Tracks machine faults and replaced parts</x:v>
      </x:c>
      <x:c r="G303" s="4" t="str">
        <x:v>Marking stylus and food-excluded pigment applicator. Husk-paper preparation where applicable.</x:v>
      </x:c>
      <x:c r="H303" s="4" t="str">
        <x:f>IF(I303=0,"Unassigned",IF(SUMIFS('Material routes'!$Q$6:$Q$2205,'Material routes'!$B$6:$B$2205,A303)&gt;0,"Unassigned","T"&amp;_xlfn.MAXIFS('Material routes'!$P$6:$P$2205,'Material routes'!$B$6:$B$2205,A303)))</x:f>
        <x:v>T2</x:v>
      </x:c>
      <x:c r="I303" s="4" t="n">
        <x:f>SUM(COUNTIFS('Material routes'!$B$6:$B$2205,A303,'Material routes'!$C$6:$C$2205,"Ingredient candidate"),COUNTIFS('Material routes'!$B$6:$B$2205,A303,'Material routes'!$C$6:$C$2205,"Consumed input"),COUNTIFS('Material routes'!$B$6:$B$2205,A303,'Material routes'!$C$6:$C$2205,"Contained input"),COUNTIFS('Material routes'!$B$6:$B$2205,A303,'Material routes'!$C$6:$C$2205,"Transform input"))</x:f>
        <x:v>1</x:v>
      </x:c>
      <x:c r="J303" s="4" t="n">
        <x:f>COUNTIFS('Material routes'!$B$6:$B$2205,A303,'Material routes'!$C$6:$C$2205,"Output")</x:f>
        <x:v>1</x:v>
      </x:c>
      <x:c r="K303" s="4" t="n">
        <x:f>COUNTIFS('Material routes'!$B$6:$B$2205,A303,'Material routes'!$C$6:$C$2205,"Tool candidate")</x:f>
        <x:v>0</x:v>
      </x:c>
      <x:c r="L303" s="4" t="str">
        <x:v>New item proposal, October 15, 2026. Setting reference (source proposal): https://github.com/sleepyseamonster/Arc-Dust/blob/f6f98515c005dc3c73cccd9cbc031691745740c6/02-Arc-Dust-Worldbuilding/world/materials/industrial-material-palette.md</x:v>
      </x:c>
      <x:c r="M303" s="4" t="str">
        <x:v>Quantities, output yield, supporting inputs and compatibility remain undefined.</x:v>
      </x:c>
    </x:row>
    <x:row r="304" ht="90" customHeight="1">
      <x:c r="A304" s="4" t="str">
        <x:v>design.collection.caravan_cargo_manifest</x:v>
      </x:c>
      <x:c r="B304" s="4" t="str">
        <x:v>Caravan cargo manifest candidate preparation</x:v>
      </x:c>
      <x:c r="C304" s="4" t="str">
        <x:v>Finished-item crafting</x:v>
      </x:c>
      <x:c r="D304" s="4" t="str">
        <x:v>Proposal</x:v>
      </x:c>
      <x:c r="E304" s="4" t="str">
        <x:v>Partial proposal</x:v>
      </x:c>
      <x:c r="F304" s="4" t="str">
        <x:v>Lists carried goods and their owners</x:v>
      </x:c>
      <x:c r="G304" s="4" t="str">
        <x:v>Marking stylus and food-excluded pigment applicator. Husk-paper preparation where applicable.</x:v>
      </x:c>
      <x:c r="H304" s="4" t="str">
        <x:f>IF(I304=0,"Unassigned",IF(SUMIFS('Material routes'!$Q$6:$Q$2205,'Material routes'!$B$6:$B$2205,A304)&gt;0,"Unassigned","T"&amp;_xlfn.MAXIFS('Material routes'!$P$6:$P$2205,'Material routes'!$B$6:$B$2205,A304)))</x:f>
        <x:v>T2</x:v>
      </x:c>
      <x:c r="I304" s="4" t="n">
        <x:f>SUM(COUNTIFS('Material routes'!$B$6:$B$2205,A304,'Material routes'!$C$6:$C$2205,"Ingredient candidate"),COUNTIFS('Material routes'!$B$6:$B$2205,A304,'Material routes'!$C$6:$C$2205,"Consumed input"),COUNTIFS('Material routes'!$B$6:$B$2205,A304,'Material routes'!$C$6:$C$2205,"Contained input"),COUNTIFS('Material routes'!$B$6:$B$2205,A304,'Material routes'!$C$6:$C$2205,"Transform input"))</x:f>
        <x:v>1</x:v>
      </x:c>
      <x:c r="J304" s="4" t="n">
        <x:f>COUNTIFS('Material routes'!$B$6:$B$2205,A304,'Material routes'!$C$6:$C$2205,"Output")</x:f>
        <x:v>1</x:v>
      </x:c>
      <x:c r="K304" s="4" t="n">
        <x:f>COUNTIFS('Material routes'!$B$6:$B$2205,A304,'Material routes'!$C$6:$C$2205,"Tool candidate")</x:f>
        <x:v>0</x:v>
      </x:c>
      <x:c r="L304" s="4" t="str">
        <x:v>New item proposal, October 15, 2026. Setting reference (source proposal): https://github.com/sleepyseamonster/Arc-Dust/blob/f6f98515c005dc3c73cccd9cbc031691745740c6/02-Arc-Dust-Worldbuilding/world/materials/industrial-material-palette.md</x:v>
      </x:c>
      <x:c r="M304" s="4" t="str">
        <x:v>Quantities, output yield, supporting inputs and compatibility remain undefined.</x:v>
      </x:c>
    </x:row>
    <x:row r="305" ht="90" customHeight="1">
      <x:c r="A305" s="4" t="str">
        <x:v>design.collection.household_meal_ledger</x:v>
      </x:c>
      <x:c r="B305" s="4" t="str">
        <x:v>Household meal ledger candidate preparation</x:v>
      </x:c>
      <x:c r="C305" s="4" t="str">
        <x:v>Finished-item crafting</x:v>
      </x:c>
      <x:c r="D305" s="4" t="str">
        <x:v>Proposal</x:v>
      </x:c>
      <x:c r="E305" s="4" t="str">
        <x:v>Partial proposal</x:v>
      </x:c>
      <x:c r="F305" s="4" t="str">
        <x:v>Records rations and food preparation notes</x:v>
      </x:c>
      <x:c r="G305" s="4" t="str">
        <x:v>Marking stylus and food-excluded pigment applicator. Husk-paper preparation where applicable.</x:v>
      </x:c>
      <x:c r="H305" s="4" t="str">
        <x:f>IF(I305=0,"Unassigned",IF(SUMIFS('Material routes'!$Q$6:$Q$2205,'Material routes'!$B$6:$B$2205,A305)&gt;0,"Unassigned","T"&amp;_xlfn.MAXIFS('Material routes'!$P$6:$P$2205,'Material routes'!$B$6:$B$2205,A305)))</x:f>
        <x:v>T2</x:v>
      </x:c>
      <x:c r="I305" s="4" t="n">
        <x:f>SUM(COUNTIFS('Material routes'!$B$6:$B$2205,A305,'Material routes'!$C$6:$C$2205,"Ingredient candidate"),COUNTIFS('Material routes'!$B$6:$B$2205,A305,'Material routes'!$C$6:$C$2205,"Consumed input"),COUNTIFS('Material routes'!$B$6:$B$2205,A305,'Material routes'!$C$6:$C$2205,"Contained input"),COUNTIFS('Material routes'!$B$6:$B$2205,A305,'Material routes'!$C$6:$C$2205,"Transform input"))</x:f>
        <x:v>1</x:v>
      </x:c>
      <x:c r="J305" s="4" t="n">
        <x:f>COUNTIFS('Material routes'!$B$6:$B$2205,A305,'Material routes'!$C$6:$C$2205,"Output")</x:f>
        <x:v>1</x:v>
      </x:c>
      <x:c r="K305" s="4" t="n">
        <x:f>COUNTIFS('Material routes'!$B$6:$B$2205,A305,'Material routes'!$C$6:$C$2205,"Tool candidate")</x:f>
        <x:v>0</x:v>
      </x:c>
      <x:c r="L305" s="4" t="str">
        <x:v>New item proposal, October 15, 2026. Setting reference (source proposal): https://github.com/sleepyseamonster/Arc-Dust/blob/f6f98515c005dc3c73cccd9cbc031691745740c6/02-Arc-Dust-Worldbuilding/world/materials/industrial-material-palette.md</x:v>
      </x:c>
      <x:c r="M305" s="4" t="str">
        <x:v>Quantities, output yield, supporting inputs and compatibility remain undefined.</x:v>
      </x:c>
    </x:row>
    <x:row r="306" ht="90" customHeight="1">
      <x:c r="A306" s="4" t="str">
        <x:v>design.collection.instrument_tuning_chart</x:v>
      </x:c>
      <x:c r="B306" s="4" t="str">
        <x:v>Instrument tuning chart candidate preparation</x:v>
      </x:c>
      <x:c r="C306" s="4" t="str">
        <x:v>Finished-item crafting</x:v>
      </x:c>
      <x:c r="D306" s="4" t="str">
        <x:v>Proposal</x:v>
      </x:c>
      <x:c r="E306" s="4" t="str">
        <x:v>Partial proposal</x:v>
      </x:c>
      <x:c r="F306" s="4" t="str">
        <x:v>Preserves pitch marks for an instrument set</x:v>
      </x:c>
      <x:c r="G306" s="4" t="str">
        <x:v>Marking stylus and food-excluded pigment applicator. Husk-paper preparation where applicable.</x:v>
      </x:c>
      <x:c r="H306" s="4" t="str">
        <x:f>IF(I306=0,"Unassigned",IF(SUMIFS('Material routes'!$Q$6:$Q$2205,'Material routes'!$B$6:$B$2205,A306)&gt;0,"Unassigned","T"&amp;_xlfn.MAXIFS('Material routes'!$P$6:$P$2205,'Material routes'!$B$6:$B$2205,A306)))</x:f>
        <x:v>T2</x:v>
      </x:c>
      <x:c r="I306" s="4" t="n">
        <x:f>SUM(COUNTIFS('Material routes'!$B$6:$B$2205,A306,'Material routes'!$C$6:$C$2205,"Ingredient candidate"),COUNTIFS('Material routes'!$B$6:$B$2205,A306,'Material routes'!$C$6:$C$2205,"Consumed input"),COUNTIFS('Material routes'!$B$6:$B$2205,A306,'Material routes'!$C$6:$C$2205,"Contained input"),COUNTIFS('Material routes'!$B$6:$B$2205,A306,'Material routes'!$C$6:$C$2205,"Transform input"))</x:f>
        <x:v>1</x:v>
      </x:c>
      <x:c r="J306" s="4" t="n">
        <x:f>COUNTIFS('Material routes'!$B$6:$B$2205,A306,'Material routes'!$C$6:$C$2205,"Output")</x:f>
        <x:v>1</x:v>
      </x:c>
      <x:c r="K306" s="4" t="n">
        <x:f>COUNTIFS('Material routes'!$B$6:$B$2205,A306,'Material routes'!$C$6:$C$2205,"Tool candidate")</x:f>
        <x:v>0</x:v>
      </x:c>
      <x:c r="L306" s="4" t="str">
        <x:v>New item proposal, October 15, 2026. Setting reference (source proposal): https://github.com/sleepyseamonster/Arc-Dust/blob/f6f98515c005dc3c73cccd9cbc031691745740c6/02-Arc-Dust-Worldbuilding/world/materials/industrial-material-palette.md</x:v>
      </x:c>
      <x:c r="M306" s="4" t="str">
        <x:v>Quantities, output yield, supporting inputs and compatibility remain undefined.</x:v>
      </x:c>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t="str">
        <x:v>design.collection.toothed_linear_rack</x:v>
      </x:c>
      <x:c r="B311" s="4" t="str">
        <x:v>Toothed linear rack candidate preparation</x:v>
      </x:c>
      <x:c r="C311" s="4" t="str">
        <x:v>Material refinement</x:v>
      </x:c>
      <x:c r="D311" s="4" t="str">
        <x:v>Proposal</x:v>
      </x:c>
      <x:c r="E311" s="4" t="str">
        <x:v>Partial proposal</x:v>
      </x:c>
      <x:c r="F311" s="4" t="str">
        <x:v>Converts pinion rotation to linear travel</x:v>
      </x:c>
      <x:c r="G311" s="4" t="str">
        <x:v>Forge hearth, Anvil, Forging hammer, Smithing tongs, Metalworking file and Hand-cranked metal drill as applicable. Existing workshop bootstrap and controlled heating/cooling required; no free-water quench assumed.</x:v>
      </x:c>
      <x:c r="H311" s="4" t="str">
        <x:f>IF(I311=0,"Unassigned",IF(SUMIFS('Material routes'!$Q$6:$Q$2205,'Material routes'!$B$6:$B$2205,A311)&gt;0,"Unassigned","T"&amp;_xlfn.MAXIFS('Material routes'!$P$6:$P$2205,'Material routes'!$B$6:$B$2205,A311)))</x:f>
        <x:v>T2</x:v>
      </x:c>
      <x:c r="I311" s="4" t="n">
        <x:f>SUM(COUNTIFS('Material routes'!$B$6:$B$2205,A311,'Material routes'!$C$6:$C$2205,"Ingredient candidate"),COUNTIFS('Material routes'!$B$6:$B$2205,A311,'Material routes'!$C$6:$C$2205,"Consumed input"),COUNTIFS('Material routes'!$B$6:$B$2205,A311,'Material routes'!$C$6:$C$2205,"Contained input"),COUNTIFS('Material routes'!$B$6:$B$2205,A311,'Material routes'!$C$6:$C$2205,"Transform input"))</x:f>
        <x:v>1</x:v>
      </x:c>
      <x:c r="J311" s="4" t="n">
        <x:f>COUNTIFS('Material routes'!$B$6:$B$2205,A311,'Material routes'!$C$6:$C$2205,"Output")</x:f>
        <x:v>1</x:v>
      </x:c>
      <x:c r="K311" s="4" t="n">
        <x:f>COUNTIFS('Material routes'!$B$6:$B$2205,A311,'Material routes'!$C$6:$C$2205,"Tool candidate")</x:f>
        <x:v>0</x:v>
      </x:c>
      <x:c r="L311" s="4" t="str">
        <x:v>New item proposal, October 15, 2026. Setting reference (source proposal): https://github.com/sleepyseamonster/Arc-Dust/blob/f6f98515c005dc3c73cccd9cbc031691745740c6/02-Arc-Dust-Worldbuilding/world/materials/industrial-material-palette.md</x:v>
      </x:c>
      <x:c r="M311" s="4" t="str">
        <x:v>Quantities, output yield, supporting inputs and compatibility remain undefined.</x:v>
      </x:c>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T3</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T3</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T3</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T3</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T3</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T3</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T2</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T3</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T2</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T3</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T3</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T3</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T3</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T3</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T2</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T3</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t="str">
        <x:v>design.collection.iron_spike_mace</x:v>
      </x:c>
      <x:c r="B344" s="4" t="str">
        <x:v>Iron spike mace candidate preparation</x:v>
      </x:c>
      <x:c r="C344" s="4" t="str">
        <x:v>Finished-item crafting</x:v>
      </x:c>
      <x:c r="D344" s="4" t="str">
        <x:v>Proposal</x:v>
      </x:c>
      <x:c r="E344" s="4" t="str">
        <x:v>Partial proposal</x:v>
      </x:c>
      <x:c r="F344" s="4" t="str">
        <x:v>Short impact weapon with a reinforced striking head</x:v>
      </x:c>
      <x:c r="G344" s="4" t="str">
        <x:v>Forge hearth, Anvil, Forging hammer, Smithing tongs, Metalworking file and Hand-cranked metal drill as applicable. Existing workshop bootstrap and controlled heating/cooling required; no free-water quench assumed.</x:v>
      </x:c>
      <x:c r="H344" s="4" t="str">
        <x:f>IF(I344=0,"Unassigned",IF(SUMIFS('Material routes'!$Q$6:$Q$2205,'Material routes'!$B$6:$B$2205,A344)&gt;0,"Unassigned","T"&amp;_xlfn.MAXIFS('Material routes'!$P$6:$P$2205,'Material routes'!$B$6:$B$2205,A344)))</x:f>
        <x:v>T2</x:v>
      </x:c>
      <x:c r="I344" s="4" t="n">
        <x:f>SUM(COUNTIFS('Material routes'!$B$6:$B$2205,A344,'Material routes'!$C$6:$C$2205,"Ingredient candidate"),COUNTIFS('Material routes'!$B$6:$B$2205,A344,'Material routes'!$C$6:$C$2205,"Consumed input"),COUNTIFS('Material routes'!$B$6:$B$2205,A344,'Material routes'!$C$6:$C$2205,"Contained input"),COUNTIFS('Material routes'!$B$6:$B$2205,A344,'Material routes'!$C$6:$C$2205,"Transform input"))</x:f>
        <x:v>1</x:v>
      </x:c>
      <x:c r="J344" s="4" t="n">
        <x:f>COUNTIFS('Material routes'!$B$6:$B$2205,A344,'Material routes'!$C$6:$C$2205,"Output")</x:f>
        <x:v>1</x:v>
      </x:c>
      <x:c r="K344" s="4" t="n">
        <x:f>COUNTIFS('Material routes'!$B$6:$B$2205,A344,'Material routes'!$C$6:$C$2205,"Tool candidate")</x:f>
        <x:v>0</x:v>
      </x:c>
      <x:c r="L344" s="4" t="str">
        <x:v>New item proposal, October 15, 2026. Setting reference (source proposal): https://github.com/sleepyseamonster/Arc-Dust/blob/f6f98515c005dc3c73cccd9cbc031691745740c6/02-Arc-Dust-Worldbuilding/world/materials/industrial-material-palette.md</x:v>
      </x:c>
      <x:c r="M344" s="4" t="str">
        <x:v>Quantities, output yield, supporting inputs and compatibility remain undefined.</x:v>
      </x:c>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T2</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T1</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T4</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T4</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t="str">
        <x:v>design.collection.spring_dart_projector</x:v>
      </x:c>
      <x:c r="B350" s="4" t="str">
        <x:v>Spring dart projector candidate preparation</x:v>
      </x:c>
      <x:c r="C350" s="4" t="str">
        <x:v>Finished-item crafting</x:v>
      </x:c>
      <x:c r="D350" s="4" t="str">
        <x:v>Proposal</x:v>
      </x:c>
      <x:c r="E350" s="4" t="str">
        <x:v>Partial proposal</x:v>
      </x:c>
      <x:c r="F350" s="4" t="str">
        <x:v>Compact mechanical launcher with a replaceable dart channel</x:v>
      </x:c>
      <x:c r="G350" s="4" t="str">
        <x:v>Forge hearth, Anvil, Forging hammer, Smithing tongs, Metalworking file and Hand-cranked metal drill as applicable. Existing workshop bootstrap and controlled heating/cooling required; no free-water quench assumed.</x:v>
      </x:c>
      <x:c r="H350" s="4" t="str">
        <x:f>IF(I350=0,"Unassigned",IF(SUMIFS('Material routes'!$Q$6:$Q$2205,'Material routes'!$B$6:$B$2205,A350)&gt;0,"Unassigned","T"&amp;_xlfn.MAXIFS('Material routes'!$P$6:$P$2205,'Material routes'!$B$6:$B$2205,A350)))</x:f>
        <x:v>T4</x:v>
      </x:c>
      <x:c r="I350" s="4" t="n">
        <x:f>SUM(COUNTIFS('Material routes'!$B$6:$B$2205,A350,'Material routes'!$C$6:$C$2205,"Ingredient candidate"),COUNTIFS('Material routes'!$B$6:$B$2205,A350,'Material routes'!$C$6:$C$2205,"Consumed input"),COUNTIFS('Material routes'!$B$6:$B$2205,A350,'Material routes'!$C$6:$C$2205,"Contained input"),COUNTIFS('Material routes'!$B$6:$B$2205,A350,'Material routes'!$C$6:$C$2205,"Transform input"))</x:f>
        <x:v>4</x:v>
      </x:c>
      <x:c r="J350" s="4" t="n">
        <x:f>COUNTIFS('Material routes'!$B$6:$B$2205,A350,'Material routes'!$C$6:$C$2205,"Output")</x:f>
        <x:v>1</x:v>
      </x:c>
      <x:c r="K350" s="4" t="n">
        <x:f>COUNTIFS('Material routes'!$B$6:$B$2205,A350,'Material routes'!$C$6:$C$2205,"Tool candidate")</x:f>
        <x:v>0</x:v>
      </x:c>
      <x:c r="L350" s="4" t="str">
        <x:v>New item proposal, October 15, 2026. Setting reference (source proposal): https://github.com/sleepyseamonster/Arc-Dust/blob/f6f98515c005dc3c73cccd9cbc031691745740c6/02-Arc-Dust-Worldbuilding/world/materials/industrial-material-palette.md</x:v>
      </x:c>
      <x:c r="M350" s="4" t="str">
        <x:v>Quantities, output yield, supporting inputs and compatibility remain undefined. October 15 audit: candidate inputs / reusable prerequisites clarified. Structural coverage is not a qualified manufacturing recipe.</x:v>
      </x:c>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Unassigned</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Unassigned</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Unassigned</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t="str">
        <x:v>design.collection.drained_culinary_phagia_curd</x:v>
      </x:c>
      <x:c r="B354" s="4" t="str">
        <x:v>Drained culinary Phagia curd candidate preparation</x:v>
      </x:c>
      <x:c r="C354" s="4" t="str">
        <x:v>Material refinement</x:v>
      </x:c>
      <x:c r="D354" s="4" t="str">
        <x:v>Proposal</x:v>
      </x:c>
      <x:c r="E354" s="4" t="str">
        <x:v>Partial proposal</x:v>
      </x:c>
      <x:c r="F354" s="4" t="str">
        <x:v>Firm meal base separated from a food-designated culture</x:v>
      </x:c>
      <x:c r="G354" s="4" t="str">
        <x:v>Contained food-only vessels, Food preparation screen and dedicated food tools. Species/culture/mineral edibility and storage qualification unresolved.</x:v>
      </x:c>
      <x:c r="H354" s="4" t="str">
        <x:f>IF(I354=0,"Unassigned",IF(SUMIFS('Material routes'!$Q$6:$Q$2205,'Material routes'!$B$6:$B$2205,A354)&gt;0,"Unassigned","T"&amp;_xlfn.MAXIFS('Material routes'!$P$6:$P$2205,'Material routes'!$B$6:$B$2205,A354)))</x:f>
        <x:v>T0</x:v>
      </x:c>
      <x:c r="I354" s="4" t="n">
        <x:f>SUM(COUNTIFS('Material routes'!$B$6:$B$2205,A354,'Material routes'!$C$6:$C$2205,"Ingredient candidate"),COUNTIFS('Material routes'!$B$6:$B$2205,A354,'Material routes'!$C$6:$C$2205,"Consumed input"),COUNTIFS('Material routes'!$B$6:$B$2205,A354,'Material routes'!$C$6:$C$2205,"Contained input"),COUNTIFS('Material routes'!$B$6:$B$2205,A354,'Material routes'!$C$6:$C$2205,"Transform input"))</x:f>
        <x:v>1</x:v>
      </x:c>
      <x:c r="J354" s="4" t="n">
        <x:f>COUNTIFS('Material routes'!$B$6:$B$2205,A354,'Material routes'!$C$6:$C$2205,"Output")</x:f>
        <x:v>1</x:v>
      </x:c>
      <x:c r="K354" s="4" t="n">
        <x:f>COUNTIFS('Material routes'!$B$6:$B$2205,A354,'Material routes'!$C$6:$C$2205,"Tool candidate")</x:f>
        <x:v>0</x:v>
      </x:c>
      <x:c r="L3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4" s="4" t="str">
        <x:v>Quantities, output yield, supporting inputs and compatibility remain undefined.</x:v>
      </x:c>
    </x:row>
    <x:row r="355" ht="90" customHeight="1">
      <x:c r="A355" s="4" t="str">
        <x:v>design.collection.culinary_phagia_liquid_fraction</x:v>
      </x:c>
      <x:c r="B355" s="4" t="str">
        <x:v>Culinary Phagia liquid fraction candidate preparation</x:v>
      </x:c>
      <x:c r="C355" s="4" t="str">
        <x:v>Material refinement</x:v>
      </x:c>
      <x:c r="D355" s="4" t="str">
        <x:v>Proposal</x:v>
      </x:c>
      <x:c r="E355" s="4" t="str">
        <x:v>Partial proposal</x:v>
      </x:c>
      <x:c r="F355" s="4" t="str">
        <x:v>Retained food-designated liquid for drink preparation</x:v>
      </x:c>
      <x:c r="G355" s="4" t="str">
        <x:v>Contained food-only vessels, Food preparation screen and dedicated food tools. Species/culture/mineral edibility and storage qualification unresolved.</x:v>
      </x:c>
      <x:c r="H355" s="4" t="str">
        <x:f>IF(I355=0,"Unassigned",IF(SUMIFS('Material routes'!$Q$6:$Q$2205,'Material routes'!$B$6:$B$2205,A355)&gt;0,"Unassigned","T"&amp;_xlfn.MAXIFS('Material routes'!$P$6:$P$2205,'Material routes'!$B$6:$B$2205,A355)))</x:f>
        <x:v>T0</x:v>
      </x:c>
      <x:c r="I355" s="4" t="n">
        <x:f>SUM(COUNTIFS('Material routes'!$B$6:$B$2205,A355,'Material routes'!$C$6:$C$2205,"Ingredient candidate"),COUNTIFS('Material routes'!$B$6:$B$2205,A355,'Material routes'!$C$6:$C$2205,"Consumed input"),COUNTIFS('Material routes'!$B$6:$B$2205,A355,'Material routes'!$C$6:$C$2205,"Contained input"),COUNTIFS('Material routes'!$B$6:$B$2205,A355,'Material routes'!$C$6:$C$2205,"Transform input"))</x:f>
        <x:v>1</x:v>
      </x:c>
      <x:c r="J355" s="4" t="n">
        <x:f>COUNTIFS('Material routes'!$B$6:$B$2205,A355,'Material routes'!$C$6:$C$2205,"Output")</x:f>
        <x:v>1</x:v>
      </x:c>
      <x:c r="K355" s="4" t="n">
        <x:f>COUNTIFS('Material routes'!$B$6:$B$2205,A355,'Material routes'!$C$6:$C$2205,"Tool candidate")</x:f>
        <x:v>0</x:v>
      </x:c>
      <x:c r="L3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5" s="4" t="str">
        <x:v>Quantities, output yield, supporting inputs and compatibility remain undefined.</x:v>
      </x:c>
    </x:row>
    <x:row r="356" ht="90" customHeight="1">
      <x:c r="A356" s="4" t="str">
        <x:v>design.collection.fine_culinary_phagia_meal</x:v>
      </x:c>
      <x:c r="B356" s="4" t="str">
        <x:v>Fine culinary Phagia meal candidate preparation</x:v>
      </x:c>
      <x:c r="C356" s="4" t="str">
        <x:v>Material refinement</x:v>
      </x:c>
      <x:c r="D356" s="4" t="str">
        <x:v>Proposal</x:v>
      </x:c>
      <x:c r="E356" s="4" t="str">
        <x:v>Partial proposal</x:v>
      </x:c>
      <x:c r="F356" s="4" t="str">
        <x:v>Dry milled food stock for bars and wafers</x:v>
      </x:c>
      <x:c r="G356" s="4" t="str">
        <x:v>Contained food-only vessels, Food preparation screen and dedicated food tools. Species/culture/mineral edibility and storage qualification unresolved.</x:v>
      </x:c>
      <x:c r="H356" s="4" t="str">
        <x:f>IF(I356=0,"Unassigned",IF(SUMIFS('Material routes'!$Q$6:$Q$2205,'Material routes'!$B$6:$B$2205,A356)&gt;0,"Unassigned","T"&amp;_xlfn.MAXIFS('Material routes'!$P$6:$P$2205,'Material routes'!$B$6:$B$2205,A356)))</x:f>
        <x:v>T0</x:v>
      </x:c>
      <x:c r="I356" s="4" t="n">
        <x:f>SUM(COUNTIFS('Material routes'!$B$6:$B$2205,A356,'Material routes'!$C$6:$C$2205,"Ingredient candidate"),COUNTIFS('Material routes'!$B$6:$B$2205,A356,'Material routes'!$C$6:$C$2205,"Consumed input"),COUNTIFS('Material routes'!$B$6:$B$2205,A356,'Material routes'!$C$6:$C$2205,"Contained input"),COUNTIFS('Material routes'!$B$6:$B$2205,A356,'Material routes'!$C$6:$C$2205,"Transform input"))</x:f>
        <x:v>1</x:v>
      </x:c>
      <x:c r="J356" s="4" t="n">
        <x:f>COUNTIFS('Material routes'!$B$6:$B$2205,A356,'Material routes'!$C$6:$C$2205,"Output")</x:f>
        <x:v>1</x:v>
      </x:c>
      <x:c r="K356" s="4" t="n">
        <x:f>COUNTIFS('Material routes'!$B$6:$B$2205,A356,'Material routes'!$C$6:$C$2205,"Tool candidate")</x:f>
        <x:v>0</x:v>
      </x:c>
      <x:c r="L3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6" s="4" t="str">
        <x:v>Quantities, output yield, supporting inputs and compatibility remain undefined.</x:v>
      </x:c>
    </x:row>
    <x:row r="357" ht="90" customHeight="1">
      <x:c r="A357" s="4" t="str">
        <x:v>design.collection.pressed_culinary_phagia_flakes</x:v>
      </x:c>
      <x:c r="B357" s="4" t="str">
        <x:v>Pressed culinary Phagia flakes candidate preparation</x:v>
      </x:c>
      <x:c r="C357" s="4" t="str">
        <x:v>Material refinement</x:v>
      </x:c>
      <x:c r="D357" s="4" t="str">
        <x:v>Proposal</x:v>
      </x:c>
      <x:c r="E357" s="4" t="str">
        <x:v>Partial proposal</x:v>
      </x:c>
      <x:c r="F357" s="4" t="str">
        <x:v>Thin dry food stock for layered meals</x:v>
      </x:c>
      <x:c r="G357" s="4" t="str">
        <x:v>Contained food-only vessels, Food preparation screen and dedicated food tools. Species/culture/mineral edibility and storage qualification unresolved.</x:v>
      </x:c>
      <x:c r="H357" s="4" t="str">
        <x:f>IF(I357=0,"Unassigned",IF(SUMIFS('Material routes'!$Q$6:$Q$2205,'Material routes'!$B$6:$B$2205,A357)&gt;0,"Unassigned","T"&amp;_xlfn.MAXIFS('Material routes'!$P$6:$P$2205,'Material routes'!$B$6:$B$2205,A357)))</x:f>
        <x:v>T0</x:v>
      </x:c>
      <x:c r="I357" s="4" t="n">
        <x:f>SUM(COUNTIFS('Material routes'!$B$6:$B$2205,A357,'Material routes'!$C$6:$C$2205,"Ingredient candidate"),COUNTIFS('Material routes'!$B$6:$B$2205,A357,'Material routes'!$C$6:$C$2205,"Consumed input"),COUNTIFS('Material routes'!$B$6:$B$2205,A357,'Material routes'!$C$6:$C$2205,"Contained input"),COUNTIFS('Material routes'!$B$6:$B$2205,A357,'Material routes'!$C$6:$C$2205,"Transform input"))</x:f>
        <x:v>1</x:v>
      </x:c>
      <x:c r="J357" s="4" t="n">
        <x:f>COUNTIFS('Material routes'!$B$6:$B$2205,A357,'Material routes'!$C$6:$C$2205,"Output")</x:f>
        <x:v>1</x:v>
      </x:c>
      <x:c r="K357" s="4" t="n">
        <x:f>COUNTIFS('Material routes'!$B$6:$B$2205,A357,'Material routes'!$C$6:$C$2205,"Tool candidate")</x:f>
        <x:v>0</x:v>
      </x:c>
      <x:c r="L3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7" s="4" t="str">
        <x:v>Quantities, output yield, supporting inputs and compatibility remain undefined.</x:v>
      </x:c>
    </x:row>
    <x:row r="358" ht="90" customHeight="1">
      <x:c r="A358" s="4"/>
      <x:c r="B358" s="4"/>
      <x:c r="C358" s="4"/>
      <x:c r="D358" s="4"/>
      <x:c r="E358" s="4"/>
      <x:c r="F358" s="4"/>
      <x:c r="G358" s="4"/>
      <x:c r="H358" s="4"/>
      <x:c r="I358" s="4"/>
      <x:c r="J358" s="4"/>
      <x:c r="K358" s="4"/>
      <x:c r="L358" s="4"/>
      <x:c r="M358" s="4"/>
    </x:row>
    <x:row r="359" ht="90" customHeight="1">
      <x:c r="A359" s="4" t="str">
        <x:v>design.collection.culinary_phagia_binding_paste</x:v>
      </x:c>
      <x:c r="B359" s="4" t="str">
        <x:v>Culinary Phagia binding paste candidate preparation</x:v>
      </x:c>
      <x:c r="C359" s="4" t="str">
        <x:v>Material refinement</x:v>
      </x:c>
      <x:c r="D359" s="4" t="str">
        <x:v>Proposal</x:v>
      </x:c>
      <x:c r="E359" s="4" t="str">
        <x:v>Partial proposal</x:v>
      </x:c>
      <x:c r="F359" s="4" t="str">
        <x:v>Binds prepared food portions using food-designated culture</x:v>
      </x:c>
      <x:c r="G359" s="4" t="str">
        <x:v>Contained food-only vessels, Food preparation screen and dedicated food tools. Species/culture/mineral edibility and storage qualification unresolved.</x:v>
      </x:c>
      <x:c r="H359" s="4" t="str">
        <x:f>IF(I359=0,"Unassigned",IF(SUMIFS('Material routes'!$Q$6:$Q$2205,'Material routes'!$B$6:$B$2205,A359)&gt;0,"Unassigned","T"&amp;_xlfn.MAXIFS('Material routes'!$P$6:$P$2205,'Material routes'!$B$6:$B$2205,A359)))</x:f>
        <x:v>T0</x:v>
      </x:c>
      <x:c r="I359" s="4" t="n">
        <x:f>SUM(COUNTIFS('Material routes'!$B$6:$B$2205,A359,'Material routes'!$C$6:$C$2205,"Ingredient candidate"),COUNTIFS('Material routes'!$B$6:$B$2205,A359,'Material routes'!$C$6:$C$2205,"Consumed input"),COUNTIFS('Material routes'!$B$6:$B$2205,A359,'Material routes'!$C$6:$C$2205,"Contained input"),COUNTIFS('Material routes'!$B$6:$B$2205,A359,'Material routes'!$C$6:$C$2205,"Transform input"))</x:f>
        <x:v>1</x:v>
      </x:c>
      <x:c r="J359" s="4" t="n">
        <x:f>COUNTIFS('Material routes'!$B$6:$B$2205,A359,'Material routes'!$C$6:$C$2205,"Output")</x:f>
        <x:v>1</x:v>
      </x:c>
      <x:c r="K359" s="4" t="n">
        <x:f>COUNTIFS('Material routes'!$B$6:$B$2205,A359,'Material routes'!$C$6:$C$2205,"Tool candidate")</x:f>
        <x:v>0</x:v>
      </x:c>
      <x:c r="L3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9" s="4" t="str">
        <x:v>Quantities, output yield, supporting inputs and compatibility remain undefined.</x:v>
      </x:c>
    </x:row>
    <x:row r="360" ht="90" customHeight="1">
      <x:c r="A360" s="4" t="str">
        <x:v>design.collection.controlled_sour_phagia_base</x:v>
      </x:c>
      <x:c r="B360" s="4" t="str">
        <x:v>Controlled-sour Phagia base candidate preparation</x:v>
      </x:c>
      <x:c r="C360" s="4" t="str">
        <x:v>Material refinement</x:v>
      </x:c>
      <x:c r="D360" s="4" t="str">
        <x:v>Proposal</x:v>
      </x:c>
      <x:c r="E360" s="4" t="str">
        <x:v>Partial proposal</x:v>
      </x:c>
      <x:c r="F360" s="4" t="str">
        <x:v>Candidate cultured flavor base requiring process design</x:v>
      </x:c>
      <x:c r="G360" s="4" t="str">
        <x:v>Contained food-only vessels, Food preparation screen and dedicated food tools. Species/culture/mineral edibility and storage qualification unresolved.</x:v>
      </x:c>
      <x:c r="H360" s="4" t="str">
        <x:f>IF(I360=0,"Unassigned",IF(SUMIFS('Material routes'!$Q$6:$Q$2205,'Material routes'!$B$6:$B$2205,A360)&gt;0,"Unassigned","T"&amp;_xlfn.MAXIFS('Material routes'!$P$6:$P$2205,'Material routes'!$B$6:$B$2205,A360)))</x:f>
        <x:v>T0</x:v>
      </x:c>
      <x:c r="I360" s="4" t="n">
        <x:f>SUM(COUNTIFS('Material routes'!$B$6:$B$2205,A360,'Material routes'!$C$6:$C$2205,"Ingredient candidate"),COUNTIFS('Material routes'!$B$6:$B$2205,A360,'Material routes'!$C$6:$C$2205,"Consumed input"),COUNTIFS('Material routes'!$B$6:$B$2205,A360,'Material routes'!$C$6:$C$2205,"Contained input"),COUNTIFS('Material routes'!$B$6:$B$2205,A360,'Material routes'!$C$6:$C$2205,"Transform input"))</x:f>
        <x:v>1</x:v>
      </x:c>
      <x:c r="J360" s="4" t="n">
        <x:f>COUNTIFS('Material routes'!$B$6:$B$2205,A360,'Material routes'!$C$6:$C$2205,"Output")</x:f>
        <x:v>1</x:v>
      </x:c>
      <x:c r="K360" s="4" t="n">
        <x:f>COUNTIFS('Material routes'!$B$6:$B$2205,A360,'Material routes'!$C$6:$C$2205,"Tool candidate")</x:f>
        <x:v>0</x:v>
      </x:c>
      <x:c r="L3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0" s="4" t="str">
        <x:v>Quantities, output yield, supporting inputs and compatibility remain undefined.</x:v>
      </x:c>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T1</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T1</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T1</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t="str">
        <x:v>design.collection.selected_edible_fauna_roe</x:v>
      </x:c>
      <x:c r="B367" s="4" t="str">
        <x:v>Selected edible-fauna roe candidate preparation</x:v>
      </x:c>
      <x:c r="C367" s="4" t="str">
        <x:v>Material refinement</x:v>
      </x:c>
      <x:c r="D367" s="4" t="str">
        <x:v>Proposal</x:v>
      </x:c>
      <x:c r="E367" s="4" t="str">
        <x:v>Partial proposal</x:v>
      </x:c>
      <x:c r="F367" s="4" t="str">
        <x:v>Candidate reproductive food fraction of a species yet to be designed</x:v>
      </x:c>
      <x:c r="G367" s="4" t="str">
        <x:v>Contained food-only vessels, Food preparation screen and dedicated food tools. Species/culture/mineral edibility and storage qualification unresolved.</x:v>
      </x:c>
      <x:c r="H367" s="4" t="str">
        <x:f>IF(I367=0,"Unassigned",IF(SUMIFS('Material routes'!$Q$6:$Q$2205,'Material routes'!$B$6:$B$2205,A367)&gt;0,"Unassigned","T"&amp;_xlfn.MAXIFS('Material routes'!$P$6:$P$2205,'Material routes'!$B$6:$B$2205,A367)))</x:f>
        <x:v>T0</x:v>
      </x:c>
      <x:c r="I367" s="4" t="n">
        <x:f>SUM(COUNTIFS('Material routes'!$B$6:$B$2205,A367,'Material routes'!$C$6:$C$2205,"Ingredient candidate"),COUNTIFS('Material routes'!$B$6:$B$2205,A367,'Material routes'!$C$6:$C$2205,"Consumed input"),COUNTIFS('Material routes'!$B$6:$B$2205,A367,'Material routes'!$C$6:$C$2205,"Contained input"),COUNTIFS('Material routes'!$B$6:$B$2205,A367,'Material routes'!$C$6:$C$2205,"Transform input"))</x:f>
        <x:v>1</x:v>
      </x:c>
      <x:c r="J367" s="4" t="n">
        <x:f>COUNTIFS('Material routes'!$B$6:$B$2205,A367,'Material routes'!$C$6:$C$2205,"Output")</x:f>
        <x:v>1</x:v>
      </x:c>
      <x:c r="K367" s="4" t="n">
        <x:f>COUNTIFS('Material routes'!$B$6:$B$2205,A367,'Material routes'!$C$6:$C$2205,"Tool candidate")</x:f>
        <x:v>1</x:v>
      </x:c>
      <x:c r="L3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7" s="4" t="str">
        <x:v>Quantities, output yield, supporting inputs and compatibility remain undefined. October 15 audit: candidate inputs / reusable prerequisites clarified. Structural coverage is not a qualified manufacturing recipe.</x:v>
      </x:c>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T1</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x:c r="B372" s="4"/>
      <x:c r="C372" s="4"/>
      <x:c r="D372" s="4"/>
      <x:c r="E372" s="4"/>
      <x:c r="F372" s="4"/>
      <x:c r="G372" s="4"/>
      <x:c r="H372" s="4"/>
      <x:c r="I372" s="4"/>
      <x:c r="J372" s="4"/>
      <x:c r="K372" s="4"/>
      <x:c r="L372" s="4"/>
      <x:c r="M372" s="4"/>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x:c r="B374" s="4"/>
      <x:c r="C374" s="4"/>
      <x:c r="D374" s="4"/>
      <x:c r="E374" s="4"/>
      <x:c r="F374" s="4"/>
      <x:c r="G374" s="4"/>
      <x:c r="H374" s="4"/>
      <x:c r="I374" s="4"/>
      <x:c r="J374" s="4"/>
      <x:c r="K374" s="4"/>
      <x:c r="L374" s="4"/>
      <x:c r="M374" s="4"/>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T1</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x:c r="B376" s="4"/>
      <x:c r="C376" s="4"/>
      <x:c r="D376" s="4"/>
      <x:c r="E376" s="4"/>
      <x:c r="F376" s="4"/>
      <x:c r="G376" s="4"/>
      <x:c r="H376" s="4"/>
      <x:c r="I376" s="4"/>
      <x:c r="J376" s="4"/>
      <x:c r="K376" s="4"/>
      <x:c r="L376" s="4"/>
      <x:c r="M376" s="4"/>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T1</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x:c r="B378" s="4"/>
      <x:c r="C378" s="4"/>
      <x:c r="D378" s="4"/>
      <x:c r="E378" s="4"/>
      <x:c r="F378" s="4"/>
      <x:c r="G378" s="4"/>
      <x:c r="H378" s="4"/>
      <x:c r="I378" s="4"/>
      <x:c r="J378" s="4"/>
      <x:c r="K378" s="4"/>
      <x:c r="L378" s="4"/>
      <x:c r="M378" s="4"/>
    </x:row>
    <x:row r="379" ht="90" customHeight="1">
      <x:c r="A379" s="4"/>
      <x:c r="B379" s="4"/>
      <x:c r="C379" s="4"/>
      <x:c r="D379" s="4"/>
      <x:c r="E379" s="4"/>
      <x:c r="F379" s="4"/>
      <x:c r="G379" s="4"/>
      <x:c r="H379" s="4"/>
      <x:c r="I379" s="4"/>
      <x:c r="J379" s="4"/>
      <x:c r="K379" s="4"/>
      <x:c r="L379" s="4"/>
      <x:c r="M379" s="4"/>
    </x:row>
    <x:row r="380" ht="90" customHeight="1">
      <x:c r="A380" s="4"/>
      <x:c r="B380" s="4"/>
      <x:c r="C380" s="4"/>
      <x:c r="D380" s="4"/>
      <x:c r="E380" s="4"/>
      <x:c r="F380" s="4"/>
      <x:c r="G380" s="4"/>
      <x:c r="H380" s="4"/>
      <x:c r="I380" s="4"/>
      <x:c r="J380" s="4"/>
      <x:c r="K380" s="4"/>
      <x:c r="L380" s="4"/>
      <x:c r="M380" s="4"/>
    </x:row>
    <x:row r="381" ht="90" customHeight="1">
      <x:c r="A381" s="4"/>
      <x:c r="B381" s="4"/>
      <x:c r="C381" s="4"/>
      <x:c r="D381" s="4"/>
      <x:c r="E381" s="4"/>
      <x:c r="F381" s="4"/>
      <x:c r="G381" s="4"/>
      <x:c r="H381" s="4"/>
      <x:c r="I381" s="4"/>
      <x:c r="J381" s="4"/>
      <x:c r="K381" s="4"/>
      <x:c r="L381" s="4"/>
      <x:c r="M381" s="4"/>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T1</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T1</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x:c r="B385" s="4"/>
      <x:c r="C385" s="4"/>
      <x:c r="D385" s="4"/>
      <x:c r="E385" s="4"/>
      <x:c r="F385" s="4"/>
      <x:c r="G385" s="4"/>
      <x:c r="H385" s="4"/>
      <x:c r="I385" s="4"/>
      <x:c r="J385" s="4"/>
      <x:c r="K385" s="4"/>
      <x:c r="L385" s="4"/>
      <x:c r="M385" s="4"/>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T1</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T1</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T1</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x:c r="B389" s="4"/>
      <x:c r="C389" s="4"/>
      <x:c r="D389" s="4"/>
      <x:c r="E389" s="4"/>
      <x:c r="F389" s="4"/>
      <x:c r="G389" s="4"/>
      <x:c r="H389" s="4"/>
      <x:c r="I389" s="4"/>
      <x:c r="J389" s="4"/>
      <x:c r="K389" s="4"/>
      <x:c r="L389" s="4"/>
      <x:c r="M389" s="4"/>
    </x:row>
    <x:row r="390" ht="90" customHeight="1">
      <x:c r="A390" s="4" t="str">
        <x:v>design.collection.sour_savory_phagia_blend</x:v>
      </x:c>
      <x:c r="B390" s="4" t="str">
        <x:v>Sour-savory Phagia blend candidate preparation</x:v>
      </x:c>
      <x:c r="C390" s="4" t="str">
        <x:v>Finished-item crafting</x:v>
      </x:c>
      <x:c r="D390" s="4" t="str">
        <x:v>Proposal</x:v>
      </x:c>
      <x:c r="E390" s="4" t="str">
        <x:v>Partial proposal</x:v>
      </x:c>
      <x:c r="F390" s="4" t="str">
        <x:v>Combines controlled-sour culture and edible culinary broth</x:v>
      </x:c>
      <x:c r="G390" s="4" t="str">
        <x:v>Contained food-only vessels, Food preparation screen and dedicated food tools. Species/culture/mineral edibility and storage qualification unresolved.</x:v>
      </x:c>
      <x:c r="H390" s="4" t="str">
        <x:f>IF(I390=0,"Unassigned",IF(SUMIFS('Material routes'!$Q$6:$Q$2205,'Material routes'!$B$6:$B$2205,A390)&gt;0,"Unassigned","T"&amp;_xlfn.MAXIFS('Material routes'!$P$6:$P$2205,'Material routes'!$B$6:$B$2205,A390)))</x:f>
        <x:v>T2</x:v>
      </x:c>
      <x:c r="I390" s="4" t="n">
        <x:f>SUM(COUNTIFS('Material routes'!$B$6:$B$2205,A390,'Material routes'!$C$6:$C$2205,"Ingredient candidate"),COUNTIFS('Material routes'!$B$6:$B$2205,A390,'Material routes'!$C$6:$C$2205,"Consumed input"),COUNTIFS('Material routes'!$B$6:$B$2205,A390,'Material routes'!$C$6:$C$2205,"Contained input"),COUNTIFS('Material routes'!$B$6:$B$2205,A390,'Material routes'!$C$6:$C$2205,"Transform input"))</x:f>
        <x:v>2</x:v>
      </x:c>
      <x:c r="J390" s="4" t="n">
        <x:f>COUNTIFS('Material routes'!$B$6:$B$2205,A390,'Material routes'!$C$6:$C$2205,"Output")</x:f>
        <x:v>1</x:v>
      </x:c>
      <x:c r="K390" s="4" t="n">
        <x:f>COUNTIFS('Material routes'!$B$6:$B$2205,A390,'Material routes'!$C$6:$C$2205,"Tool candidate")</x:f>
        <x:v>0</x:v>
      </x:c>
      <x:c r="L39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0" s="4" t="str">
        <x:v>Quantities, output yield, supporting inputs and compatibility remain undefined.</x:v>
      </x:c>
    </x:row>
    <x:row r="391" ht="90" customHeight="1">
      <x:c r="A391" s="4" t="str">
        <x:v>design.collection.phagia_concentrate_tasting_flight</x:v>
      </x:c>
      <x:c r="B391" s="4" t="str">
        <x:v>Phagia concentrate tasting flight candidate preparation</x:v>
      </x:c>
      <x:c r="C391" s="4" t="str">
        <x:v>Finished-item crafting</x:v>
      </x:c>
      <x:c r="D391" s="4" t="str">
        <x:v>Proposal</x:v>
      </x:c>
      <x:c r="E391" s="4" t="str">
        <x:v>Partial proposal</x:v>
      </x:c>
      <x:c r="F391" s="4" t="str">
        <x:v>Several small contained servings for comparing food preparations</x:v>
      </x:c>
      <x:c r="G391" s="4" t="str">
        <x:v>Contained food-only vessels, Food preparation screen and dedicated food tools. Species/culture/mineral edibility and storage qualification unresolved.</x:v>
      </x:c>
      <x:c r="H391" s="4" t="str">
        <x:f>IF(I391=0,"Unassigned",IF(SUMIFS('Material routes'!$Q$6:$Q$2205,'Material routes'!$B$6:$B$2205,A391)&gt;0,"Unassigned","T"&amp;_xlfn.MAXIFS('Material routes'!$P$6:$P$2205,'Material routes'!$B$6:$B$2205,A391)))</x:f>
        <x:v>T2</x:v>
      </x:c>
      <x:c r="I391" s="4" t="n">
        <x:f>SUM(COUNTIFS('Material routes'!$B$6:$B$2205,A391,'Material routes'!$C$6:$C$2205,"Ingredient candidate"),COUNTIFS('Material routes'!$B$6:$B$2205,A391,'Material routes'!$C$6:$C$2205,"Consumed input"),COUNTIFS('Material routes'!$B$6:$B$2205,A391,'Material routes'!$C$6:$C$2205,"Contained input"),COUNTIFS('Material routes'!$B$6:$B$2205,A391,'Material routes'!$C$6:$C$2205,"Transform input"))</x:f>
        <x:v>2</x:v>
      </x:c>
      <x:c r="J391" s="4" t="n">
        <x:f>COUNTIFS('Material routes'!$B$6:$B$2205,A391,'Material routes'!$C$6:$C$2205,"Output")</x:f>
        <x:v>1</x:v>
      </x:c>
      <x:c r="K391" s="4" t="n">
        <x:f>COUNTIFS('Material routes'!$B$6:$B$2205,A391,'Material routes'!$C$6:$C$2205,"Tool candidate")</x:f>
        <x:v>0</x:v>
      </x:c>
      <x:c r="L39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1" s="4" t="str">
        <x:v>Quantities, output yield, supporting inputs and compatibility remain undefined.</x:v>
      </x:c>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T4</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T4</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T4</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T3</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T4</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T4</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Unassigned</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T4</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T4</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T4</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T4</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Unassigned</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t="str">
        <x:v>design.collection.sail_seam_repair_kit</x:v>
      </x:c>
      <x:c r="B407" s="4" t="str">
        <x:v>Sail seam repair kit candidate preparation</x:v>
      </x:c>
      <x:c r="C407" s="4" t="str">
        <x:v>Finished-item crafting</x:v>
      </x:c>
      <x:c r="D407" s="4" t="str">
        <x:v>Proposal</x:v>
      </x:c>
      <x:c r="E407" s="4" t="str">
        <x:v>Partial proposal</x:v>
      </x:c>
      <x:c r="F407" s="4" t="str">
        <x:v>Prepared wing reinforcement and hardware for a field sail repair</x:v>
      </x:c>
      <x:c r="G407" s="4" t="str">
        <x:v>Forge hearth, Anvil, Forging hammer, Smithing tongs, Metalworking file and Hand-cranked metal drill as applicable. Existing workshop bootstrap and controlled heating/cooling required; no free-water quench assumed.</x:v>
      </x:c>
      <x:c r="H407" s="4" t="str">
        <x:f>IF(I407=0,"Unassigned",IF(SUMIFS('Material routes'!$Q$6:$Q$2205,'Material routes'!$B$6:$B$2205,A407)&gt;0,"Unassigned","T"&amp;_xlfn.MAXIFS('Material routes'!$P$6:$P$2205,'Material routes'!$B$6:$B$2205,A407)))</x:f>
        <x:v>T3</x:v>
      </x:c>
      <x:c r="I407" s="4" t="n">
        <x:f>SUM(COUNTIFS('Material routes'!$B$6:$B$2205,A407,'Material routes'!$C$6:$C$2205,"Ingredient candidate"),COUNTIFS('Material routes'!$B$6:$B$2205,A407,'Material routes'!$C$6:$C$2205,"Consumed input"),COUNTIFS('Material routes'!$B$6:$B$2205,A407,'Material routes'!$C$6:$C$2205,"Contained input"),COUNTIFS('Material routes'!$B$6:$B$2205,A407,'Material routes'!$C$6:$C$2205,"Transform input"))</x:f>
        <x:v>2</x:v>
      </x:c>
      <x:c r="J407" s="4" t="n">
        <x:f>COUNTIFS('Material routes'!$B$6:$B$2205,A407,'Material routes'!$C$6:$C$2205,"Output")</x:f>
        <x:v>1</x:v>
      </x:c>
      <x:c r="K407" s="4" t="n">
        <x:f>COUNTIFS('Material routes'!$B$6:$B$2205,A407,'Material routes'!$C$6:$C$2205,"Tool candidate")</x:f>
        <x:v>0</x:v>
      </x:c>
      <x:c r="L407" s="4" t="str">
        <x:v>New item proposal, October 15, 2026. Setting reference (source proposal): https://github.com/sleepyseamonster/Arc-Dust/blob/f6f98515c005dc3c73cccd9cbc031691745740c6/02-Arc-Dust-Worldbuilding/world/materials/industrial-material-palette.md</x:v>
      </x:c>
      <x:c r="M407" s="4" t="str">
        <x:v>Quantities, output yield, supporting inputs and compatibility remain undefined.</x:v>
      </x:c>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x:c r="B409" s="4"/>
      <x:c r="C409" s="4"/>
      <x:c r="D409" s="4"/>
      <x:c r="E409" s="4"/>
      <x:c r="F409" s="4"/>
      <x:c r="G409" s="4"/>
      <x:c r="H409" s="4"/>
      <x:c r="I409" s="4"/>
      <x:c r="J409" s="4"/>
      <x:c r="K409" s="4"/>
      <x:c r="L409" s="4"/>
      <x:c r="M409" s="4"/>
    </x:row>
    <x:row r="410" ht="90" customHeight="1">
      <x:c r="A410" s="4"/>
      <x:c r="B410" s="4"/>
      <x:c r="C410" s="4"/>
      <x:c r="D410" s="4"/>
      <x:c r="E410" s="4"/>
      <x:c r="F410" s="4"/>
      <x:c r="G410" s="4"/>
      <x:c r="H410" s="4"/>
      <x:c r="I410" s="4"/>
      <x:c r="J410" s="4"/>
      <x:c r="K410" s="4"/>
      <x:c r="L410" s="4"/>
      <x:c r="M410" s="4"/>
    </x:row>
    <x:row r="411" ht="90" customHeight="1">
      <x:c r="A411" s="4" t="str">
        <x:v>design.collection.shell_runner_cargo_sled</x:v>
      </x:c>
      <x:c r="B411" s="4" t="str">
        <x:v>Shell-runner cargo sled candidate preparation</x:v>
      </x:c>
      <x:c r="C411" s="4" t="str">
        <x:v>Finished-item crafting</x:v>
      </x:c>
      <x:c r="D411" s="4" t="str">
        <x:v>Proposal</x:v>
      </x:c>
      <x:c r="E411" s="4" t="str">
        <x:v>Partial proposal</x:v>
      </x:c>
      <x:c r="F411" s="4" t="str">
        <x:v>Ground-drag transport for compact loads on suitable flats</x:v>
      </x:c>
      <x:c r="G411" s="4" t="str">
        <x:v>Forge hearth, Anvil, Forging hammer, Smithing tongs, Metalworking file and Hand-cranked metal drill as applicable. Existing workshop bootstrap and controlled heating/cooling required; no free-water quench assumed.</x:v>
      </x:c>
      <x:c r="H411" s="4" t="str">
        <x:f>IF(I411=0,"Unassigned",IF(SUMIFS('Material routes'!$Q$6:$Q$2205,'Material routes'!$B$6:$B$2205,A411)&gt;0,"Unassigned","T"&amp;_xlfn.MAXIFS('Material routes'!$P$6:$P$2205,'Material routes'!$B$6:$B$2205,A411)))</x:f>
        <x:v>T3</x:v>
      </x:c>
      <x:c r="I411" s="4" t="n">
        <x:f>SUM(COUNTIFS('Material routes'!$B$6:$B$2205,A411,'Material routes'!$C$6:$C$2205,"Ingredient candidate"),COUNTIFS('Material routes'!$B$6:$B$2205,A411,'Material routes'!$C$6:$C$2205,"Consumed input"),COUNTIFS('Material routes'!$B$6:$B$2205,A411,'Material routes'!$C$6:$C$2205,"Contained input"),COUNTIFS('Material routes'!$B$6:$B$2205,A411,'Material routes'!$C$6:$C$2205,"Transform input"))</x:f>
        <x:v>2</x:v>
      </x:c>
      <x:c r="J411" s="4" t="n">
        <x:f>COUNTIFS('Material routes'!$B$6:$B$2205,A411,'Material routes'!$C$6:$C$2205,"Output")</x:f>
        <x:v>1</x:v>
      </x:c>
      <x:c r="K411" s="4" t="n">
        <x:f>COUNTIFS('Material routes'!$B$6:$B$2205,A411,'Material routes'!$C$6:$C$2205,"Tool candidate")</x:f>
        <x:v>0</x:v>
      </x:c>
      <x:c r="L411" s="4" t="str">
        <x:v>New item proposal, October 15, 2026. Setting reference (source proposal): https://github.com/sleepyseamonster/Arc-Dust/blob/f6f98515c005dc3c73cccd9cbc031691745740c6/02-Arc-Dust-Worldbuilding/world/materials/industrial-material-palette.md</x:v>
      </x:c>
      <x:c r="M411" s="4" t="str">
        <x:v>Quantities, output yield, supporting inputs and compatibility remain undefined.</x:v>
      </x:c>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t="str">
        <x:v>design.collection.wire_strung_shell_lyre</x:v>
      </x:c>
      <x:c r="B428" s="4" t="str">
        <x:v>Wire-strung shell lyre candidate preparation</x:v>
      </x:c>
      <x:c r="C428" s="4" t="str">
        <x:v>Finished-item crafting</x:v>
      </x:c>
      <x:c r="D428" s="4" t="str">
        <x:v>Proposal</x:v>
      </x:c>
      <x:c r="E428" s="4" t="str">
        <x:v>Partial proposal</x:v>
      </x:c>
      <x:c r="F428" s="4" t="str">
        <x:v>Scarce conductive wire or steel strings on a shell frame</x:v>
      </x:c>
      <x:c r="G428" s="4" t="str">
        <x:v>Metalworking file and assembly/tuning fixtures; tension jigs and shears for listed biological membranes; controlled kiln for ceramic forms. No wood or ordinary cloth.</x:v>
      </x:c>
      <x:c r="H428" s="4" t="str">
        <x:f>IF(I428=0,"Unassigned",IF(SUMIFS('Material routes'!$Q$6:$Q$2205,'Material routes'!$B$6:$B$2205,A428)&gt;0,"Unassigned","T"&amp;_xlfn.MAXIFS('Material routes'!$P$6:$P$2205,'Material routes'!$B$6:$B$2205,A428)))</x:f>
        <x:v>T4</x:v>
      </x:c>
      <x:c r="I428" s="4" t="n">
        <x:f>SUM(COUNTIFS('Material routes'!$B$6:$B$2205,A428,'Material routes'!$C$6:$C$2205,"Ingredient candidate"),COUNTIFS('Material routes'!$B$6:$B$2205,A428,'Material routes'!$C$6:$C$2205,"Consumed input"),COUNTIFS('Material routes'!$B$6:$B$2205,A428,'Material routes'!$C$6:$C$2205,"Contained input"),COUNTIFS('Material routes'!$B$6:$B$2205,A428,'Material routes'!$C$6:$C$2205,"Transform input"))</x:f>
        <x:v>4</x:v>
      </x:c>
      <x:c r="J428" s="4" t="n">
        <x:f>COUNTIFS('Material routes'!$B$6:$B$2205,A428,'Material routes'!$C$6:$C$2205,"Output")</x:f>
        <x:v>1</x:v>
      </x:c>
      <x:c r="K428" s="4" t="n">
        <x:f>COUNTIFS('Material routes'!$B$6:$B$2205,A428,'Material routes'!$C$6:$C$2205,"Tool candidate")</x:f>
        <x:v>0</x:v>
      </x:c>
      <x:c r="L428" s="4" t="str">
        <x:v>New item proposal, October 15, 2026. Setting reference (source proposal): https://github.com/sleepyseamonster/Arc-Dust/blob/f6f98515c005dc3c73cccd9cbc031691745740c6/02-Arc-Dust-Worldbuilding/world/materials/industrial-material-palette.md</x:v>
      </x:c>
      <x:c r="M428" s="4" t="str">
        <x:v>Quantities, output yield, supporting inputs and compatibility remain undefined. October 15 audit: candidate inputs / reusable prerequisites clarified. Structural coverage is not a qualified manufacturing recipe.</x:v>
      </x:c>
    </x:row>
    <x:row r="429" ht="90" customHeight="1">
      <x:c r="A429" s="4" t="str">
        <x:v>design.collection.tendon_strung_metal_zither</x:v>
      </x:c>
      <x:c r="B429" s="4" t="str">
        <x:v>Tendon-strung metal zither candidate preparation</x:v>
      </x:c>
      <x:c r="C429" s="4" t="str">
        <x:v>Finished-item crafting</x:v>
      </x:c>
      <x:c r="D429" s="4" t="str">
        <x:v>Proposal</x:v>
      </x:c>
      <x:c r="E429" s="4" t="str">
        <x:v>Partial proposal</x:v>
      </x:c>
      <x:c r="F429" s="4" t="str">
        <x:v>Prepared tendon strings on a resonant metal tray</x:v>
      </x:c>
      <x:c r="G429" s="4" t="str">
        <x:v>Metalworking file and assembly/tuning fixtures; tension jigs and shears for listed biological membranes; controlled kiln for ceramic forms. No wood or ordinary cloth.</x:v>
      </x:c>
      <x:c r="H429" s="4" t="str">
        <x:f>IF(I429=0,"Unassigned",IF(SUMIFS('Material routes'!$Q$6:$Q$2205,'Material routes'!$B$6:$B$2205,A429)&gt;0,"Unassigned","T"&amp;_xlfn.MAXIFS('Material routes'!$P$6:$P$2205,'Material routes'!$B$6:$B$2205,A429)))</x:f>
        <x:v>T3</x:v>
      </x:c>
      <x:c r="I429" s="4" t="n">
        <x:f>SUM(COUNTIFS('Material routes'!$B$6:$B$2205,A429,'Material routes'!$C$6:$C$2205,"Ingredient candidate"),COUNTIFS('Material routes'!$B$6:$B$2205,A429,'Material routes'!$C$6:$C$2205,"Consumed input"),COUNTIFS('Material routes'!$B$6:$B$2205,A429,'Material routes'!$C$6:$C$2205,"Contained input"),COUNTIFS('Material routes'!$B$6:$B$2205,A429,'Material routes'!$C$6:$C$2205,"Transform input"))</x:f>
        <x:v>4</x:v>
      </x:c>
      <x:c r="J429" s="4" t="n">
        <x:f>COUNTIFS('Material routes'!$B$6:$B$2205,A429,'Material routes'!$C$6:$C$2205,"Output")</x:f>
        <x:v>1</x:v>
      </x:c>
      <x:c r="K429" s="4" t="n">
        <x:f>COUNTIFS('Material routes'!$B$6:$B$2205,A429,'Material routes'!$C$6:$C$2205,"Tool candidate")</x:f>
        <x:v>0</x:v>
      </x:c>
      <x:c r="L429" s="4" t="str">
        <x:v>New item proposal, October 15, 2026. Setting reference (source proposal): https://github.com/sleepyseamonster/Arc-Dust/blob/f6f98515c005dc3c73cccd9cbc031691745740c6/02-Arc-Dust-Worldbuilding/world/materials/industrial-material-palette.md</x:v>
      </x:c>
      <x:c r="M429" s="4" t="str">
        <x:v>Quantities, output yield, supporting inputs and compatibility remain undefined. October 15 audit: candidate inputs / reusable prerequisites clarified. Structural coverage is not a qualified manufacturing recipe.</x:v>
      </x:c>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T2</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T2</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T3</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t="str">
        <x:v>design.collection.ceramic_faced_shield</x:v>
      </x:c>
      <x:c r="B447" s="4" t="str">
        <x:v>Ceramic-faced shield candidate preparation</x:v>
      </x:c>
      <x:c r="C447" s="4" t="str">
        <x:v>Finished-item crafting</x:v>
      </x:c>
      <x:c r="D447" s="4" t="str">
        <x:v>Proposal</x:v>
      </x:c>
      <x:c r="E447" s="4" t="str">
        <x:v>Partial proposal</x:v>
      </x:c>
      <x:c r="F447" s="4" t="str">
        <x:v>Replaceable ceramic facing on a metal frame</x:v>
      </x:c>
      <x:c r="G447" s="4" t="str">
        <x:v>Controlled-heating firing kiln or specialist glass hot-work station; Ceramic firing tray / Ceramic casting mold as applicable. Qualified power, heat and atmosphere required.</x:v>
      </x:c>
      <x:c r="H447" s="4" t="str">
        <x:f>IF(I447=0,"Unassigned",IF(SUMIFS('Material routes'!$Q$6:$Q$2205,'Material routes'!$B$6:$B$2205,A447)&gt;0,"Unassigned","T"&amp;_xlfn.MAXIFS('Material routes'!$P$6:$P$2205,'Material routes'!$B$6:$B$2205,A447)))</x:f>
        <x:v>Unassigned</x:v>
      </x:c>
      <x:c r="I447" s="4" t="n">
        <x:f>SUM(COUNTIFS('Material routes'!$B$6:$B$2205,A447,'Material routes'!$C$6:$C$2205,"Ingredient candidate"),COUNTIFS('Material routes'!$B$6:$B$2205,A447,'Material routes'!$C$6:$C$2205,"Consumed input"),COUNTIFS('Material routes'!$B$6:$B$2205,A447,'Material routes'!$C$6:$C$2205,"Contained input"),COUNTIFS('Material routes'!$B$6:$B$2205,A447,'Material routes'!$C$6:$C$2205,"Transform input"))</x:f>
        <x:v>2</x:v>
      </x:c>
      <x:c r="J447" s="4" t="n">
        <x:f>COUNTIFS('Material routes'!$B$6:$B$2205,A447,'Material routes'!$C$6:$C$2205,"Output")</x:f>
        <x:v>1</x:v>
      </x:c>
      <x:c r="K447" s="4" t="n">
        <x:f>COUNTIFS('Material routes'!$B$6:$B$2205,A447,'Material routes'!$C$6:$C$2205,"Tool candidate")</x:f>
        <x:v>0</x:v>
      </x:c>
      <x:c r="L447" s="4" t="str">
        <x:v>New item proposal, October 15, 2026. Setting reference (source proposal): https://github.com/sleepyseamonster/Arc-Dust/blob/f6f98515c005dc3c73cccd9cbc031691745740c6/02-Arc-Dust-Worldbuilding/world/materials/industrial-material-palette.md</x:v>
      </x:c>
      <x:c r="M447" s="4" t="str">
        <x:v>Quantities, output yield, supporting inputs and compatibility remain undefined.</x:v>
      </x:c>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T3</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T3</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t="str">
        <x:v>design.collection.mica_slit_observation_shield</x:v>
      </x:c>
      <x:c r="B454" s="4" t="str">
        <x:v>Mica-slit observation shield candidate preparation</x:v>
      </x:c>
      <x:c r="C454" s="4" t="str">
        <x:v>Finished-item crafting</x:v>
      </x:c>
      <x:c r="D454" s="4" t="str">
        <x:v>Proposal</x:v>
      </x:c>
      <x:c r="E454" s="4" t="str">
        <x:v>Partial proposal</x:v>
      </x:c>
      <x:c r="F454" s="4" t="str">
        <x:v>Small mineral viewing slit in a metal face</x:v>
      </x:c>
      <x:c r="G454" s="4" t="str">
        <x:v>Forge hearth, Anvil, Forging hammer, Smithing tongs, Metalworking file and Hand-cranked metal drill as applicable. Existing workshop bootstrap and controlled heating/cooling required; no free-water quench assumed.</x:v>
      </x:c>
      <x:c r="H454" s="4" t="str">
        <x:f>IF(I454=0,"Unassigned",IF(SUMIFS('Material routes'!$Q$6:$Q$2205,'Material routes'!$B$6:$B$2205,A454)&gt;0,"Unassigned","T"&amp;_xlfn.MAXIFS('Material routes'!$P$6:$P$2205,'Material routes'!$B$6:$B$2205,A454)))</x:f>
        <x:v>T2</x:v>
      </x:c>
      <x:c r="I454" s="4" t="n">
        <x:f>SUM(COUNTIFS('Material routes'!$B$6:$B$2205,A454,'Material routes'!$C$6:$C$2205,"Ingredient candidate"),COUNTIFS('Material routes'!$B$6:$B$2205,A454,'Material routes'!$C$6:$C$2205,"Consumed input"),COUNTIFS('Material routes'!$B$6:$B$2205,A454,'Material routes'!$C$6:$C$2205,"Contained input"),COUNTIFS('Material routes'!$B$6:$B$2205,A454,'Material routes'!$C$6:$C$2205,"Transform input"))</x:f>
        <x:v>2</x:v>
      </x:c>
      <x:c r="J454" s="4" t="n">
        <x:f>COUNTIFS('Material routes'!$B$6:$B$2205,A454,'Material routes'!$C$6:$C$2205,"Output")</x:f>
        <x:v>1</x:v>
      </x:c>
      <x:c r="K454" s="4" t="n">
        <x:f>COUNTIFS('Material routes'!$B$6:$B$2205,A454,'Material routes'!$C$6:$C$2205,"Tool candidate")</x:f>
        <x:v>0</x:v>
      </x:c>
      <x:c r="L454" s="4" t="str">
        <x:v>New item proposal, October 15, 2026. Setting reference (source proposal): https://github.com/sleepyseamonster/Arc-Dust/blob/f6f98515c005dc3c73cccd9cbc031691745740c6/02-Arc-Dust-Worldbuilding/world/materials/industrial-material-palette.md</x:v>
      </x:c>
      <x:c r="M454" s="4" t="str">
        <x:v>Quantities, output yield, supporting inputs and compatibility remain undefined.</x:v>
      </x:c>
    </x:row>
    <x:row r="455" ht="90" customHeight="1">
      <x:c r="A455" s="4" t="str">
        <x:v>design.collection.grit_shedding_curved_shield</x:v>
      </x:c>
      <x:c r="B455" s="4" t="str">
        <x:v>Grit-shedding curved shield candidate preparation</x:v>
      </x:c>
      <x:c r="C455" s="4" t="str">
        <x:v>Finished-item crafting</x:v>
      </x:c>
      <x:c r="D455" s="4" t="str">
        <x:v>Proposal</x:v>
      </x:c>
      <x:c r="E455" s="4" t="str">
        <x:v>Partial proposal</x:v>
      </x:c>
      <x:c r="F455" s="4" t="str">
        <x:v>Curved shell face intended to shed loose grit</x:v>
      </x:c>
      <x:c r="G455" s="4" t="str">
        <x:v>Husk-sheet cutting shears, Hand-cranked metal drill and Ceramic abrasive disc as applicable; compatible contained biological preparation and low-yield material handling required.</x:v>
      </x:c>
      <x:c r="H455" s="4" t="str">
        <x:f>IF(I455=0,"Unassigned",IF(SUMIFS('Material routes'!$Q$6:$Q$2205,'Material routes'!$B$6:$B$2205,A455)&gt;0,"Unassigned","T"&amp;_xlfn.MAXIFS('Material routes'!$P$6:$P$2205,'Material routes'!$B$6:$B$2205,A455)))</x:f>
        <x:v>T1</x:v>
      </x:c>
      <x:c r="I455" s="4" t="n">
        <x:f>SUM(COUNTIFS('Material routes'!$B$6:$B$2205,A455,'Material routes'!$C$6:$C$2205,"Ingredient candidate"),COUNTIFS('Material routes'!$B$6:$B$2205,A455,'Material routes'!$C$6:$C$2205,"Consumed input"),COUNTIFS('Material routes'!$B$6:$B$2205,A455,'Material routes'!$C$6:$C$2205,"Contained input"),COUNTIFS('Material routes'!$B$6:$B$2205,A455,'Material routes'!$C$6:$C$2205,"Transform input"))</x:f>
        <x:v>2</x:v>
      </x:c>
      <x:c r="J455" s="4" t="n">
        <x:f>COUNTIFS('Material routes'!$B$6:$B$2205,A455,'Material routes'!$C$6:$C$2205,"Output")</x:f>
        <x:v>1</x:v>
      </x:c>
      <x:c r="K455" s="4" t="n">
        <x:f>COUNTIFS('Material routes'!$B$6:$B$2205,A455,'Material routes'!$C$6:$C$2205,"Tool candidate")</x:f>
        <x:v>0</x:v>
      </x:c>
      <x:c r="L455" s="4" t="str">
        <x:v>New item proposal, October 15, 2026. Setting reference (source proposal): https://github.com/sleepyseamonster/Arc-Dust/blob/f6f98515c005dc3c73cccd9cbc031691745740c6/02-Arc-Dust-Worldbuilding/world/materials/industrial-material-palette.md</x:v>
      </x:c>
      <x:c r="M455" s="4" t="str">
        <x:v>Quantities, output yield, supporting inputs and compatibility remain undefined.</x:v>
      </x:c>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T3</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Unassigned</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T3</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Unassigned</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Unassigned</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Unassigned</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T4</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t="str">
        <x:v>design.collection.loose_plate_skid_patch</x:v>
      </x:c>
      <x:c r="B464" s="4" t="str">
        <x:v>Loose-plate skid patch candidate preparation</x:v>
      </x:c>
      <x:c r="C464" s="4" t="str">
        <x:v>Finished-item crafting</x:v>
      </x:c>
      <x:c r="D464" s="4" t="str">
        <x:v>Proposal</x:v>
      </x:c>
      <x:c r="E464" s="4" t="str">
        <x:v>Partial proposal</x:v>
      </x:c>
      <x:c r="F464" s="4" t="str">
        <x:v>Unstable overlapping metal plates for a prepared obstacle</x:v>
      </x:c>
      <x:c r="G464" s="4" t="str">
        <x:v>Forge hearth, Anvil, Forging hammer, Smithing tongs, Metalworking file and Hand-cranked metal drill as applicable. Existing workshop bootstrap and controlled heating/cooling required; no free-water quench assumed.</x:v>
      </x:c>
      <x:c r="H464" s="4" t="str">
        <x:f>IF(I464=0,"Unassigned",IF(SUMIFS('Material routes'!$Q$6:$Q$2205,'Material routes'!$B$6:$B$2205,A464)&gt;0,"Unassigned","T"&amp;_xlfn.MAXIFS('Material routes'!$P$6:$P$2205,'Material routes'!$B$6:$B$2205,A464)))</x:f>
        <x:v>T3</x:v>
      </x:c>
      <x:c r="I464" s="4" t="n">
        <x:f>SUM(COUNTIFS('Material routes'!$B$6:$B$2205,A464,'Material routes'!$C$6:$C$2205,"Ingredient candidate"),COUNTIFS('Material routes'!$B$6:$B$2205,A464,'Material routes'!$C$6:$C$2205,"Consumed input"),COUNTIFS('Material routes'!$B$6:$B$2205,A464,'Material routes'!$C$6:$C$2205,"Contained input"),COUNTIFS('Material routes'!$B$6:$B$2205,A464,'Material routes'!$C$6:$C$2205,"Transform input"))</x:f>
        <x:v>1</x:v>
      </x:c>
      <x:c r="J464" s="4" t="n">
        <x:f>COUNTIFS('Material routes'!$B$6:$B$2205,A464,'Material routes'!$C$6:$C$2205,"Output")</x:f>
        <x:v>1</x:v>
      </x:c>
      <x:c r="K464" s="4" t="n">
        <x:f>COUNTIFS('Material routes'!$B$6:$B$2205,A464,'Material routes'!$C$6:$C$2205,"Tool candidate")</x:f>
        <x:v>0</x:v>
      </x:c>
      <x:c r="L464" s="4" t="str">
        <x:v>New item proposal, October 15, 2026. Setting reference (source proposal): https://github.com/sleepyseamonster/Arc-Dust/blob/f6f98515c005dc3c73cccd9cbc031691745740c6/02-Arc-Dust-Worldbuilding/world/materials/industrial-material-palette.md</x:v>
      </x:c>
      <x:c r="M464" s="4" t="str">
        <x:v>Quantities, output yield, supporting inputs and compatibility remain undefined.</x:v>
      </x:c>
    </x:row>
    <x:row r="465" ht="90" customHeight="1">
      <x:c r="A465" s="4" t="str">
        <x:v>design.collection.rolling_stone_scatter_pouch</x:v>
      </x:c>
      <x:c r="B465" s="4" t="str">
        <x:v>Rolling-stone scatter pouch candidate preparation</x:v>
      </x:c>
      <x:c r="C465" s="4" t="str">
        <x:v>Finished-item crafting</x:v>
      </x:c>
      <x:c r="D465" s="4" t="str">
        <x:v>Proposal</x:v>
      </x:c>
      <x:c r="E465" s="4" t="str">
        <x:v>Partial proposal</x:v>
      </x:c>
      <x:c r="F465" s="4" t="str">
        <x:v>Rounded stones deployed as a footing hazard</x:v>
      </x:c>
      <x:c r="G465" s="4" t="str">
        <x:v>Forge hearth, Anvil, Forging hammer, Smithing tongs, Metalworking file and Hand-cranked metal drill as applicable. Existing workshop bootstrap and controlled heating/cooling required; no free-water quench assumed.</x:v>
      </x:c>
      <x:c r="H465" s="4" t="str">
        <x:f>IF(I465=0,"Unassigned",IF(SUMIFS('Material routes'!$Q$6:$Q$2205,'Material routes'!$B$6:$B$2205,A465)&gt;0,"Unassigned","T"&amp;_xlfn.MAXIFS('Material routes'!$P$6:$P$2205,'Material routes'!$B$6:$B$2205,A465)))</x:f>
        <x:v>T1</x:v>
      </x:c>
      <x:c r="I465" s="4" t="n">
        <x:f>SUM(COUNTIFS('Material routes'!$B$6:$B$2205,A465,'Material routes'!$C$6:$C$2205,"Ingredient candidate"),COUNTIFS('Material routes'!$B$6:$B$2205,A465,'Material routes'!$C$6:$C$2205,"Consumed input"),COUNTIFS('Material routes'!$B$6:$B$2205,A465,'Material routes'!$C$6:$C$2205,"Contained input"),COUNTIFS('Material routes'!$B$6:$B$2205,A465,'Material routes'!$C$6:$C$2205,"Transform input"))</x:f>
        <x:v>2</x:v>
      </x:c>
      <x:c r="J465" s="4" t="n">
        <x:f>COUNTIFS('Material routes'!$B$6:$B$2205,A465,'Material routes'!$C$6:$C$2205,"Output")</x:f>
        <x:v>1</x:v>
      </x:c>
      <x:c r="K465" s="4" t="n">
        <x:f>COUNTIFS('Material routes'!$B$6:$B$2205,A465,'Material routes'!$C$6:$C$2205,"Tool candidate")</x:f>
        <x:v>0</x:v>
      </x:c>
      <x:c r="L465" s="4" t="str">
        <x:v>New item proposal, October 15, 2026. Setting reference (source proposal): https://github.com/sleepyseamonster/Arc-Dust/blob/f6f98515c005dc3c73cccd9cbc031691745740c6/02-Arc-Dust-Worldbuilding/world/materials/industrial-material-palette.md</x:v>
      </x:c>
      <x:c r="M465" s="4" t="str">
        <x:v>Quantities, output yield, supporting inputs and compatibility remain undefined.</x:v>
      </x:c>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T2</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T3</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T2</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t="str">
        <x:v>design.collection.weighted_tendon_snare</x:v>
      </x:c>
      <x:c r="B469" s="4" t="str">
        <x:v>Weighted tendon snare candidate preparation</x:v>
      </x:c>
      <x:c r="C469" s="4" t="str">
        <x:v>Finished-item crafting</x:v>
      </x:c>
      <x:c r="D469" s="4" t="str">
        <x:v>Proposal</x:v>
      </x:c>
      <x:c r="E469" s="4" t="str">
        <x:v>Partial proposal</x:v>
      </x:c>
      <x:c r="F469" s="4" t="str">
        <x:v>Proposed capture line using a weight and tendon, species unresolved</x:v>
      </x:c>
      <x:c r="G469" s="4" t="str">
        <x:v>Forge hearth, Anvil, Forging hammer, Smithing tongs, Metalworking file and Hand-cranked metal drill as applicable. Existing workshop bootstrap and controlled heating/cooling required; no free-water quench assumed.</x:v>
      </x:c>
      <x:c r="H469" s="4" t="str">
        <x:f>IF(I469=0,"Unassigned",IF(SUMIFS('Material routes'!$Q$6:$Q$2205,'Material routes'!$B$6:$B$2205,A469)&gt;0,"Unassigned","T"&amp;_xlfn.MAXIFS('Material routes'!$P$6:$P$2205,'Material routes'!$B$6:$B$2205,A469)))</x:f>
        <x:v>T4</x:v>
      </x:c>
      <x:c r="I469" s="4" t="n">
        <x:f>SUM(COUNTIFS('Material routes'!$B$6:$B$2205,A469,'Material routes'!$C$6:$C$2205,"Ingredient candidate"),COUNTIFS('Material routes'!$B$6:$B$2205,A469,'Material routes'!$C$6:$C$2205,"Consumed input"),COUNTIFS('Material routes'!$B$6:$B$2205,A469,'Material routes'!$C$6:$C$2205,"Contained input"),COUNTIFS('Material routes'!$B$6:$B$2205,A469,'Material routes'!$C$6:$C$2205,"Transform input"))</x:f>
        <x:v>3</x:v>
      </x:c>
      <x:c r="J469" s="4" t="n">
        <x:f>COUNTIFS('Material routes'!$B$6:$B$2205,A469,'Material routes'!$C$6:$C$2205,"Output")</x:f>
        <x:v>1</x:v>
      </x:c>
      <x:c r="K469" s="4" t="n">
        <x:f>COUNTIFS('Material routes'!$B$6:$B$2205,A469,'Material routes'!$C$6:$C$2205,"Tool candidate")</x:f>
        <x:v>0</x:v>
      </x:c>
      <x:c r="L469" s="4" t="str">
        <x:v>New item proposal, October 15, 2026. Setting reference (source proposal): https://github.com/sleepyseamonster/Arc-Dust/blob/f6f98515c005dc3c73cccd9cbc031691745740c6/02-Arc-Dust-Worldbuilding/world/materials/industrial-material-palette.md</x:v>
      </x:c>
      <x:c r="M469" s="4" t="str">
        <x:v>Quantities, output yield, supporting inputs and compatibility remain undefined. October 15 audit: candidate inputs / reusable prerequisites clarified. Structural coverage is not a qualified manufacturing recipe.</x:v>
      </x:c>
    </x:row>
    <x:row r="470" ht="90" customHeight="1">
      <x:c r="A470" s="4" t="str">
        <x:v>design.collection.hinged_shell_drop_cage</x:v>
      </x:c>
      <x:c r="B470" s="4" t="str">
        <x:v>Hinged shell-drop cage candidate preparation</x:v>
      </x:c>
      <x:c r="C470" s="4" t="str">
        <x:v>Finished-item crafting</x:v>
      </x:c>
      <x:c r="D470" s="4" t="str">
        <x:v>Proposal</x:v>
      </x:c>
      <x:c r="E470" s="4" t="str">
        <x:v>Partial proposal</x:v>
      </x:c>
      <x:c r="F470" s="4" t="str">
        <x:v>Small reusable capture enclosure for a species yet to be designed</x:v>
      </x:c>
      <x:c r="G470" s="4" t="str">
        <x:v>Forge hearth, Anvil, Forging hammer, Smithing tongs, Metalworking file and Hand-cranked metal drill as applicable. Existing workshop bootstrap and controlled heating/cooling required; no free-water quench assumed.</x:v>
      </x:c>
      <x:c r="H470" s="4" t="str">
        <x:f>IF(I470=0,"Unassigned",IF(SUMIFS('Material routes'!$Q$6:$Q$2205,'Material routes'!$B$6:$B$2205,A470)&gt;0,"Unassigned","T"&amp;_xlfn.MAXIFS('Material routes'!$P$6:$P$2205,'Material routes'!$B$6:$B$2205,A470)))</x:f>
        <x:v>T4</x:v>
      </x:c>
      <x:c r="I470" s="4" t="n">
        <x:f>SUM(COUNTIFS('Material routes'!$B$6:$B$2205,A470,'Material routes'!$C$6:$C$2205,"Ingredient candidate"),COUNTIFS('Material routes'!$B$6:$B$2205,A470,'Material routes'!$C$6:$C$2205,"Consumed input"),COUNTIFS('Material routes'!$B$6:$B$2205,A470,'Material routes'!$C$6:$C$2205,"Contained input"),COUNTIFS('Material routes'!$B$6:$B$2205,A470,'Material routes'!$C$6:$C$2205,"Transform input"))</x:f>
        <x:v>3</x:v>
      </x:c>
      <x:c r="J470" s="4" t="n">
        <x:f>COUNTIFS('Material routes'!$B$6:$B$2205,A470,'Material routes'!$C$6:$C$2205,"Output")</x:f>
        <x:v>1</x:v>
      </x:c>
      <x:c r="K470" s="4" t="n">
        <x:f>COUNTIFS('Material routes'!$B$6:$B$2205,A470,'Material routes'!$C$6:$C$2205,"Tool candidate")</x:f>
        <x:v>0</x:v>
      </x:c>
      <x:c r="L470" s="4" t="str">
        <x:v>New item proposal, October 15, 2026. Setting reference (source proposal): https://github.com/sleepyseamonster/Arc-Dust/blob/f6f98515c005dc3c73cccd9cbc031691745740c6/02-Arc-Dust-Worldbuilding/world/materials/industrial-material-palette.md</x:v>
      </x:c>
      <x:c r="M470" s="4" t="str">
        <x:v>Quantities, output yield, supporting inputs and compatibility remain undefined. October 15 audit: candidate inputs / reusable prerequisites clarified. Structural coverage is not a qualified manufacturing recipe.</x:v>
      </x:c>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Unassigned</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t="str">
        <x:v>design.collection.spring_latched_jaw_restraint</x:v>
      </x:c>
      <x:c r="B473" s="4" t="str">
        <x:v>Spring-latched jaw restraint candidate preparation</x:v>
      </x:c>
      <x:c r="C473" s="4" t="str">
        <x:v>Finished-item crafting</x:v>
      </x:c>
      <x:c r="D473" s="4" t="str">
        <x:v>Proposal</x:v>
      </x:c>
      <x:c r="E473" s="4" t="str">
        <x:v>Partial proposal</x:v>
      </x:c>
      <x:c r="F473" s="4" t="str">
        <x:v>Mechanical restraint concept with intended targets, fit and release unresolved</x:v>
      </x:c>
      <x:c r="G473" s="4" t="str">
        <x:v>Forge hearth, Anvil, Forging hammer, Smithing tongs, Metalworking file and Hand-cranked metal drill as applicable. Existing workshop bootstrap and controlled heating/cooling required; no free-water quench assumed.</x:v>
      </x:c>
      <x:c r="H473" s="4" t="str">
        <x:f>IF(I473=0,"Unassigned",IF(SUMIFS('Material routes'!$Q$6:$Q$2205,'Material routes'!$B$6:$B$2205,A473)&gt;0,"Unassigned","T"&amp;_xlfn.MAXIFS('Material routes'!$P$6:$P$2205,'Material routes'!$B$6:$B$2205,A473)))</x:f>
        <x:v>T4</x:v>
      </x:c>
      <x:c r="I473" s="4" t="n">
        <x:f>SUM(COUNTIFS('Material routes'!$B$6:$B$2205,A473,'Material routes'!$C$6:$C$2205,"Ingredient candidate"),COUNTIFS('Material routes'!$B$6:$B$2205,A473,'Material routes'!$C$6:$C$2205,"Consumed input"),COUNTIFS('Material routes'!$B$6:$B$2205,A473,'Material routes'!$C$6:$C$2205,"Contained input"),COUNTIFS('Material routes'!$B$6:$B$2205,A473,'Material routes'!$C$6:$C$2205,"Transform input"))</x:f>
        <x:v>4</x:v>
      </x:c>
      <x:c r="J473" s="4" t="n">
        <x:f>COUNTIFS('Material routes'!$B$6:$B$2205,A473,'Material routes'!$C$6:$C$2205,"Output")</x:f>
        <x:v>1</x:v>
      </x:c>
      <x:c r="K473" s="4" t="n">
        <x:f>COUNTIFS('Material routes'!$B$6:$B$2205,A473,'Material routes'!$C$6:$C$2205,"Tool candidate")</x:f>
        <x:v>0</x:v>
      </x:c>
      <x:c r="L473" s="4" t="str">
        <x:v>New item proposal, October 15, 2026. Setting reference (source proposal): https://github.com/sleepyseamonster/Arc-Dust/blob/f6f98515c005dc3c73cccd9cbc031691745740c6/02-Arc-Dust-Worldbuilding/world/materials/industrial-material-palette.md</x:v>
      </x:c>
      <x:c r="M473" s="4" t="str">
        <x:v>Quantities, output yield, supporting inputs and compatibility remain undefined. October 15 audit: candidate inputs / reusable prerequisites clarified. Structural coverage is not a qualified manufacturing recipe.</x:v>
      </x:c>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Unassigned</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Unassigned</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t="str">
        <x:v>design.collection.false_footing_shell_panel</x:v>
      </x:c>
      <x:c r="B477" s="4" t="str">
        <x:v>False-footing shell panel candidate preparation</x:v>
      </x:c>
      <x:c r="C477" s="4" t="str">
        <x:v>Finished-item crafting</x:v>
      </x:c>
      <x:c r="D477" s="4" t="str">
        <x:v>Proposal</x:v>
      </x:c>
      <x:c r="E477" s="4" t="str">
        <x:v>Partial proposal</x:v>
      </x:c>
      <x:c r="F477" s="4" t="str">
        <x:v>Breakaway shell surface for a controlled obstacle setup</x:v>
      </x:c>
      <x:c r="G477" s="4" t="str">
        <x:v>Husk-sheet cutting shears, Hand-cranked metal drill and Ceramic abrasive disc as applicable; compatible contained biological preparation and low-yield material handling required.</x:v>
      </x:c>
      <x:c r="H477" s="4" t="str">
        <x:f>IF(I477=0,"Unassigned",IF(SUMIFS('Material routes'!$Q$6:$Q$2205,'Material routes'!$B$6:$B$2205,A477)&gt;0,"Unassigned","T"&amp;_xlfn.MAXIFS('Material routes'!$P$6:$P$2205,'Material routes'!$B$6:$B$2205,A477)))</x:f>
        <x:v>T1</x:v>
      </x:c>
      <x:c r="I477" s="4" t="n">
        <x:f>SUM(COUNTIFS('Material routes'!$B$6:$B$2205,A477,'Material routes'!$C$6:$C$2205,"Ingredient candidate"),COUNTIFS('Material routes'!$B$6:$B$2205,A477,'Material routes'!$C$6:$C$2205,"Consumed input"),COUNTIFS('Material routes'!$B$6:$B$2205,A477,'Material routes'!$C$6:$C$2205,"Contained input"),COUNTIFS('Material routes'!$B$6:$B$2205,A477,'Material routes'!$C$6:$C$2205,"Transform input"))</x:f>
        <x:v>1</x:v>
      </x:c>
      <x:c r="J477" s="4" t="n">
        <x:f>COUNTIFS('Material routes'!$B$6:$B$2205,A477,'Material routes'!$C$6:$C$2205,"Output")</x:f>
        <x:v>1</x:v>
      </x:c>
      <x:c r="K477" s="4" t="n">
        <x:f>COUNTIFS('Material routes'!$B$6:$B$2205,A477,'Material routes'!$C$6:$C$2205,"Tool candidate")</x:f>
        <x:v>0</x:v>
      </x:c>
      <x:c r="L477" s="4" t="str">
        <x:v>New item proposal, October 15, 2026. Setting reference (source proposal): https://github.com/sleepyseamonster/Arc-Dust/blob/f6f98515c005dc3c73cccd9cbc031691745740c6/02-Arc-Dust-Worldbuilding/world/materials/industrial-material-palette.md</x:v>
      </x:c>
      <x:c r="M477" s="4" t="str">
        <x:v>Quantities, output yield, supporting inputs and compatibility remain undefined.</x:v>
      </x:c>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T1</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t="str">
        <x:v>design.collection.spring_projector_dart</x:v>
      </x:c>
      <x:c r="B482" s="4" t="str">
        <x:v>Spring-projector dart candidate preparation</x:v>
      </x:c>
      <x:c r="C482" s="4" t="str">
        <x:v>Finished-item crafting</x:v>
      </x:c>
      <x:c r="D482" s="4" t="str">
        <x:v>Proposal</x:v>
      </x:c>
      <x:c r="E482" s="4" t="str">
        <x:v>Partial proposal</x:v>
      </x:c>
      <x:c r="F482" s="4" t="str">
        <x:v>Fitted small dart for a mechanical launcher</x:v>
      </x:c>
      <x:c r="G482" s="4" t="str">
        <x:v>Forge hearth, Anvil, Forging hammer, Smithing tongs, Metalworking file and Hand-cranked metal drill as applicable. Existing workshop bootstrap and controlled heating/cooling required; no free-water quench assumed.</x:v>
      </x:c>
      <x:c r="H482" s="4" t="str">
        <x:f>IF(I482=0,"Unassigned",IF(SUMIFS('Material routes'!$Q$6:$Q$2205,'Material routes'!$B$6:$B$2205,A482)&gt;0,"Unassigned","T"&amp;_xlfn.MAXIFS('Material routes'!$P$6:$P$2205,'Material routes'!$B$6:$B$2205,A482)))</x:f>
        <x:v>T2</x:v>
      </x:c>
      <x:c r="I482" s="4" t="n">
        <x:f>SUM(COUNTIFS('Material routes'!$B$6:$B$2205,A482,'Material routes'!$C$6:$C$2205,"Ingredient candidate"),COUNTIFS('Material routes'!$B$6:$B$2205,A482,'Material routes'!$C$6:$C$2205,"Consumed input"),COUNTIFS('Material routes'!$B$6:$B$2205,A482,'Material routes'!$C$6:$C$2205,"Contained input"),COUNTIFS('Material routes'!$B$6:$B$2205,A482,'Material routes'!$C$6:$C$2205,"Transform input"))</x:f>
        <x:v>1</x:v>
      </x:c>
      <x:c r="J482" s="4" t="n">
        <x:f>COUNTIFS('Material routes'!$B$6:$B$2205,A482,'Material routes'!$C$6:$C$2205,"Output")</x:f>
        <x:v>1</x:v>
      </x:c>
      <x:c r="K482" s="4" t="n">
        <x:f>COUNTIFS('Material routes'!$B$6:$B$2205,A482,'Material routes'!$C$6:$C$2205,"Tool candidate")</x:f>
        <x:v>0</x:v>
      </x:c>
      <x:c r="L482" s="4" t="str">
        <x:v>New item proposal, October 15, 2026. Setting reference (source proposal): https://github.com/sleepyseamonster/Arc-Dust/blob/f6f98515c005dc3c73cccd9cbc031691745740c6/02-Arc-Dust-Worldbuilding/world/materials/industrial-material-palette.md</x:v>
      </x:c>
      <x:c r="M482" s="4" t="str">
        <x:v>Quantities, output yield, supporting inputs and compatibility remain undefined.</x:v>
      </x:c>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T2</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Unassigned</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T0</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T1</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T3</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x:c r="B490" s="4"/>
      <x:c r="C490" s="4"/>
      <x:c r="D490" s="4"/>
      <x:c r="E490" s="4"/>
      <x:c r="F490" s="4"/>
      <x:c r="G490" s="4"/>
      <x:c r="H490" s="4"/>
      <x:c r="I490" s="4"/>
      <x:c r="J490" s="4"/>
      <x:c r="K490" s="4"/>
      <x:c r="L490" s="4"/>
      <x:c r="M490" s="4"/>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t="str">
        <x:v>design.audit.proposal_audit_husk_paper_writing_pigment</x:v>
      </x:c>
      <x:c r="B492" s="4" t="str">
        <x:v>Husk-paper writing pigment candidate preparation</x:v>
      </x:c>
      <x:c r="C492" s="4" t="str">
        <x:v>Material refinement</x:v>
      </x:c>
      <x:c r="D492" s="4" t="str">
        <x:v>Proposal</x:v>
      </x:c>
      <x:c r="E492" s="4" t="str">
        <x:v>Partial proposal</x:v>
      </x:c>
      <x:c r="F492" s="4" t="str">
        <x:v>Candidate preparation of Husk-paper writing pigment</x:v>
      </x:c>
      <x:c r="G492" s="4" t="str">
        <x:v>Contained segregated vessels, Ceramic grinding mortar, Ceramic pestle and Glass transfer funnel. Process/carrier compatibility unresolved.</x:v>
      </x:c>
      <x:c r="H492" s="4" t="str">
        <x:f>IF(I492=0,"Unassigned",IF(SUMIFS('Material routes'!$Q$6:$Q$2205,'Material routes'!$B$6:$B$2205,A492)&gt;0,"Unassigned","T"&amp;_xlfn.MAXIFS('Material routes'!$P$6:$P$2205,'Material routes'!$B$6:$B$2205,A492)))</x:f>
        <x:v>T1</x:v>
      </x:c>
      <x:c r="I492" s="4" t="n">
        <x:f>SUM(COUNTIFS('Material routes'!$B$6:$B$2205,A492,'Material routes'!$C$6:$C$2205,"Ingredient candidate"),COUNTIFS('Material routes'!$B$6:$B$2205,A492,'Material routes'!$C$6:$C$2205,"Consumed input"),COUNTIFS('Material routes'!$B$6:$B$2205,A492,'Material routes'!$C$6:$C$2205,"Contained input"),COUNTIFS('Material routes'!$B$6:$B$2205,A492,'Material routes'!$C$6:$C$2205,"Transform input"))</x:f>
        <x:v>2</x:v>
      </x:c>
      <x:c r="J492" s="4" t="n">
        <x:f>COUNTIFS('Material routes'!$B$6:$B$2205,A492,'Material routes'!$C$6:$C$2205,"Output")</x:f>
        <x:v>1</x:v>
      </x:c>
      <x:c r="K492" s="4" t="n">
        <x:f>COUNTIFS('Material routes'!$B$6:$B$2205,A492,'Material routes'!$C$6:$C$2205,"Tool candidate")</x:f>
        <x:v>0</x:v>
      </x:c>
      <x:c r="L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2" s="4" t="str">
        <x:v>Husk-paper writing pigment October 15 audit: candidate inputs / reusable prerequisites clarified. Structural coverage is not a qualified manufacturing recipe.</x:v>
      </x:c>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T2</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T3</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T2</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T1</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T2</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t="str">
        <x:v>design.audit.proposal_audit_instrument_bridge_blank</x:v>
      </x:c>
      <x:c r="B500" s="4" t="str">
        <x:v>Instrument bridge blank candidate preparation</x:v>
      </x:c>
      <x:c r="C500" s="4" t="str">
        <x:v>Material refinement</x:v>
      </x:c>
      <x:c r="D500" s="4" t="str">
        <x:v>Proposal</x:v>
      </x:c>
      <x:c r="E500" s="4" t="str">
        <x:v>Partial proposal</x:v>
      </x:c>
      <x:c r="F500" s="4" t="str">
        <x:v>Candidate preparation of Instrument bridge blank</x:v>
      </x:c>
      <x:c r="G500" s="4" t="str">
        <x:v>Husk-sheet cutting shears, Hand-cranked metal drill and Ceramic abrasive disc as applicable; compatible contained biological preparation and low-yield material handling required.</x:v>
      </x:c>
      <x:c r="H500" s="4" t="str">
        <x:f>IF(I500=0,"Unassigned",IF(SUMIFS('Material routes'!$Q$6:$Q$2205,'Material routes'!$B$6:$B$2205,A500)&gt;0,"Unassigned","T"&amp;_xlfn.MAXIFS('Material routes'!$P$6:$P$2205,'Material routes'!$B$6:$B$2205,A500)))</x:f>
        <x:v>T1</x:v>
      </x:c>
      <x:c r="I500" s="4" t="n">
        <x:f>SUM(COUNTIFS('Material routes'!$B$6:$B$2205,A500,'Material routes'!$C$6:$C$2205,"Ingredient candidate"),COUNTIFS('Material routes'!$B$6:$B$2205,A500,'Material routes'!$C$6:$C$2205,"Consumed input"),COUNTIFS('Material routes'!$B$6:$B$2205,A500,'Material routes'!$C$6:$C$2205,"Contained input"),COUNTIFS('Material routes'!$B$6:$B$2205,A500,'Material routes'!$C$6:$C$2205,"Transform input"))</x:f>
        <x:v>1</x:v>
      </x:c>
      <x:c r="J500" s="4" t="n">
        <x:f>COUNTIFS('Material routes'!$B$6:$B$2205,A500,'Material routes'!$C$6:$C$2205,"Output")</x:f>
        <x:v>1</x:v>
      </x:c>
      <x:c r="K500" s="4" t="n">
        <x:f>COUNTIFS('Material routes'!$B$6:$B$2205,A500,'Material routes'!$C$6:$C$2205,"Tool candidate")</x:f>
        <x:v>0</x:v>
      </x:c>
      <x:c r="L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0" s="4" t="str">
        <x:v>Instrument bridge blank October 15 audit: candidate inputs / reusable prerequisites clarified. Structural coverage is not a qualified manufacturing recipe.</x:v>
      </x:c>
    </x:row>
    <x:row r="501" ht="115" customHeight="1">
      <x:c r="A501" s="4" t="str">
        <x:v>design.audit.proposal_audit_instrument_tuning_peg_set</x:v>
      </x:c>
      <x:c r="B501" s="4" t="str">
        <x:v>Instrument tuning peg set candidate preparation</x:v>
      </x:c>
      <x:c r="C501" s="4" t="str">
        <x:v>Material refinement</x:v>
      </x:c>
      <x:c r="D501" s="4" t="str">
        <x:v>Proposal</x:v>
      </x:c>
      <x:c r="E501" s="4" t="str">
        <x:v>Partial proposal</x:v>
      </x:c>
      <x:c r="F501" s="4" t="str">
        <x:v>Candidate preparation of Instrument tuning peg set</x:v>
      </x:c>
      <x:c r="G501" s="4" t="str">
        <x:v>Forge hearth, Anvil, Forging hammer, Smithing tongs, Metalworking file and Hand-cranked metal drill as applicable. Existing workshop bootstrap and controlled heating/cooling required; no free-water quench assumed.</x:v>
      </x:c>
      <x:c r="H501" s="4" t="str">
        <x:f>IF(I501=0,"Unassigned",IF(SUMIFS('Material routes'!$Q$6:$Q$2205,'Material routes'!$B$6:$B$2205,A501)&gt;0,"Unassigned","T"&amp;_xlfn.MAXIFS('Material routes'!$P$6:$P$2205,'Material routes'!$B$6:$B$2205,A501)))</x:f>
        <x:v>T2</x:v>
      </x:c>
      <x:c r="I501" s="4" t="n">
        <x:f>SUM(COUNTIFS('Material routes'!$B$6:$B$2205,A501,'Material routes'!$C$6:$C$2205,"Ingredient candidate"),COUNTIFS('Material routes'!$B$6:$B$2205,A501,'Material routes'!$C$6:$C$2205,"Consumed input"),COUNTIFS('Material routes'!$B$6:$B$2205,A501,'Material routes'!$C$6:$C$2205,"Contained input"),COUNTIFS('Material routes'!$B$6:$B$2205,A501,'Material routes'!$C$6:$C$2205,"Transform input"))</x:f>
        <x:v>1</x:v>
      </x:c>
      <x:c r="J501" s="4" t="n">
        <x:f>COUNTIFS('Material routes'!$B$6:$B$2205,A501,'Material routes'!$C$6:$C$2205,"Output")</x:f>
        <x:v>1</x:v>
      </x:c>
      <x:c r="K501" s="4" t="n">
        <x:f>COUNTIFS('Material routes'!$B$6:$B$2205,A501,'Material routes'!$C$6:$C$2205,"Tool candidate")</x:f>
        <x:v>0</x:v>
      </x:c>
      <x:c r="L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1" s="4" t="str">
        <x:v>Instrument tuning peg set October 15 audit: candidate inputs / reusable prerequisites clarified. Structural coverage is not a qualified manufacturing recipe.</x:v>
      </x:c>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T3</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T1</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T3</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T3</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T2</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T4</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Unassigned</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t="str">
        <x:v>design.audit.equipment_algae_canister</x:v>
      </x:c>
      <x:c r="B519" s="4" t="str">
        <x:v>Algae canister candidate preparation</x:v>
      </x:c>
      <x:c r="C519" s="4" t="str">
        <x:v>Finished-item crafting</x:v>
      </x:c>
      <x:c r="D519" s="4" t="str">
        <x:v>Proposal</x:v>
      </x:c>
      <x:c r="E519" s="4" t="str">
        <x:v>Partial proposal</x:v>
      </x:c>
      <x:c r="F519" s="4" t="str">
        <x:v>Candidate preparation of Algae canister</x:v>
      </x:c>
      <x:c r="G519" s="4" t="str">
        <x:v>Specialist engineering workshop; insulation, pressure or control qualification as applicable. Power/working medium and operating theory unresolved.</x:v>
      </x:c>
      <x:c r="H519" s="4" t="str">
        <x:f>IF(I519=0,"Unassigned",IF(SUMIFS('Material routes'!$Q$6:$Q$2205,'Material routes'!$B$6:$B$2205,A519)&gt;0,"Unassigned","T"&amp;_xlfn.MAXIFS('Material routes'!$P$6:$P$2205,'Material routes'!$B$6:$B$2205,A519)))</x:f>
        <x:v>T3</x:v>
      </x:c>
      <x:c r="I519" s="4" t="n">
        <x:f>SUM(COUNTIFS('Material routes'!$B$6:$B$2205,A519,'Material routes'!$C$6:$C$2205,"Ingredient candidate"),COUNTIFS('Material routes'!$B$6:$B$2205,A519,'Material routes'!$C$6:$C$2205,"Consumed input"),COUNTIFS('Material routes'!$B$6:$B$2205,A519,'Material routes'!$C$6:$C$2205,"Contained input"),COUNTIFS('Material routes'!$B$6:$B$2205,A519,'Material routes'!$C$6:$C$2205,"Transform input"))</x:f>
        <x:v>4</x:v>
      </x:c>
      <x:c r="J519" s="4" t="n">
        <x:f>COUNTIFS('Material routes'!$B$6:$B$2205,A519,'Material routes'!$C$6:$C$2205,"Output")</x:f>
        <x:v>1</x:v>
      </x:c>
      <x:c r="K519" s="4" t="n">
        <x:f>COUNTIFS('Material routes'!$B$6:$B$2205,A519,'Material routes'!$C$6:$C$2205,"Tool candidate")</x:f>
        <x:v>0</x:v>
      </x:c>
      <x:c r="L5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9"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T3</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T3</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t="str">
        <x:v>design.audit.equipment_jacket</x:v>
      </x:c>
      <x:c r="B524" s="4" t="str">
        <x:v>Jacket candidate preparation</x:v>
      </x:c>
      <x:c r="C524" s="4" t="str">
        <x:v>Finished-item crafting</x:v>
      </x:c>
      <x:c r="D524" s="4" t="str">
        <x:v>Proposal</x:v>
      </x:c>
      <x:c r="E524" s="4" t="str">
        <x:v>Partial proposal</x:v>
      </x:c>
      <x:c r="F524" s="4" t="str">
        <x:v>Candidate preparation of Jacket</x:v>
      </x:c>
      <x:c r="G524" s="4" t="str">
        <x:v>Forge hearth, Anvil, Forging hammer, Smithing tongs, Metalworking file and Hand-cranked metal drill as applicable. Existing workshop bootstrap and controlled heating/cooling required; no free-water quench assumed.</x:v>
      </x:c>
      <x:c r="H524" s="4" t="str">
        <x:f>IF(I524=0,"Unassigned",IF(SUMIFS('Material routes'!$Q$6:$Q$2205,'Material routes'!$B$6:$B$2205,A524)&gt;0,"Unassigned","T"&amp;_xlfn.MAXIFS('Material routes'!$P$6:$P$2205,'Material routes'!$B$6:$B$2205,A524)))</x:f>
        <x:v>T3</x:v>
      </x:c>
      <x:c r="I524" s="4" t="n">
        <x:f>SUM(COUNTIFS('Material routes'!$B$6:$B$2205,A524,'Material routes'!$C$6:$C$2205,"Ingredient candidate"),COUNTIFS('Material routes'!$B$6:$B$2205,A524,'Material routes'!$C$6:$C$2205,"Consumed input"),COUNTIFS('Material routes'!$B$6:$B$2205,A524,'Material routes'!$C$6:$C$2205,"Contained input"),COUNTIFS('Material routes'!$B$6:$B$2205,A524,'Material routes'!$C$6:$C$2205,"Transform input"))</x:f>
        <x:v>3</x:v>
      </x:c>
      <x:c r="J524" s="4" t="n">
        <x:f>COUNTIFS('Material routes'!$B$6:$B$2205,A524,'Material routes'!$C$6:$C$2205,"Output")</x:f>
        <x:v>1</x:v>
      </x:c>
      <x:c r="K524" s="4" t="n">
        <x:f>COUNTIFS('Material routes'!$B$6:$B$2205,A524,'Material routes'!$C$6:$C$2205,"Tool candidate")</x:f>
        <x:v>0</x:v>
      </x:c>
      <x:c r="L5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4" s="4" t="str">
        <x:v>Partial design only. Exact materials, joining, fit and qualification remain open. October 15 audit: candidate inputs / reusable prerequisites clarified. Structural coverage is not a qualified manufacturing recipe.</x:v>
      </x:c>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Unassigned</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T3</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t="str">
        <x:v>design.audit.proposal_gear_grounding_kit</x:v>
      </x:c>
      <x:c r="B527" s="4" t="str">
        <x:v>Static grounding kit candidate preparation</x:v>
      </x:c>
      <x:c r="C527" s="4" t="str">
        <x:v>Finished-item crafting</x:v>
      </x:c>
      <x:c r="D527" s="4" t="str">
        <x:v>Proposal</x:v>
      </x:c>
      <x:c r="E527" s="4" t="str">
        <x:v>Partial proposal</x:v>
      </x:c>
      <x:c r="F527" s="4" t="str">
        <x:v>Candidate preparation of Static grounding kit</x:v>
      </x:c>
      <x:c r="G527" s="4" t="str">
        <x:v>Forge hearth, Anvil, Forging hammer, Smithing tongs, Metalworking file and Hand-cranked metal drill as applicable. Existing workshop bootstrap and controlled heating/cooling required; no free-water quench assumed.</x:v>
      </x:c>
      <x:c r="H527" s="4" t="str">
        <x:f>IF(I527=0,"Unassigned",IF(SUMIFS('Material routes'!$Q$6:$Q$2205,'Material routes'!$B$6:$B$2205,A527)&gt;0,"Unassigned","T"&amp;_xlfn.MAXIFS('Material routes'!$P$6:$P$2205,'Material routes'!$B$6:$B$2205,A527)))</x:f>
        <x:v>Unassigned</x:v>
      </x:c>
      <x:c r="I527" s="4" t="n">
        <x:f>SUM(COUNTIFS('Material routes'!$B$6:$B$2205,A527,'Material routes'!$C$6:$C$2205,"Ingredient candidate"),COUNTIFS('Material routes'!$B$6:$B$2205,A527,'Material routes'!$C$6:$C$2205,"Consumed input"),COUNTIFS('Material routes'!$B$6:$B$2205,A527,'Material routes'!$C$6:$C$2205,"Contained input"),COUNTIFS('Material routes'!$B$6:$B$2205,A527,'Material routes'!$C$6:$C$2205,"Transform input"))</x:f>
        <x:v>3</x:v>
      </x:c>
      <x:c r="J527" s="4" t="n">
        <x:f>COUNTIFS('Material routes'!$B$6:$B$2205,A527,'Material routes'!$C$6:$C$2205,"Output")</x:f>
        <x:v>1</x:v>
      </x:c>
      <x:c r="K527" s="4" t="n">
        <x:f>COUNTIFS('Material routes'!$B$6:$B$2205,A527,'Material routes'!$C$6:$C$2205,"Tool candidate")</x:f>
        <x:v>0</x:v>
      </x:c>
      <x:c r="L5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7" s="4" t="str">
        <x:v>Partial design only. Exact materials, joining, fit and qualification remain open. October 15 audit: candidate inputs / reusable prerequisites clarified. Structural coverage is not a qualified manufacturing recipe.</x:v>
      </x:c>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str">
        <x:v>Proposal</x:v>
      </x:c>
      <x:c r="E529" s="4" t="str">
        <x:v>Partial proposal</x:v>
      </x:c>
      <x:c r="F529" s="4" t="str">
        <x:v>Candidate preparation of Opaque reagent bottle</x:v>
      </x:c>
      <x:c r="G529" s="4" t="str">
        <x:v>Controlled-heating firing kiln or specialist glass hot-work station; Ceramic firing tray / Ceramic casting mold as applicable. Qualified power, heat and atmosphere required.</x:v>
      </x:c>
      <x:c r="H529" s="4" t="str">
        <x:f>IF(I529=0,"Unassigned",IF(SUMIFS('Material routes'!$Q$6:$Q$2205,'Material routes'!$B$6:$B$2205,A529)&gt;0,"Unassigned","T"&amp;_xlfn.MAXIFS('Material routes'!$P$6:$P$2205,'Material routes'!$B$6:$B$2205,A529)))</x:f>
        <x:v>T2</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str">
        <x:v>Partial design only. Exact materials, joining, fit and qualification remain open. October 15 audit: candidate inputs / reusable prerequisites clarified. Structural coverage is not a qualified manufacturing recipe.</x:v>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str">
        <x:v>Proposal</x:v>
      </x:c>
      <x:c r="E534" s="4" t="str">
        <x:v>Partial proposal</x:v>
      </x:c>
      <x:c r="F534" s="4" t="str">
        <x:v>Candidate preparation of Glass-lined haul canister</x:v>
      </x:c>
      <x:c r="G534" s="4" t="str">
        <x:v>Controlled-heating firing kiln or specialist glass hot-work station; Ceramic firing tray / Ceramic casting mold as applicable. Qualified power, heat and atmosphere required.</x:v>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str">
        <x:v>Partial design only. Exact materials, joining, fit and qualification remain open. October 15 audit: candidate inputs / reusable prerequisites clarified. Structural coverage is not a qualified manufacturing recipe.</x:v>
      </x:c>
    </x:row>
    <x:row r="535" ht="115" customHeight="1">
      <x:c r="A535" s="4" t="str">
        <x:v>design.audit.proposal_container_ceramic_jar</x:v>
      </x:c>
      <x:c r="B535" s="4" t="str">
        <x:v>Glazed ceramic reagent jar candidate preparation</x:v>
      </x:c>
      <x:c r="C535" s="4" t="str">
        <x:v>Finished-item crafting</x:v>
      </x:c>
      <x:c r="D535" s="4" t="str">
        <x:v>Proposal</x:v>
      </x:c>
      <x:c r="E535" s="4" t="str">
        <x:v>Partial proposal</x:v>
      </x:c>
      <x:c r="F535" s="4" t="str">
        <x:v>Candidate preparation of Glazed ceramic reagent jar</x:v>
      </x:c>
      <x:c r="G535" s="4" t="str">
        <x:v>Controlled-heating firing kiln or specialist glass hot-work station; Ceramic firing tray / Ceramic casting mold as applicable. Qualified power, heat and atmosphere required.</x:v>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str">
        <x:v>Partial design only. Exact materials, joining, fit and qualification remain open. October 15 audit: candidate inputs / reusable prerequisites clarified. Structural coverage is not a qualified manufacturing recipe.</x:v>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T4</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x:c r="B540" s="4"/>
      <x:c r="C540" s="4"/>
      <x:c r="D540" s="4"/>
      <x:c r="E540" s="4"/>
      <x:c r="F540" s="4"/>
      <x:c r="G540" s="4"/>
      <x:c r="H540" s="4"/>
      <x:c r="I540" s="4"/>
      <x:c r="J540" s="4"/>
      <x:c r="K540" s="4"/>
      <x:c r="L540" s="4"/>
      <x:c r="M540" s="4"/>
    </x:row>
    <x:row r="541" ht="115" customHeight="1">
      <x:c r="A541" s="4" t="str">
        <x:v>design.audit.proposal_container_draw_tube</x:v>
      </x:c>
      <x:c r="B541" s="4" t="str">
        <x:v>Glass draw tube candidate preparation</x:v>
      </x:c>
      <x:c r="C541" s="4" t="str">
        <x:v>Finished-item crafting</x:v>
      </x:c>
      <x:c r="D541" s="4" t="str">
        <x:v>Proposal</x:v>
      </x:c>
      <x:c r="E541" s="4" t="str">
        <x:v>Partial proposal</x:v>
      </x:c>
      <x:c r="F541" s="4" t="str">
        <x:v>Candidate preparation of Glass draw tube</x:v>
      </x:c>
      <x:c r="G541" s="4" t="str">
        <x:v>Controlled-heating firing kiln or specialist glass hot-work station; Ceramic firing tray / Ceramic casting mold as applicable. Qualified power, heat and atmosphere required.</x:v>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str">
        <x:v>Partial design only. Exact materials, joining, fit and qualification remain open. October 15 audit: candidate inputs / reusable prerequisites clarified. Structural coverage is not a qualified manufacturing recipe.</x:v>
      </x:c>
    </x:row>
    <x:row r="542" ht="115" customHeight="1">
      <x:c r="A542" s="4"/>
      <x:c r="B542" s="4"/>
      <x:c r="C542" s="4"/>
      <x:c r="D542" s="4"/>
      <x:c r="E542" s="4"/>
      <x:c r="F542" s="4"/>
      <x:c r="G542" s="4"/>
      <x:c r="H542" s="4"/>
      <x:c r="I542" s="4"/>
      <x:c r="J542" s="4"/>
      <x:c r="K542" s="4"/>
      <x:c r="L542" s="4"/>
      <x:c r="M542" s="4"/>
    </x:row>
    <x:row r="543" ht="115" customHeight="1">
      <x:c r="A543" s="4"/>
      <x:c r="B543" s="4"/>
      <x:c r="C543" s="4"/>
      <x:c r="D543" s="4"/>
      <x:c r="E543" s="4"/>
      <x:c r="F543" s="4"/>
      <x:c r="G543" s="4"/>
      <x:c r="H543" s="4"/>
      <x:c r="I543" s="4"/>
      <x:c r="J543" s="4"/>
      <x:c r="K543" s="4"/>
      <x:c r="L543" s="4"/>
      <x:c r="M543" s="4"/>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T3</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t="str">
        <x:v>design.audit.proposal_gear_boots</x:v>
      </x:c>
      <x:c r="B546" s="4" t="str">
        <x:v>Boots candidate preparation</x:v>
      </x:c>
      <x:c r="C546" s="4" t="str">
        <x:v>Finished-item crafting</x:v>
      </x:c>
      <x:c r="D546" s="4" t="str">
        <x:v>Proposal</x:v>
      </x:c>
      <x:c r="E546" s="4" t="str">
        <x:v>Partial proposal</x:v>
      </x:c>
      <x:c r="F546" s="4" t="str">
        <x:v>Candidate preparation of Boots</x:v>
      </x:c>
      <x:c r="G546" s="4" t="str">
        <x:v>Forge hearth, Anvil, Forging hammer, Smithing tongs, Metalworking file and Hand-cranked metal drill as applicable. Existing workshop bootstrap and controlled heating/cooling required; no free-water quench assumed.</x:v>
      </x:c>
      <x:c r="H546" s="4" t="str">
        <x:f>IF(I546=0,"Unassigned",IF(SUMIFS('Material routes'!$Q$6:$Q$2205,'Material routes'!$B$6:$B$2205,A546)&gt;0,"Unassigned","T"&amp;_xlfn.MAXIFS('Material routes'!$P$6:$P$2205,'Material routes'!$B$6:$B$2205,A546)))</x:f>
        <x:v>T3</x:v>
      </x:c>
      <x:c r="I546" s="4" t="n">
        <x:f>SUM(COUNTIFS('Material routes'!$B$6:$B$2205,A546,'Material routes'!$C$6:$C$2205,"Ingredient candidate"),COUNTIFS('Material routes'!$B$6:$B$2205,A546,'Material routes'!$C$6:$C$2205,"Consumed input"),COUNTIFS('Material routes'!$B$6:$B$2205,A546,'Material routes'!$C$6:$C$2205,"Contained input"),COUNTIFS('Material routes'!$B$6:$B$2205,A546,'Material routes'!$C$6:$C$2205,"Transform input"))</x:f>
        <x:v>3</x:v>
      </x:c>
      <x:c r="J546" s="4" t="n">
        <x:f>COUNTIFS('Material routes'!$B$6:$B$2205,A546,'Material routes'!$C$6:$C$2205,"Output")</x:f>
        <x:v>1</x:v>
      </x:c>
      <x:c r="K546" s="4" t="n">
        <x:f>COUNTIFS('Material routes'!$B$6:$B$2205,A546,'Material routes'!$C$6:$C$2205,"Tool candidate")</x:f>
        <x:v>0</x:v>
      </x:c>
      <x:c r="L5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6" s="4" t="str">
        <x:v>Partial design only. Exact materials, joining, fit and qualification remain open. October 15 audit: candidate inputs / reusable prerequisites clarified. Structural coverage is not a qualified manufacturing recipe.</x:v>
      </x:c>
    </x:row>
    <x:row r="547" ht="115" customHeight="1">
      <x:c r="A547" s="4" t="str">
        <x:v>design.audit.proposal_gear_gloves</x:v>
      </x:c>
      <x:c r="B547" s="4" t="str">
        <x:v>Gloves candidate preparation</x:v>
      </x:c>
      <x:c r="C547" s="4" t="str">
        <x:v>Finished-item crafting</x:v>
      </x:c>
      <x:c r="D547" s="4" t="str">
        <x:v>Proposal</x:v>
      </x:c>
      <x:c r="E547" s="4" t="str">
        <x:v>Partial proposal</x:v>
      </x:c>
      <x:c r="F547" s="4" t="str">
        <x:v>Candidate preparation of Gloves</x:v>
      </x:c>
      <x:c r="G547" s="4" t="str">
        <x:v>Forge hearth, Anvil, Forging hammer, Smithing tongs, Metalworking file and Hand-cranked metal drill as applicable. Existing workshop bootstrap and controlled heating/cooling required; no free-water quench assumed.</x:v>
      </x:c>
      <x:c r="H547" s="4" t="str">
        <x:f>IF(I547=0,"Unassigned",IF(SUMIFS('Material routes'!$Q$6:$Q$2205,'Material routes'!$B$6:$B$2205,A547)&gt;0,"Unassigned","T"&amp;_xlfn.MAXIFS('Material routes'!$P$6:$P$2205,'Material routes'!$B$6:$B$2205,A547)))</x:f>
        <x:v>T1</x:v>
      </x:c>
      <x:c r="I547" s="4" t="n">
        <x:f>SUM(COUNTIFS('Material routes'!$B$6:$B$2205,A547,'Material routes'!$C$6:$C$2205,"Ingredient candidate"),COUNTIFS('Material routes'!$B$6:$B$2205,A547,'Material routes'!$C$6:$C$2205,"Consumed input"),COUNTIFS('Material routes'!$B$6:$B$2205,A547,'Material routes'!$C$6:$C$2205,"Contained input"),COUNTIFS('Material routes'!$B$6:$B$2205,A547,'Material routes'!$C$6:$C$2205,"Transform input"))</x:f>
        <x:v>2</x:v>
      </x:c>
      <x:c r="J547" s="4" t="n">
        <x:f>COUNTIFS('Material routes'!$B$6:$B$2205,A547,'Material routes'!$C$6:$C$2205,"Output")</x:f>
        <x:v>1</x:v>
      </x:c>
      <x:c r="K547" s="4" t="n">
        <x:f>COUNTIFS('Material routes'!$B$6:$B$2205,A547,'Material routes'!$C$6:$C$2205,"Tool candidate")</x:f>
        <x:v>0</x:v>
      </x:c>
      <x:c r="L5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7" s="4" t="str">
        <x:v>Partial design only. Exact materials, joining, fit and qualification remain open. October 15 audit: candidate inputs / reusable prerequisites clarified. Structural coverage is not a qualified manufacturing recipe.</x:v>
      </x:c>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T4</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x:c r="B550" s="4"/>
      <x:c r="C550" s="4"/>
      <x:c r="D550" s="4"/>
      <x:c r="E550" s="4"/>
      <x:c r="F550" s="4"/>
      <x:c r="G550" s="4"/>
      <x:c r="H550" s="4"/>
      <x:c r="I550" s="4"/>
      <x:c r="J550" s="4"/>
      <x:c r="K550" s="4"/>
      <x:c r="L550" s="4"/>
      <x:c r="M550" s="4"/>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t="str">
        <x:v>design.audit.proposal_fashion_hat</x:v>
      </x:c>
      <x:c r="B554" s="4" t="str">
        <x:v>Hat candidate preparation</x:v>
      </x:c>
      <x:c r="C554" s="4" t="str">
        <x:v>Finished-item crafting</x:v>
      </x:c>
      <x:c r="D554" s="4" t="str">
        <x:v>Proposal</x:v>
      </x:c>
      <x:c r="E554" s="4" t="str">
        <x:v>Partial proposal</x:v>
      </x:c>
      <x:c r="F554" s="4" t="str">
        <x:v>Candidate preparation of Hat</x:v>
      </x:c>
      <x:c r="G554" s="4" t="str">
        <x:v>Forge hearth, Anvil, Forging hammer, Smithing tongs, Metalworking file and Hand-cranked metal drill as applicable. Existing workshop bootstrap and controlled heating/cooling required; no free-water quench assumed.</x:v>
      </x:c>
      <x:c r="H554" s="4" t="str">
        <x:f>IF(I554=0,"Unassigned",IF(SUMIFS('Material routes'!$Q$6:$Q$2205,'Material routes'!$B$6:$B$2205,A554)&gt;0,"Unassigned","T"&amp;_xlfn.MAXIFS('Material routes'!$P$6:$P$2205,'Material routes'!$B$6:$B$2205,A554)))</x:f>
        <x:v>T2</x:v>
      </x:c>
      <x:c r="I554" s="4" t="n">
        <x:f>SUM(COUNTIFS('Material routes'!$B$6:$B$2205,A554,'Material routes'!$C$6:$C$2205,"Ingredient candidate"),COUNTIFS('Material routes'!$B$6:$B$2205,A554,'Material routes'!$C$6:$C$2205,"Consumed input"),COUNTIFS('Material routes'!$B$6:$B$2205,A554,'Material routes'!$C$6:$C$2205,"Contained input"),COUNTIFS('Material routes'!$B$6:$B$2205,A554,'Material routes'!$C$6:$C$2205,"Transform input"))</x:f>
        <x:v>2</x:v>
      </x:c>
      <x:c r="J554" s="4" t="n">
        <x:f>COUNTIFS('Material routes'!$B$6:$B$2205,A554,'Material routes'!$C$6:$C$2205,"Output")</x:f>
        <x:v>1</x:v>
      </x:c>
      <x:c r="K554" s="4" t="n">
        <x:f>COUNTIFS('Material routes'!$B$6:$B$2205,A554,'Material routes'!$C$6:$C$2205,"Tool candidate")</x:f>
        <x:v>0</x:v>
      </x:c>
      <x:c r="L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4" s="4" t="str">
        <x:v>Partial design only. Exact materials, joining, fit and qualification remain open. October 15 audit: candidate inputs / reusable prerequisites clarified. Structural coverage is not a qualified manufacturing recipe.</x:v>
      </x:c>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T4</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T4</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Unassigned</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t="str">
        <x:v>design.audit.proposal_culture_register</x:v>
      </x:c>
      <x:c r="B569" s="4" t="str">
        <x:v>Civic register folio candidate preparation</x:v>
      </x:c>
      <x:c r="C569" s="4" t="str">
        <x:v>Finished-item crafting</x:v>
      </x:c>
      <x:c r="D569" s="4" t="str">
        <x:v>Proposal</x:v>
      </x:c>
      <x:c r="E569" s="4" t="str">
        <x:v>Partial proposal</x:v>
      </x:c>
      <x:c r="F569" s="4" t="str">
        <x:v>Candidate preparation of Civic register folio</x:v>
      </x:c>
      <x:c r="G569" s="4" t="str">
        <x:v>Marking stylus and food-excluded pigment applicator. Husk-paper preparation where applicable.</x:v>
      </x:c>
      <x:c r="H569" s="4" t="str">
        <x:f>IF(I569=0,"Unassigned",IF(SUMIFS('Material routes'!$Q$6:$Q$2205,'Material routes'!$B$6:$B$2205,A569)&gt;0,"Unassigned","T"&amp;_xlfn.MAXIFS('Material routes'!$P$6:$P$2205,'Material routes'!$B$6:$B$2205,A569)))</x:f>
        <x:v>T2</x:v>
      </x:c>
      <x:c r="I569" s="4" t="n">
        <x:f>SUM(COUNTIFS('Material routes'!$B$6:$B$2205,A569,'Material routes'!$C$6:$C$2205,"Ingredient candidate"),COUNTIFS('Material routes'!$B$6:$B$2205,A569,'Material routes'!$C$6:$C$2205,"Consumed input"),COUNTIFS('Material routes'!$B$6:$B$2205,A569,'Material routes'!$C$6:$C$2205,"Contained input"),COUNTIFS('Material routes'!$B$6:$B$2205,A569,'Material routes'!$C$6:$C$2205,"Transform input"))</x:f>
        <x:v>2</x:v>
      </x:c>
      <x:c r="J569" s="4" t="n">
        <x:f>COUNTIFS('Material routes'!$B$6:$B$2205,A569,'Material routes'!$C$6:$C$2205,"Output")</x:f>
        <x:v>1</x:v>
      </x:c>
      <x:c r="K569" s="4" t="n">
        <x:f>COUNTIFS('Material routes'!$B$6:$B$2205,A569,'Material routes'!$C$6:$C$2205,"Tool candidate")</x:f>
        <x:v>0</x:v>
      </x:c>
      <x:c r="L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9" s="4" t="str">
        <x:v>Partial design only. Exact materials, joining, fit and qualification remain open. October 15 audit: candidate inputs / reusable prerequisites clarified. Structural coverage is not a qualified manufacturing recipe.</x:v>
      </x:c>
    </x:row>
    <x:row r="570" ht="115" customHeight="1">
      <x:c r="A570" s="4" t="str">
        <x:v>design.audit.proposal_culture_notice</x:v>
      </x:c>
      <x:c r="B570" s="4" t="str">
        <x:v>Public notice plate candidate preparation</x:v>
      </x:c>
      <x:c r="C570" s="4" t="str">
        <x:v>Finished-item crafting</x:v>
      </x:c>
      <x:c r="D570" s="4" t="str">
        <x:v>Proposal</x:v>
      </x:c>
      <x:c r="E570" s="4" t="str">
        <x:v>Partial proposal</x:v>
      </x:c>
      <x:c r="F570" s="4" t="str">
        <x:v>Candidate preparation of Public notice plate</x:v>
      </x:c>
      <x:c r="G570" s="4" t="str">
        <x:v>Marking stylus and food-excluded pigment applicator. Husk-paper preparation where applicable.</x:v>
      </x:c>
      <x:c r="H570" s="4" t="str">
        <x:f>IF(I570=0,"Unassigned",IF(SUMIFS('Material routes'!$Q$6:$Q$2205,'Material routes'!$B$6:$B$2205,A570)&gt;0,"Unassigned","T"&amp;_xlfn.MAXIFS('Material routes'!$P$6:$P$2205,'Material routes'!$B$6:$B$2205,A570)))</x:f>
        <x:v>T3</x:v>
      </x:c>
      <x:c r="I570" s="4" t="n">
        <x:f>SUM(COUNTIFS('Material routes'!$B$6:$B$2205,A570,'Material routes'!$C$6:$C$2205,"Ingredient candidate"),COUNTIFS('Material routes'!$B$6:$B$2205,A570,'Material routes'!$C$6:$C$2205,"Consumed input"),COUNTIFS('Material routes'!$B$6:$B$2205,A570,'Material routes'!$C$6:$C$2205,"Contained input"),COUNTIFS('Material routes'!$B$6:$B$2205,A570,'Material routes'!$C$6:$C$2205,"Transform input"))</x:f>
        <x:v>2</x:v>
      </x:c>
      <x:c r="J570" s="4" t="n">
        <x:f>COUNTIFS('Material routes'!$B$6:$B$2205,A570,'Material routes'!$C$6:$C$2205,"Output")</x:f>
        <x:v>1</x:v>
      </x:c>
      <x:c r="K570" s="4" t="n">
        <x:f>COUNTIFS('Material routes'!$B$6:$B$2205,A570,'Material routes'!$C$6:$C$2205,"Tool candidate")</x:f>
        <x:v>0</x:v>
      </x:c>
      <x:c r="L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0" s="4" t="str">
        <x:v>Partial design only. Exact materials, joining, fit and qualification remain open. October 15 audit: candidate inputs / reusable prerequisites clarified. Structural coverage is not a qualified manufacturing recipe.</x:v>
      </x:c>
    </x:row>
    <x:row r="571" ht="115" customHeight="1">
      <x:c r="A571" s="4" t="str">
        <x:v>design.audit.proposal_culture_petition</x:v>
      </x:c>
      <x:c r="B571" s="4" t="str">
        <x:v>Petition leaf candidate preparation</x:v>
      </x:c>
      <x:c r="C571" s="4" t="str">
        <x:v>Finished-item crafting</x:v>
      </x:c>
      <x:c r="D571" s="4" t="str">
        <x:v>Proposal</x:v>
      </x:c>
      <x:c r="E571" s="4" t="str">
        <x:v>Partial proposal</x:v>
      </x:c>
      <x:c r="F571" s="4" t="str">
        <x:v>Candidate preparation of Petition leaf</x:v>
      </x:c>
      <x:c r="G571" s="4" t="str">
        <x:v>Marking stylus and food-excluded pigment applicator. Husk-paper preparation where applicable.</x:v>
      </x:c>
      <x:c r="H571" s="4" t="str">
        <x:f>IF(I571=0,"Unassigned",IF(SUMIFS('Material routes'!$Q$6:$Q$2205,'Material routes'!$B$6:$B$2205,A571)&gt;0,"Unassigned","T"&amp;_xlfn.MAXIFS('Material routes'!$P$6:$P$2205,'Material routes'!$B$6:$B$2205,A571)))</x:f>
        <x:v>T2</x:v>
      </x:c>
      <x:c r="I571" s="4" t="n">
        <x:f>SUM(COUNTIFS('Material routes'!$B$6:$B$2205,A571,'Material routes'!$C$6:$C$2205,"Ingredient candidate"),COUNTIFS('Material routes'!$B$6:$B$2205,A571,'Material routes'!$C$6:$C$2205,"Consumed input"),COUNTIFS('Material routes'!$B$6:$B$2205,A571,'Material routes'!$C$6:$C$2205,"Contained input"),COUNTIFS('Material routes'!$B$6:$B$2205,A571,'Material routes'!$C$6:$C$2205,"Transform input"))</x:f>
        <x:v>2</x:v>
      </x:c>
      <x:c r="J571" s="4" t="n">
        <x:f>COUNTIFS('Material routes'!$B$6:$B$2205,A571,'Material routes'!$C$6:$C$2205,"Output")</x:f>
        <x:v>1</x:v>
      </x:c>
      <x:c r="K571" s="4" t="n">
        <x:f>COUNTIFS('Material routes'!$B$6:$B$2205,A571,'Material routes'!$C$6:$C$2205,"Tool candidate")</x:f>
        <x:v>0</x:v>
      </x:c>
      <x:c r="L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1" s="4" t="str">
        <x:v>Partial design only. Exact materials, joining, fit and qualification remain open. October 15 audit: candidate inputs / reusable prerequisites clarified. Structural coverage is not a qualified manufacturing recipe.</x:v>
      </x:c>
    </x:row>
    <x:row r="572" ht="115" customHeight="1">
      <x:c r="A572" s="4" t="str">
        <x:v>design.audit.proposal_culture_commendation</x:v>
      </x:c>
      <x:c r="B572" s="4" t="str">
        <x:v>Community service medallion candidate preparation</x:v>
      </x:c>
      <x:c r="C572" s="4" t="str">
        <x:v>Finished-item crafting</x:v>
      </x:c>
      <x:c r="D572" s="4" t="str">
        <x:v>Proposal</x:v>
      </x:c>
      <x:c r="E572" s="4" t="str">
        <x:v>Partial proposal</x:v>
      </x:c>
      <x:c r="F572" s="4" t="str">
        <x:v>Candidate preparation of Community service medallion</x:v>
      </x:c>
      <x:c r="G572" s="4" t="str">
        <x:v>Forge hearth, Anvil, Forging hammer, Smithing tongs, Metalworking file and Hand-cranked metal drill as applicable. Existing workshop bootstrap and controlled heating/cooling required; no free-water quench assumed.</x:v>
      </x:c>
      <x:c r="H572" s="4" t="str">
        <x:f>IF(I572=0,"Unassigned",IF(SUMIFS('Material routes'!$Q$6:$Q$2205,'Material routes'!$B$6:$B$2205,A572)&gt;0,"Unassigned","T"&amp;_xlfn.MAXIFS('Material routes'!$P$6:$P$2205,'Material routes'!$B$6:$B$2205,A572)))</x:f>
        <x:v>T2</x:v>
      </x:c>
      <x:c r="I572" s="4" t="n">
        <x:f>SUM(COUNTIFS('Material routes'!$B$6:$B$2205,A572,'Material routes'!$C$6:$C$2205,"Ingredient candidate"),COUNTIFS('Material routes'!$B$6:$B$2205,A572,'Material routes'!$C$6:$C$2205,"Consumed input"),COUNTIFS('Material routes'!$B$6:$B$2205,A572,'Material routes'!$C$6:$C$2205,"Contained input"),COUNTIFS('Material routes'!$B$6:$B$2205,A572,'Material routes'!$C$6:$C$2205,"Transform input"))</x:f>
        <x:v>3</x:v>
      </x:c>
      <x:c r="J572" s="4" t="n">
        <x:f>COUNTIFS('Material routes'!$B$6:$B$2205,A572,'Material routes'!$C$6:$C$2205,"Output")</x:f>
        <x:v>1</x:v>
      </x:c>
      <x:c r="K572" s="4" t="n">
        <x:f>COUNTIFS('Material routes'!$B$6:$B$2205,A572,'Material routes'!$C$6:$C$2205,"Tool candidate")</x:f>
        <x:v>0</x:v>
      </x:c>
      <x:c r="L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2" s="4" t="str">
        <x:v>Partial design only. Exact materials, joining, fit and qualification remain open. October 15 audit: candidate inputs / reusable prerequisites clarified. Structural coverage is not a qualified manufacturing recipe.</x:v>
      </x:c>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t="str">
        <x:v>design.audit.proposal_culture_tablet</x:v>
      </x:c>
      <x:c r="B583" s="4" t="str">
        <x:v>Reusable tally tablet candidate preparation</x:v>
      </x:c>
      <x:c r="C583" s="4" t="str">
        <x:v>Finished-item crafting</x:v>
      </x:c>
      <x:c r="D583" s="4" t="str">
        <x:v>Proposal</x:v>
      </x:c>
      <x:c r="E583" s="4" t="str">
        <x:v>Partial proposal</x:v>
      </x:c>
      <x:c r="F583" s="4" t="str">
        <x:v>Candidate preparation of Reusable tally tablet</x:v>
      </x:c>
      <x:c r="G583" s="4" t="str">
        <x:v>Marking stylus and food-excluded pigment applicator. Husk-paper preparation where applicable.</x:v>
      </x:c>
      <x:c r="H583" s="4" t="str">
        <x:f>IF(I583=0,"Unassigned",IF(SUMIFS('Material routes'!$Q$6:$Q$2205,'Material routes'!$B$6:$B$2205,A583)&gt;0,"Unassigned","T"&amp;_xlfn.MAXIFS('Material routes'!$P$6:$P$2205,'Material routes'!$B$6:$B$2205,A583)))</x:f>
        <x:v>T0</x:v>
      </x:c>
      <x:c r="I583" s="4" t="n">
        <x:f>SUM(COUNTIFS('Material routes'!$B$6:$B$2205,A583,'Material routes'!$C$6:$C$2205,"Ingredient candidate"),COUNTIFS('Material routes'!$B$6:$B$2205,A583,'Material routes'!$C$6:$C$2205,"Consumed input"),COUNTIFS('Material routes'!$B$6:$B$2205,A583,'Material routes'!$C$6:$C$2205,"Contained input"),COUNTIFS('Material routes'!$B$6:$B$2205,A583,'Material routes'!$C$6:$C$2205,"Transform input"))</x:f>
        <x:v>1</x:v>
      </x:c>
      <x:c r="J583" s="4" t="n">
        <x:f>COUNTIFS('Material routes'!$B$6:$B$2205,A583,'Material routes'!$C$6:$C$2205,"Output")</x:f>
        <x:v>1</x:v>
      </x:c>
      <x:c r="K583" s="4" t="n">
        <x:f>COUNTIFS('Material routes'!$B$6:$B$2205,A583,'Material routes'!$C$6:$C$2205,"Tool candidate")</x:f>
        <x:v>0</x:v>
      </x:c>
      <x:c r="L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3" s="4" t="str">
        <x:v>Partial design only. Exact materials, joining, fit and qualification remain open. October 15 audit: candidate inputs / reusable prerequisites clarified. Structural coverage is not a qualified manufacturing recipe.</x:v>
      </x:c>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T3</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T3</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T3</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T3</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T3</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T3</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T3</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T3</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T3</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x:c r="B629" s="4"/>
      <x:c r="C629" s="4"/>
      <x:c r="D629" s="4"/>
      <x:c r="E629" s="4"/>
      <x:c r="F629" s="4"/>
      <x:c r="G629" s="4"/>
      <x:c r="H629" s="4"/>
      <x:c r="I629" s="4"/>
      <x:c r="J629" s="4"/>
      <x:c r="K629" s="4"/>
      <x:c r="L629" s="4"/>
      <x:c r="M629" s="4"/>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T2</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T1</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T1</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x:c r="B634" s="4"/>
      <x:c r="C634" s="4"/>
      <x:c r="D634" s="4"/>
      <x:c r="E634" s="4"/>
      <x:c r="F634" s="4"/>
      <x:c r="G634" s="4"/>
      <x:c r="H634" s="4"/>
      <x:c r="I634" s="4"/>
      <x:c r="J634" s="4"/>
      <x:c r="K634" s="4"/>
      <x:c r="L634" s="4"/>
      <x:c r="M634" s="4"/>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t="str">
        <x:v>design.audit.author_electrical_magnetic_disruptor</x:v>
      </x:c>
      <x:c r="B642" s="4" t="str">
        <x:v>Magnetic field disruptor candidate preparation</x:v>
      </x:c>
      <x:c r="C642" s="4" t="str">
        <x:v>Finished-item crafting</x:v>
      </x:c>
      <x:c r="D642" s="4" t="str">
        <x:v>Proposal</x:v>
      </x:c>
      <x:c r="E642" s="4" t="str">
        <x:v>Partial proposal</x:v>
      </x:c>
      <x:c r="F642" s="4" t="str">
        <x:v>Candidate preparation of Magnetic field disruptor</x:v>
      </x:c>
      <x:c r="G642" s="4" t="str">
        <x:v>Specialist engineering workshop; insulation, pressure or control qualification as applicable. Power/working medium and operating theory unresolved.</x:v>
      </x:c>
      <x:c r="H642" s="4" t="str">
        <x:f>IF(I642=0,"Unassigned",IF(SUMIFS('Material routes'!$Q$6:$Q$2205,'Material routes'!$B$6:$B$2205,A642)&gt;0,"Unassigned","T"&amp;_xlfn.MAXIFS('Material routes'!$P$6:$P$2205,'Material routes'!$B$6:$B$2205,A642)))</x:f>
        <x:v>Unassigned</x:v>
      </x:c>
      <x:c r="I642" s="4" t="n">
        <x:f>SUM(COUNTIFS('Material routes'!$B$6:$B$2205,A642,'Material routes'!$C$6:$C$2205,"Ingredient candidate"),COUNTIFS('Material routes'!$B$6:$B$2205,A642,'Material routes'!$C$6:$C$2205,"Consumed input"),COUNTIFS('Material routes'!$B$6:$B$2205,A642,'Material routes'!$C$6:$C$2205,"Contained input"),COUNTIFS('Material routes'!$B$6:$B$2205,A642,'Material routes'!$C$6:$C$2205,"Transform input"))</x:f>
        <x:v>5</x:v>
      </x:c>
      <x:c r="J642" s="4" t="n">
        <x:f>COUNTIFS('Material routes'!$B$6:$B$2205,A642,'Material routes'!$C$6:$C$2205,"Output")</x:f>
        <x:v>1</x:v>
      </x:c>
      <x:c r="K642" s="4" t="n">
        <x:f>COUNTIFS('Material routes'!$B$6:$B$2205,A642,'Material routes'!$C$6:$C$2205,"Tool candidate")</x:f>
        <x:v>0</x:v>
      </x:c>
      <x:c r="L6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2" s="4" t="str">
        <x:v>Partial design only. Exact materials, joining, fit and qualification remain open. October 15 audit: candidate inputs / reusable prerequisites clarified. Structural coverage is not a qualified manufacturing recipe.</x:v>
      </x:c>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Unassigned</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Unassigned</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Unassigned</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Unassigned</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Unassigned</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x:c r="B660" s="4"/>
      <x:c r="C660" s="4"/>
      <x:c r="D660" s="4"/>
      <x:c r="E660" s="4"/>
      <x:c r="F660" s="4"/>
      <x:c r="G660" s="4"/>
      <x:c r="H660" s="4"/>
      <x:c r="I660" s="4"/>
      <x:c r="J660" s="4"/>
      <x:c r="K660" s="4"/>
      <x:c r="L660" s="4"/>
      <x:c r="M660" s="4"/>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Iron-rich mineral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abrasive grit</x:v>
      </x:c>
      <x:c r="G7" s="4" t="str">
        <x:f>IFERROR(INDEX('Material routes'!$F$6:$F$2205,MATCH(V7,'Material routes'!$A$6:$A$2205,0)),"MISSING ID")</x:f>
        <x:v>T1</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flakes</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x:v>
      </x:c>
      <x:c r="G9" s="4" t="str">
        <x:f>IFERROR(INDEX('Material routes'!$F$6:$F$2205,MATCH(V9,'Material routes'!$A$6:$A$2205,0)),"MISSING ID")</x:f>
        <x:v>T1</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Crushed fired ceramic grit</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t="str">
        <x:f>IFERROR(INDEX('Material routes'!$E$6:$E$2205,MATCH(U11,'Material routes'!$A$6:$A$2205,0)),"MISSING ID")</x:f>
        <x:v>Claystone</x:v>
      </x:c>
      <x:c r="B11" s="4" t="str">
        <x:f>IFERROR(INDEX('Material routes'!$F$6:$F$2205,MATCH(U11,'Material routes'!$A$6:$A$2205,0)),"MISSING ID")</x:f>
        <x:v>T0</x:v>
      </x:c>
      <x:c r="C11" s="4" t="str">
        <x:f>IFERROR(INDEX('Material routes'!$H$6:$H$2205,MATCH(U11,'Material routes'!$A$6:$A$2205,0)),"MISSING ID")</x:f>
        <x:v>Raw material</x:v>
      </x:c>
      <x:c r="D11" s="4" t="str">
        <x:f>IFERROR(INDEX('Material routes'!$G$6:$G$2205,MATCH(U11,'Material routes'!$A$6:$A$2205,0)),"MISSING ID")</x:f>
        <x:v>Mineral resources</x:v>
      </x:c>
      <x:c r="E11" s="4" t="str">
        <x:f>IFERROR(INDEX('Material routes'!$C$6:$C$2205,MATCH(U11,'Material routes'!$A$6:$A$2205,0)),"MISSING ID")</x:f>
        <x:v>Ingredient candidate</x:v>
      </x:c>
      <x:c r="F11" s="4" t="str">
        <x:f>IFERROR(INDEX('Material routes'!$E$6:$E$2205,MATCH(V11,'Material routes'!$A$6:$A$2205,0)),"MISSING ID")</x:f>
        <x:v>Prepared ceramic body feed</x:v>
      </x:c>
      <x:c r="G11" s="4" t="str">
        <x:f>IFERROR(INDEX('Material routes'!$F$6:$F$2205,MATCH(V11,'Material routes'!$A$6:$A$2205,0)),"MISSING ID")</x:f>
        <x:v>T1</x:v>
      </x:c>
      <x:c r="H11" s="4" t="str">
        <x:f>IFERROR(INDEX('Material routes'!$H$6:$H$2205,MATCH(V11,'Material routes'!$A$6:$A$2205,0)),"MISSING ID")</x:f>
        <x:v>Processed material</x:v>
      </x:c>
      <x:c r="I11" s="4" t="str">
        <x:f>IFERROR(INDEX('Material routes'!$G$6:$G$2205,MATCH(V11,'Material routes'!$A$6:$A$2205,0)),"MISSING ID")</x:f>
        <x:v>Manufactured stock</x:v>
      </x:c>
      <x:c r="J11" s="4" t="str">
        <x:f>IFERROR(INDEX('Material routes'!$B$6:$B$2205,MATCH(U11,'Material routes'!$A$6:$A$2205,0)),"MISSING ID")</x:f>
        <x:v>design.refine.ceramic.body_feed</x:v>
      </x:c>
      <x:c r="K11" s="4" t="str">
        <x:f>IFERROR(INDEX('Crafting recipes'!$C$6:$C$1005,MATCH(J11,'Crafting recipes'!$A$6:$A$1005,0)),"MISSING ID")</x:f>
        <x:v>Material refinement</x:v>
      </x:c>
      <x:c r="L11" s="4" t="str">
        <x:f>IFERROR(INDEX('Material routes'!$K$6:$K$2205,MATCH(U11,'Material routes'!$A$6:$A$2205,0)),"MISSING ID")</x:f>
        <x:v>Proposal</x:v>
      </x:c>
      <x:c r="M11" s="4" t="str">
        <x:f>IFERROR(INDEX('Material routes'!$M$6:$M$2205,MATCH(U11,'Material routes'!$A$6:$A$2205,0)),"MISSING ID")</x:f>
        <x:v>Partial proposal</x:v>
      </x:c>
      <x:c r="N11" s="4" t="str">
        <x:f>IF(IFERROR(INDEX('Material routes'!$I$6:$I$1005,MATCH(U11,'Material routes'!$A$6:$A$1005,0)),"MISSING ID")=0,"",IFERROR(INDEX('Material routes'!$I$6:$I$1005,MATCH(U11,'Material routes'!$A$6:$A$1005,0)),"MISSING ID"))</x:f>
      </x:c>
      <x:c r="O11" s="4" t="str">
        <x:f>IFERROR(INDEX('Material routes'!$J$6:$J$2205,MATCH(U11,'Material routes'!$A$6:$A$2205,0)),"MISSING ID")</x:f>
        <x:v>Unspecified</x:v>
      </x:c>
      <x:c r="P11" s="4" t="str">
        <x:f>IF(IFERROR(INDEX('Material routes'!$I$6:$I$1005,MATCH(V11,'Material routes'!$A$6:$A$1005,0)),"MISSING ID")=0,"",IFERROR(INDEX('Material routes'!$I$6:$I$1005,MATCH(V11,'Material routes'!$A$6:$A$1005,0)),"MISSING ID"))</x:f>
      </x:c>
      <x:c r="Q11" s="4" t="str">
        <x:f>IFERROR(INDEX('Material routes'!$J$6:$J$2205,MATCH(V11,'Material routes'!$A$6:$A$2205,0)),"MISSING ID")</x:f>
        <x:v>Unspecified</x:v>
      </x:c>
      <x:c r="R11" s="4" t="str">
        <x:f>IF(L11="Withheld","Withheld premise",IF(E11="Tool candidate","Reusable prerequisite",IF(K11="Raw entry preparation","Entry-resource preparation",IF(G11="Not applicable",IF(IFERROR(INDEX('Items'!$AI$6:$AI$1005,MATCH(T11,'Items'!$A$6:$A$1005,0)),"MISSING ID")="Finished item","Finished endpoint",IF(IFERROR(INDEX('Items'!$AI$6:$AI$1005,MATCH(T11,'Items'!$A$6:$A$1005,0)),"MISSING ID")="Currency","Currency / no refinement tier","Recovered output / tier not applicable")),IF(OR(IFERROR(INDEX('Crafting recipes'!$H$6:$H$1005,MATCH(J11,'Crafting recipes'!$A$6:$A$1005,0)),"Unassigned")="Unassigned",G11="Unassigned"),"Tier unresolved",IF(IFERROR(VALUE(RIGHT(G11,1))-VALUE(RIGHT(IFERROR(INDEX('Crafting recipes'!$H$6:$H$1005,MATCH(J11,'Crafting recipes'!$A$6:$A$1005,0)),"Unassigned"),1)),0)=1,IF(B11=IFERROR(INDEX('Crafting recipes'!$H$6:$H$1005,MATCH(J11,'Crafting recipes'!$A$6:$A$1005,0)),"Unassigned"),"Advances one material tier","Lower-tier ingredient; route advances one tier"),"Needs tier review"))))))</x:f>
        <x:v>Advances one material tier</x:v>
      </x:c>
      <x:c r="S11" s="4" t="str">
        <x:f>IFERROR(INDEX('Material routes'!$D$6:$D$2205,MATCH(U11,'Material routes'!$A$6:$A$2205,0)),"MISSING ID")</x:f>
        <x:v>proposal.natural.claystone</x:v>
      </x:c>
      <x:c r="T11" s="4" t="str">
        <x:f>IFERROR(INDEX('Material routes'!$D$6:$D$2205,MATCH(V11,'Material routes'!$A$6:$A$2205,0)),"MISSING ID")</x:f>
        <x:v>proposal.ceramic.body_feed</x:v>
      </x:c>
      <x:c r="U11" s="4" t="str">
        <x:v>material.route.007</x:v>
      </x:c>
      <x:c r="V11" s="4" t="str">
        <x:v>output.design.refine.ceramic.body_feed</x:v>
      </x:c>
    </x:row>
    <x:row r="12" ht="85" customHeight="1">
      <x:c r="A12" s="4" t="str">
        <x:f>IFERROR(INDEX('Material routes'!$E$6:$E$2205,MATCH(U12,'Material routes'!$A$6:$A$2205,0)),"MISSING ID")</x:f>
        <x:v>Raw borate minerals</x:v>
      </x:c>
      <x:c r="B12" s="4" t="str">
        <x:f>IFERROR(INDEX('Material routes'!$F$6:$F$2205,MATCH(U12,'Material routes'!$A$6:$A$2205,0)),"MISSING ID")</x:f>
        <x:v>T0</x:v>
      </x:c>
      <x:c r="C12" s="4" t="str">
        <x:f>IFERROR(INDEX('Material routes'!$H$6:$H$2205,MATCH(U12,'Material routes'!$A$6:$A$2205,0)),"MISSING ID")</x:f>
        <x:v>Raw material</x:v>
      </x:c>
      <x:c r="D12" s="4" t="str">
        <x:f>IFERROR(INDEX('Material routes'!$G$6:$G$2205,MATCH(U12,'Material routes'!$A$6:$A$2205,0)),"MISSING ID")</x:f>
        <x:v>Mineral resources</x:v>
      </x:c>
      <x:c r="E12" s="4" t="str">
        <x:f>IFERROR(INDEX('Material routes'!$C$6:$C$2205,MATCH(U12,'Material routes'!$A$6:$A$2205,0)),"MISSING ID")</x:f>
        <x:v>Ingredient candidate</x:v>
      </x:c>
      <x:c r="F12" s="4" t="str">
        <x:f>IFERROR(INDEX('Material routes'!$E$6:$E$2205,MATCH(V12,'Material routes'!$A$6:$A$2205,0)),"MISSING ID")</x:f>
        <x:v>Prepared glaze feed</x:v>
      </x:c>
      <x:c r="G12" s="4" t="str">
        <x:f>IFERROR(INDEX('Material routes'!$F$6:$F$2205,MATCH(V12,'Material routes'!$A$6:$A$2205,0)),"MISSING ID")</x:f>
        <x:v>T1</x:v>
      </x:c>
      <x:c r="H12" s="4" t="str">
        <x:f>IFERROR(INDEX('Material routes'!$H$6:$H$2205,MATCH(V12,'Material routes'!$A$6:$A$2205,0)),"MISSING ID")</x:f>
        <x:v>Processed material</x:v>
      </x:c>
      <x:c r="I12" s="4" t="str">
        <x:f>IFERROR(INDEX('Material routes'!$G$6:$G$2205,MATCH(V12,'Material routes'!$A$6:$A$2205,0)),"MISSING ID")</x:f>
        <x:v>Manufactured stock</x:v>
      </x:c>
      <x:c r="J12" s="4" t="str">
        <x:f>IFERROR(INDEX('Material routes'!$B$6:$B$2205,MATCH(U12,'Material routes'!$A$6:$A$2205,0)),"MISSING ID")</x:f>
        <x:v>design.refine.ceramic.glaze_feed</x:v>
      </x:c>
      <x:c r="K12" s="4" t="str">
        <x:f>IFERROR(INDEX('Crafting recipes'!$C$6:$C$1005,MATCH(J12,'Crafting recipes'!$A$6:$A$1005,0)),"MISSING ID")</x:f>
        <x:v>Material refinement</x:v>
      </x:c>
      <x:c r="L12" s="4" t="str">
        <x:f>IFERROR(INDEX('Material routes'!$K$6:$K$2205,MATCH(U12,'Material routes'!$A$6:$A$2205,0)),"MISSING ID")</x:f>
        <x:v>Proposal</x:v>
      </x:c>
      <x:c r="M12" s="4" t="str">
        <x:f>IFERROR(INDEX('Material routes'!$M$6:$M$2205,MATCH(U12,'Material routes'!$A$6:$A$2205,0)),"MISSING ID")</x:f>
        <x:v>Partial proposal</x:v>
      </x:c>
      <x:c r="N12" s="4" t="str">
        <x:f>IF(IFERROR(INDEX('Material routes'!$I$6:$I$1005,MATCH(U12,'Material routes'!$A$6:$A$1005,0)),"MISSING ID")=0,"",IFERROR(INDEX('Material routes'!$I$6:$I$1005,MATCH(U12,'Material routes'!$A$6:$A$1005,0)),"MISSING ID"))</x:f>
      </x:c>
      <x:c r="O12" s="4" t="str">
        <x:f>IFERROR(INDEX('Material routes'!$J$6:$J$2205,MATCH(U12,'Material routes'!$A$6:$A$2205,0)),"MISSING ID")</x:f>
        <x:v>Unspecified</x:v>
      </x:c>
      <x:c r="P12" s="4" t="str">
        <x:f>IF(IFERROR(INDEX('Material routes'!$I$6:$I$1005,MATCH(V12,'Material routes'!$A$6:$A$1005,0)),"MISSING ID")=0,"",IFERROR(INDEX('Material routes'!$I$6:$I$1005,MATCH(V12,'Material routes'!$A$6:$A$1005,0)),"MISSING ID"))</x:f>
      </x:c>
      <x:c r="Q12" s="4" t="str">
        <x:f>IFERROR(INDEX('Material routes'!$J$6:$J$2205,MATCH(V12,'Material routes'!$A$6:$A$2205,0)),"MISSING ID")</x:f>
        <x:v>Unspecified</x:v>
      </x:c>
      <x:c r="R12" s="4" t="str">
        <x:f>IF(L12="Withheld","Withheld premise",IF(E12="Tool candidate","Reusable prerequisite",IF(K12="Raw entry preparation","Entry-resource preparation",IF(G12="Not applicable",IF(IFERROR(INDEX('Items'!$AI$6:$AI$1005,MATCH(T12,'Items'!$A$6:$A$1005,0)),"MISSING ID")="Finished item","Finished endpoint",IF(IFERROR(INDEX('Items'!$AI$6:$AI$1005,MATCH(T12,'Items'!$A$6:$A$1005,0)),"MISSING ID")="Currency","Currency / no refinement tier","Recovered output / tier not applicable")),IF(OR(IFERROR(INDEX('Crafting recipes'!$H$6:$H$1005,MATCH(J12,'Crafting recipes'!$A$6:$A$1005,0)),"Unassigned")="Unassigned",G12="Unassigned"),"Tier unresolved",IF(IFERROR(VALUE(RIGHT(G12,1))-VALUE(RIGHT(IFERROR(INDEX('Crafting recipes'!$H$6:$H$1005,MATCH(J12,'Crafting recipes'!$A$6:$A$1005,0)),"Unassigned"),1)),0)=1,IF(B12=IFERROR(INDEX('Crafting recipes'!$H$6:$H$1005,MATCH(J12,'Crafting recipes'!$A$6:$A$1005,0)),"Unassigned"),"Advances one material tier","Lower-tier ingredient; route advances one tier"),"Needs tier review"))))))</x:f>
        <x:v>Advances one material tier</x:v>
      </x:c>
      <x:c r="S12" s="4" t="str">
        <x:f>IFERROR(INDEX('Material routes'!$D$6:$D$2205,MATCH(U12,'Material routes'!$A$6:$A$2205,0)),"MISSING ID")</x:f>
        <x:v>proposal.natural.borate</x:v>
      </x:c>
      <x:c r="T12" s="4" t="str">
        <x:f>IFERROR(INDEX('Material routes'!$D$6:$D$2205,MATCH(V12,'Material routes'!$A$6:$A$2205,0)),"MISSING ID")</x:f>
        <x:v>proposal.ceramic.glaze_feed</x:v>
      </x:c>
      <x:c r="U12" s="4" t="str">
        <x:v>material.route.008</x:v>
      </x:c>
      <x:c r="V12" s="4" t="str">
        <x:v>output.design.refine.ceramic.glaze_feed</x:v>
      </x:c>
    </x:row>
    <x:row r="13" ht="85" customHeight="1">
      <x:c r="A13" s="4" t="str">
        <x:f>IFERROR(INDEX('Material routes'!$E$6:$E$2205,MATCH(U13,'Material routes'!$A$6:$A$2205,0)),"MISSING ID")</x:f>
        <x:v>Raw hide</x:v>
      </x:c>
      <x:c r="B13" s="4" t="str">
        <x:f>IFERROR(INDEX('Material routes'!$F$6:$F$2205,MATCH(U13,'Material routes'!$A$6:$A$2205,0)),"MISSING ID")</x:f>
        <x:v>T0</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Processed hide material</x:v>
      </x:c>
      <x:c r="G13" s="4" t="str">
        <x:f>IFERROR(INDEX('Material routes'!$F$6:$F$2205,MATCH(V13,'Material routes'!$A$6:$A$2205,0)),"MISSING ID")</x:f>
        <x:v>T1</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T0</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material</x:v>
      </x:c>
      <x:c r="G14" s="4" t="str">
        <x:f>IFERROR(INDEX('Material routes'!$F$6:$F$2205,MATCH(V14,'Material routes'!$A$6:$A$2205,0)),"MISSING ID")</x:f>
        <x:v>T1</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T0</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T0</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textile material</x:v>
      </x:c>
      <x:c r="G17" s="4" t="str">
        <x:f>IFERROR(INDEX('Material routes'!$F$6:$F$2205,MATCH(V17,'Material routes'!$A$6:$A$2205,0)),"MISSING ID")</x:f>
        <x:v>T1</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T1</x:v>
      </x:c>
      <x:c r="H18" s="4" t="str">
        <x:f>IFERROR(INDEX('Material routes'!$H$6:$H$2205,MATCH(V18,'Material routes'!$A$6:$A$2205,0)),"MISSING ID")</x:f>
        <x:v>Crafting component</x:v>
      </x:c>
      <x:c r="I18" s="4" t="str">
        <x:f>IFERROR(INDEX('Material routes'!$G$6:$G$2205,MATCH(V18,'Material routes'!$A$6:$A$2205,0)),"MISSING ID")</x:f>
        <x:v>Camp items</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T1</x:v>
      </x:c>
      <x:c r="H19" s="4" t="str">
        <x:f>IFERROR(INDEX('Material routes'!$H$6:$H$2205,MATCH(V19,'Material routes'!$A$6:$A$2205,0)),"MISSING ID")</x:f>
        <x:v>Crafting component</x:v>
      </x:c>
      <x:c r="I19" s="4" t="str">
        <x:f>IFERROR(INDEX('Material routes'!$G$6:$G$2205,MATCH(V19,'Material routes'!$A$6:$A$2205,0)),"MISSING ID")</x:f>
        <x:v>Tools</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T0</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Processing agents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Processing agents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Smelted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Raw copper lump</x:v>
      </x:c>
      <x:c r="B23" s="4" t="str">
        <x:f>IFERROR(INDEX('Material routes'!$F$6:$F$2205,MATCH(U23,'Material routes'!$A$6:$A$2205,0)),"MISSING ID")</x:f>
        <x:v>T0</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T1</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T0</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T0</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Opaque mineral-glass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clear-glass blank</x:v>
      </x:c>
      <x:c r="G27" s="4" t="str">
        <x:f>IFERROR(INDEX('Material routes'!$F$6:$F$2205,MATCH(V27,'Material routes'!$A$6:$A$2205,0)),"MISSING ID")</x:f>
        <x:v>T1</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t="str">
        <x:f>IFERROR(INDEX('Material routes'!$E$6:$E$2205,MATCH(U28,'Material routes'!$A$6:$A$2205,0)),"MISSING ID")</x:f>
        <x:v>Basalt blocks</x:v>
      </x:c>
      <x:c r="B28" s="4" t="str">
        <x:f>IFERROR(INDEX('Material routes'!$F$6:$F$2205,MATCH(U28,'Material routes'!$A$6:$A$2205,0)),"MISSING ID")</x:f>
        <x:v>T0</x:v>
      </x:c>
      <x:c r="C28" s="4" t="str">
        <x:f>IFERROR(INDEX('Material routes'!$H$6:$H$2205,MATCH(U28,'Material routes'!$A$6:$A$2205,0)),"MISSING ID")</x:f>
        <x:v>Raw material</x:v>
      </x:c>
      <x:c r="D28" s="4" t="str">
        <x:f>IFERROR(INDEX('Material routes'!$G$6:$G$2205,MATCH(U28,'Material routes'!$A$6:$A$2205,0)),"MISSING ID")</x:f>
        <x:v>Mineral resources</x:v>
      </x:c>
      <x:c r="E28" s="4" t="str">
        <x:f>IFERROR(INDEX('Material routes'!$C$6:$C$2205,MATCH(U28,'Material routes'!$A$6:$A$2205,0)),"MISSING ID")</x:f>
        <x:v>Ingredient candidate</x:v>
      </x:c>
      <x:c r="F28" s="4" t="str">
        <x:f>IFERROR(INDEX('Material routes'!$E$6:$E$2205,MATCH(V28,'Material routes'!$A$6:$A$2205,0)),"MISSING ID")</x:f>
        <x:v>Dressed building-stone stock</x:v>
      </x:c>
      <x:c r="G28" s="4" t="str">
        <x:f>IFERROR(INDEX('Material routes'!$F$6:$F$2205,MATCH(V28,'Material routes'!$A$6:$A$2205,0)),"MISSING ID")</x:f>
        <x:v>T1</x:v>
      </x:c>
      <x:c r="H28" s="4" t="str">
        <x:f>IFERROR(INDEX('Material routes'!$H$6:$H$2205,MATCH(V28,'Material routes'!$A$6:$A$2205,0)),"MISSING ID")</x:f>
        <x:v>Processed material</x:v>
      </x:c>
      <x:c r="I28" s="4" t="str">
        <x:f>IFERROR(INDEX('Material routes'!$G$6:$G$2205,MATCH(V28,'Material routes'!$A$6:$A$2205,0)),"MISSING ID")</x:f>
        <x:v>Manufactured stock</x:v>
      </x:c>
      <x:c r="J28" s="4" t="str">
        <x:f>IFERROR(INDEX('Material routes'!$B$6:$B$2205,MATCH(U28,'Material routes'!$A$6:$A$2205,0)),"MISSING ID")</x:f>
        <x:v>design.refine.t1.dressed_stone</x:v>
      </x:c>
      <x:c r="K28" s="4" t="str">
        <x:f>IFERROR(INDEX('Crafting recipes'!$C$6:$C$1005,MATCH(J28,'Crafting recipes'!$A$6:$A$1005,0)),"MISSING ID")</x:f>
        <x:v>Material refinement</x:v>
      </x:c>
      <x:c r="L28" s="4" t="str">
        <x:f>IFERROR(INDEX('Material routes'!$K$6:$K$2205,MATCH(U28,'Material routes'!$A$6:$A$2205,0)),"MISSING ID")</x:f>
        <x:v>Proposal</x:v>
      </x:c>
      <x:c r="M28" s="4" t="str">
        <x:f>IFERROR(INDEX('Material routes'!$M$6:$M$2205,MATCH(U28,'Material routes'!$A$6:$A$2205,0)),"MISSING ID")</x:f>
        <x:v>Partial proposal</x:v>
      </x:c>
      <x:c r="N28" s="4" t="str">
        <x:f>IF(IFERROR(INDEX('Material routes'!$I$6:$I$1005,MATCH(U28,'Material routes'!$A$6:$A$1005,0)),"MISSING ID")=0,"",IFERROR(INDEX('Material routes'!$I$6:$I$1005,MATCH(U28,'Material routes'!$A$6:$A$1005,0)),"MISSING ID"))</x:f>
      </x:c>
      <x:c r="O28" s="4" t="str">
        <x:f>IFERROR(INDEX('Material routes'!$J$6:$J$2205,MATCH(U28,'Material routes'!$A$6:$A$2205,0)),"MISSING ID")</x:f>
        <x:v>Unspecified</x:v>
      </x:c>
      <x:c r="P28" s="4" t="str">
        <x:f>IF(IFERROR(INDEX('Material routes'!$I$6:$I$1005,MATCH(V28,'Material routes'!$A$6:$A$1005,0)),"MISSING ID")=0,"",IFERROR(INDEX('Material routes'!$I$6:$I$1005,MATCH(V28,'Material routes'!$A$6:$A$1005,0)),"MISSING ID"))</x:f>
      </x:c>
      <x:c r="Q28" s="4" t="str">
        <x:f>IFERROR(INDEX('Material routes'!$J$6:$J$2205,MATCH(V28,'Material routes'!$A$6:$A$2205,0)),"MISSING ID")</x:f>
        <x:v>Unspecified</x:v>
      </x:c>
      <x:c r="R28" s="4" t="str">
        <x:f>IF(L28="Withheld","Withheld premise",IF(E28="Tool candidate","Reusable prerequisite",IF(K28="Raw entry preparation","Entry-resource preparation",IF(G28="Not applicable",IF(IFERROR(INDEX('Items'!$AI$6:$AI$1005,MATCH(T28,'Items'!$A$6:$A$1005,0)),"MISSING ID")="Finished item","Finished endpoint",IF(IFERROR(INDEX('Items'!$AI$6:$AI$1005,MATCH(T28,'Items'!$A$6:$A$1005,0)),"MISSING ID")="Currency","Currency / no refinement tier","Recovered output / tier not applicable")),IF(OR(IFERROR(INDEX('Crafting recipes'!$H$6:$H$1005,MATCH(J28,'Crafting recipes'!$A$6:$A$1005,0)),"Unassigned")="Unassigned",G28="Unassigned"),"Tier unresolved",IF(IFERROR(VALUE(RIGHT(G28,1))-VALUE(RIGHT(IFERROR(INDEX('Crafting recipes'!$H$6:$H$1005,MATCH(J28,'Crafting recipes'!$A$6:$A$1005,0)),"Unassigned"),1)),0)=1,IF(B28=IFERROR(INDEX('Crafting recipes'!$H$6:$H$1005,MATCH(J28,'Crafting recipes'!$A$6:$A$1005,0)),"Unassigned"),"Advances one material tier","Lower-tier ingredient; route advances one tier"),"Needs tier review"))))))</x:f>
        <x:v>Advances one material tier</x:v>
      </x:c>
      <x:c r="S28" s="4" t="str">
        <x:f>IFERROR(INDEX('Material routes'!$D$6:$D$2205,MATCH(U28,'Material routes'!$A$6:$A$2205,0)),"MISSING ID")</x:f>
        <x:v>proposal.raw.basalt</x:v>
      </x:c>
      <x:c r="T28" s="4" t="str">
        <x:f>IFERROR(INDEX('Material routes'!$D$6:$D$2205,MATCH(V28,'Material routes'!$A$6:$A$2205,0)),"MISSING ID")</x:f>
        <x:v>proposal.t1.dressed_stone</x:v>
      </x:c>
      <x:c r="U28" s="4" t="str">
        <x:v>material.route.024</x:v>
      </x:c>
      <x:c r="V28" s="4" t="str">
        <x:v>output.design.refine.t1.dressed_stone</x:v>
      </x:c>
    </x:row>
    <x:row r="29" ht="85" customHeight="1">
      <x:c r="A29" s="4" t="str">
        <x:f>IFERROR(INDEX('Material routes'!$E$6:$E$2205,MATCH(U29,'Material routes'!$A$6:$A$2205,0)),"MISSING ID")</x:f>
        <x:v>Slate plates</x:v>
      </x:c>
      <x:c r="B29" s="4" t="str">
        <x:f>IFERROR(INDEX('Material routes'!$F$6:$F$2205,MATCH(U29,'Material routes'!$A$6:$A$2205,0)),"MISSING ID")</x:f>
        <x:v>T0</x:v>
      </x:c>
      <x:c r="C29" s="4" t="str">
        <x:f>IFERROR(INDEX('Material routes'!$H$6:$H$2205,MATCH(U29,'Material routes'!$A$6:$A$2205,0)),"MISSING ID")</x:f>
        <x:v>Raw material</x:v>
      </x:c>
      <x:c r="D29" s="4" t="str">
        <x:f>IFERROR(INDEX('Material routes'!$G$6:$G$2205,MATCH(U29,'Material routes'!$A$6:$A$2205,0)),"MISSING ID")</x:f>
        <x:v>Mineral resources</x:v>
      </x:c>
      <x:c r="E29" s="4" t="str">
        <x:f>IFERROR(INDEX('Material routes'!$C$6:$C$2205,MATCH(U29,'Material routes'!$A$6:$A$2205,0)),"MISSING ID")</x:f>
        <x:v>Ingredient candidate</x:v>
      </x:c>
      <x:c r="F29" s="4" t="str">
        <x:f>IFERROR(INDEX('Material routes'!$E$6:$E$2205,MATCH(V29,'Material routes'!$A$6:$A$2205,0)),"MISSING ID")</x:f>
        <x:v>Selected resonant-stone blank</x:v>
      </x:c>
      <x:c r="G29" s="4" t="str">
        <x:f>IFERROR(INDEX('Material routes'!$F$6:$F$2205,MATCH(V29,'Material routes'!$A$6:$A$2205,0)),"MISSING ID")</x:f>
        <x:v>T1</x:v>
      </x:c>
      <x:c r="H29" s="4" t="str">
        <x:f>IFERROR(INDEX('Material routes'!$H$6:$H$2205,MATCH(V29,'Material routes'!$A$6:$A$2205,0)),"MISSING ID")</x:f>
        <x:v>Processed material</x:v>
      </x:c>
      <x:c r="I29" s="4" t="str">
        <x:f>IFERROR(INDEX('Material routes'!$G$6:$G$2205,MATCH(V29,'Material routes'!$A$6:$A$2205,0)),"MISSING ID")</x:f>
        <x:v>Manufactured stock</x:v>
      </x:c>
      <x:c r="J29" s="4" t="str">
        <x:f>IFERROR(INDEX('Material routes'!$B$6:$B$2205,MATCH(U29,'Material routes'!$A$6:$A$2205,0)),"MISSING ID")</x:f>
        <x:v>design.refine.t1.resonant_blank</x:v>
      </x:c>
      <x:c r="K29" s="4" t="str">
        <x:f>IFERROR(INDEX('Crafting recipes'!$C$6:$C$1005,MATCH(J29,'Crafting recipes'!$A$6:$A$1005,0)),"MISSING ID")</x:f>
        <x:v>Material refinement</x:v>
      </x:c>
      <x:c r="L29" s="4" t="str">
        <x:f>IFERROR(INDEX('Material routes'!$K$6:$K$2205,MATCH(U29,'Material routes'!$A$6:$A$2205,0)),"MISSING ID")</x:f>
        <x:v>Proposal</x:v>
      </x:c>
      <x:c r="M29" s="4" t="str">
        <x:f>IFERROR(INDEX('Material routes'!$M$6:$M$2205,MATCH(U29,'Material routes'!$A$6:$A$2205,0)),"MISSING ID")</x:f>
        <x:v>Partial proposal</x:v>
      </x:c>
      <x:c r="N29" s="4" t="str">
        <x:f>IF(IFERROR(INDEX('Material routes'!$I$6:$I$1005,MATCH(U29,'Material routes'!$A$6:$A$1005,0)),"MISSING ID")=0,"",IFERROR(INDEX('Material routes'!$I$6:$I$1005,MATCH(U29,'Material routes'!$A$6:$A$1005,0)),"MISSING ID"))</x:f>
      </x:c>
      <x:c r="O29" s="4" t="str">
        <x:f>IFERROR(INDEX('Material routes'!$J$6:$J$2205,MATCH(U29,'Material routes'!$A$6:$A$2205,0)),"MISSING ID")</x:f>
        <x:v>Unspecified</x:v>
      </x:c>
      <x:c r="P29" s="4" t="str">
        <x:f>IF(IFERROR(INDEX('Material routes'!$I$6:$I$1005,MATCH(V29,'Material routes'!$A$6:$A$1005,0)),"MISSING ID")=0,"",IFERROR(INDEX('Material routes'!$I$6:$I$1005,MATCH(V29,'Material routes'!$A$6:$A$1005,0)),"MISSING ID"))</x:f>
      </x:c>
      <x:c r="Q29" s="4" t="str">
        <x:f>IFERROR(INDEX('Material routes'!$J$6:$J$2205,MATCH(V29,'Material routes'!$A$6:$A$2205,0)),"MISSING ID")</x:f>
        <x:v>Unspecified</x:v>
      </x:c>
      <x:c r="R29" s="4" t="str">
        <x:f>IF(L29="Withheld","Withheld premise",IF(E29="Tool candidate","Reusable prerequisite",IF(K29="Raw entry preparation","Entry-resource preparation",IF(G29="Not applicable",IF(IFERROR(INDEX('Items'!$AI$6:$AI$1005,MATCH(T29,'Items'!$A$6:$A$1005,0)),"MISSING ID")="Finished item","Finished endpoint",IF(IFERROR(INDEX('Items'!$AI$6:$AI$1005,MATCH(T29,'Items'!$A$6:$A$1005,0)),"MISSING ID")="Currency","Currency / no refinement tier","Recovered output / tier not applicable")),IF(OR(IFERROR(INDEX('Crafting recipes'!$H$6:$H$1005,MATCH(J29,'Crafting recipes'!$A$6:$A$1005,0)),"Unassigned")="Unassigned",G29="Unassigned"),"Tier unresolved",IF(IFERROR(VALUE(RIGHT(G29,1))-VALUE(RIGHT(IFERROR(INDEX('Crafting recipes'!$H$6:$H$1005,MATCH(J29,'Crafting recipes'!$A$6:$A$1005,0)),"Unassigned"),1)),0)=1,IF(B29=IFERROR(INDEX('Crafting recipes'!$H$6:$H$1005,MATCH(J29,'Crafting recipes'!$A$6:$A$1005,0)),"Unassigned"),"Advances one material tier","Lower-tier ingredient; route advances one tier"),"Needs tier review"))))))</x:f>
        <x:v>Advances one material tier</x:v>
      </x:c>
      <x:c r="S29" s="4" t="str">
        <x:f>IFERROR(INDEX('Material routes'!$D$6:$D$2205,MATCH(U29,'Material routes'!$A$6:$A$2205,0)),"MISSING ID")</x:f>
        <x:v>proposal.raw.slate</x:v>
      </x:c>
      <x:c r="T29" s="4" t="str">
        <x:f>IFERROR(INDEX('Material routes'!$D$6:$D$2205,MATCH(V29,'Material routes'!$A$6:$A$2205,0)),"MISSING ID")</x:f>
        <x:v>proposal.t1.resonant_blank</x:v>
      </x:c>
      <x:c r="U29" s="4" t="str">
        <x:v>material.route.025</x:v>
      </x:c>
      <x:c r="V29" s="4" t="str">
        <x:v>output.design.refine.t1.resonant_blank</x:v>
      </x:c>
    </x:row>
    <x:row r="30" ht="85" customHeight="1">
      <x:c r="A30" s="4" t="str">
        <x:f>IFERROR(INDEX('Material routes'!$E$6:$E$2205,MATCH(U30,'Material routes'!$A$6:$A$2205,0)),"MISSING ID")</x:f>
        <x:v>Yellow ochre clods</x:v>
      </x:c>
      <x:c r="B30" s="4" t="str">
        <x:f>IFERROR(INDEX('Material routes'!$F$6:$F$2205,MATCH(U30,'Material routes'!$A$6:$A$2205,0)),"MISSING ID")</x:f>
        <x:v>T0</x:v>
      </x:c>
      <x:c r="C30" s="4" t="str">
        <x:f>IFERROR(INDEX('Material routes'!$H$6:$H$2205,MATCH(U30,'Material routes'!$A$6:$A$2205,0)),"MISSING ID")</x:f>
        <x:v>Raw material</x:v>
      </x:c>
      <x:c r="D30" s="4" t="str">
        <x:f>IFERROR(INDEX('Material routes'!$G$6:$G$2205,MATCH(U30,'Material routes'!$A$6:$A$2205,0)),"MISSING ID")</x:f>
        <x:v>Mineral resources</x:v>
      </x:c>
      <x:c r="E30" s="4" t="str">
        <x:f>IFERROR(INDEX('Material routes'!$C$6:$C$2205,MATCH(U30,'Material routes'!$A$6:$A$2205,0)),"MISSING ID")</x:f>
        <x:v>Ingredient candidate</x:v>
      </x:c>
      <x:c r="F30" s="4" t="str">
        <x:f>IFERROR(INDEX('Material routes'!$E$6:$E$2205,MATCH(V30,'Material routes'!$A$6:$A$2205,0)),"MISSING ID")</x:f>
        <x:v>Prepared mineral pigment powder</x:v>
      </x:c>
      <x:c r="G30" s="4" t="str">
        <x:f>IFERROR(INDEX('Material routes'!$F$6:$F$2205,MATCH(V30,'Material routes'!$A$6:$A$2205,0)),"MISSING ID")</x:f>
        <x:v>T1</x:v>
      </x:c>
      <x:c r="H30" s="4" t="str">
        <x:f>IFERROR(INDEX('Material routes'!$H$6:$H$2205,MATCH(V30,'Material routes'!$A$6:$A$2205,0)),"MISSING ID")</x:f>
        <x:v>Processed material</x:v>
      </x:c>
      <x:c r="I30" s="4" t="str">
        <x:f>IFERROR(INDEX('Material routes'!$G$6:$G$2205,MATCH(V30,'Material routes'!$A$6:$A$2205,0)),"MISSING ID")</x:f>
        <x:v>Manufactured stock</x:v>
      </x:c>
      <x:c r="J30" s="4" t="str">
        <x:f>IFERROR(INDEX('Material routes'!$B$6:$B$2205,MATCH(U30,'Material routes'!$A$6:$A$2205,0)),"MISSING ID")</x:f>
        <x:v>design.refine.t1.pigment_powder</x:v>
      </x:c>
      <x:c r="K30" s="4" t="str">
        <x:f>IFERROR(INDEX('Crafting recipes'!$C$6:$C$1005,MATCH(J30,'Crafting recipes'!$A$6:$A$1005,0)),"MISSING ID")</x:f>
        <x:v>Material refinement</x:v>
      </x:c>
      <x:c r="L30" s="4" t="str">
        <x:f>IFERROR(INDEX('Material routes'!$K$6:$K$2205,MATCH(U30,'Material routes'!$A$6:$A$2205,0)),"MISSING ID")</x:f>
        <x:v>Proposal</x:v>
      </x:c>
      <x:c r="M30" s="4" t="str">
        <x:f>IFERROR(INDEX('Material routes'!$M$6:$M$2205,MATCH(U30,'Material routes'!$A$6:$A$2205,0)),"MISSING ID")</x:f>
        <x:v>Partial proposal</x:v>
      </x:c>
      <x:c r="N30" s="4" t="str">
        <x:f>IF(IFERROR(INDEX('Material routes'!$I$6:$I$1005,MATCH(U30,'Material routes'!$A$6:$A$1005,0)),"MISSING ID")=0,"",IFERROR(INDEX('Material routes'!$I$6:$I$1005,MATCH(U30,'Material routes'!$A$6:$A$1005,0)),"MISSING ID"))</x:f>
      </x:c>
      <x:c r="O30" s="4" t="str">
        <x:f>IFERROR(INDEX('Material routes'!$J$6:$J$2205,MATCH(U30,'Material routes'!$A$6:$A$2205,0)),"MISSING ID")</x:f>
        <x:v>Unspecified</x:v>
      </x:c>
      <x:c r="P30" s="4" t="str">
        <x:f>IF(IFERROR(INDEX('Material routes'!$I$6:$I$1005,MATCH(V30,'Material routes'!$A$6:$A$1005,0)),"MISSING ID")=0,"",IFERROR(INDEX('Material routes'!$I$6:$I$1005,MATCH(V30,'Material routes'!$A$6:$A$1005,0)),"MISSING ID"))</x:f>
      </x:c>
      <x:c r="Q30" s="4" t="str">
        <x:f>IFERROR(INDEX('Material routes'!$J$6:$J$2205,MATCH(V30,'Material routes'!$A$6:$A$2205,0)),"MISSING ID")</x:f>
        <x:v>Unspecified</x:v>
      </x:c>
      <x:c r="R30" s="4" t="str">
        <x:f>IF(L30="Withheld","Withheld premise",IF(E30="Tool candidate","Reusable prerequisite",IF(K30="Raw entry preparation","Entry-resource preparation",IF(G30="Not applicable",IF(IFERROR(INDEX('Items'!$AI$6:$AI$1005,MATCH(T30,'Items'!$A$6:$A$1005,0)),"MISSING ID")="Finished item","Finished endpoint",IF(IFERROR(INDEX('Items'!$AI$6:$AI$1005,MATCH(T30,'Items'!$A$6:$A$1005,0)),"MISSING ID")="Currency","Currency / no refinement tier","Recovered output / tier not applicable")),IF(OR(IFERROR(INDEX('Crafting recipes'!$H$6:$H$1005,MATCH(J30,'Crafting recipes'!$A$6:$A$1005,0)),"Unassigned")="Unassigned",G30="Unassigned"),"Tier unresolved",IF(IFERROR(VALUE(RIGHT(G30,1))-VALUE(RIGHT(IFERROR(INDEX('Crafting recipes'!$H$6:$H$1005,MATCH(J30,'Crafting recipes'!$A$6:$A$1005,0)),"Unassigned"),1)),0)=1,IF(B30=IFERROR(INDEX('Crafting recipes'!$H$6:$H$1005,MATCH(J30,'Crafting recipes'!$A$6:$A$1005,0)),"Unassigned"),"Advances one material tier","Lower-tier ingredient; route advances one tier"),"Needs tier review"))))))</x:f>
        <x:v>Advances one material tier</x:v>
      </x:c>
      <x:c r="S30" s="4" t="str">
        <x:f>IFERROR(INDEX('Material routes'!$D$6:$D$2205,MATCH(U30,'Material routes'!$A$6:$A$2205,0)),"MISSING ID")</x:f>
        <x:v>proposal.raw.ochre</x:v>
      </x:c>
      <x:c r="T30" s="4" t="str">
        <x:f>IFERROR(INDEX('Material routes'!$D$6:$D$2205,MATCH(V30,'Material routes'!$A$6:$A$2205,0)),"MISSING ID")</x:f>
        <x:v>proposal.t1.pigment_powder</x:v>
      </x:c>
      <x:c r="U30" s="4" t="str">
        <x:v>material.route.026</x:v>
      </x:c>
      <x:c r="V30" s="4" t="str">
        <x:v>output.design.refine.t1.pigment_powder</x:v>
      </x:c>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x:v>
      </x:c>
      <x:c r="G31" s="4" t="str">
        <x:f>IFERROR(INDEX('Material routes'!$F$6:$F$2205,MATCH(V31,'Material routes'!$A$6:$A$2205,0)),"MISSING ID")</x:f>
        <x:v>T1</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remelt feed</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T0</x:v>
      </x:c>
      <x:c r="C33" s="4" t="str">
        <x:f>IFERROR(INDEX('Material routes'!$H$6:$H$2205,MATCH(U33,'Material routes'!$A$6:$A$2205,0)),"MISSING ID")</x:f>
        <x:v>Raw material</x:v>
      </x:c>
      <x:c r="D33" s="4" t="str">
        <x:f>IFERROR(INDEX('Material routes'!$G$6:$G$2205,MATCH(U33,'Material routes'!$A$6:$A$2205,0)),"MISSING ID")</x:f>
        <x:v>Mineral resources</x:v>
      </x:c>
      <x:c r="E33" s="4" t="str">
        <x:f>IFERROR(INDEX('Material routes'!$C$6:$C$2205,MATCH(U33,'Material routes'!$A$6:$A$2205,0)),"MISSING ID")</x:f>
        <x:v>Ingredient candidate</x:v>
      </x:c>
      <x:c r="F33" s="4" t="str">
        <x:f>IFERROR(INDEX('Material routes'!$E$6:$E$2205,MATCH(V33,'Material routes'!$A$6:$A$2205,0)),"MISSING ID")</x:f>
        <x:v>Separated mica flake grade</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pulp</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 graded bristle bundles</x:v>
      </x:c>
      <x:c r="G35" s="4" t="str">
        <x:f>IFERROR(INDEX('Material routes'!$F$6:$F$2205,MATCH(V35,'Material routes'!$A$6:$A$2205,0)),"MISSING ID")</x:f>
        <x:v>T1</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stock</x:v>
      </x:c>
      <x:c r="G36" s="4" t="str">
        <x:f>IFERROR(INDEX('Material routes'!$F$6:$F$2205,MATCH(V36,'Material routes'!$A$6:$A$2205,0)),"MISSING ID")</x:f>
        <x:v>T1</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 hard-part blanks</x:v>
      </x:c>
      <x:c r="G37" s="4" t="str">
        <x:f>IFERROR(INDEX('Material routes'!$F$6:$F$2205,MATCH(V37,'Material routes'!$A$6:$A$2205,0)),"MISSING ID")</x:f>
        <x:v>T1</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process salts</x:v>
      </x:c>
      <x:c r="G38" s="4" t="str">
        <x:f>IFERROR(INDEX('Material routes'!$F$6:$F$2205,MATCH(V38,'Material routes'!$A$6:$A$2205,0)),"MISSING ID")</x:f>
        <x:v>T1</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fraction</x:v>
      </x:c>
      <x:c r="G39" s="4" t="str">
        <x:f>IFERROR(INDEX('Material routes'!$F$6:$F$2205,MATCH(V39,'Material routes'!$A$6:$A$2205,0)),"MISSING ID")</x:f>
        <x:v>T1</x:v>
      </x:c>
      <x:c r="H39" s="4" t="str">
        <x:f>IFERROR(INDEX('Material routes'!$H$6:$H$2205,MATCH(V39,'Material routes'!$A$6:$A$2205,0)),"MISSING ID")</x:f>
        <x:v>Chemical material</x:v>
      </x:c>
      <x:c r="I39" s="4" t="str">
        <x:f>IFERROR(INDEX('Material routes'!$G$6:$G$2205,MATCH(V39,'Material routes'!$A$6:$A$2205,0)),"MISSING ID")</x:f>
        <x:v>Processing agents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T0</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T1</x:v>
      </x:c>
      <x:c r="H40" s="4" t="str">
        <x:f>IFERROR(INDEX('Material routes'!$H$6:$H$2205,MATCH(V40,'Material routes'!$A$6:$A$2205,0)),"MISSING ID")</x:f>
        <x:v>Chemical material</x:v>
      </x:c>
      <x:c r="I40" s="4" t="str">
        <x:f>IFERROR(INDEX('Material routes'!$G$6:$G$2205,MATCH(V40,'Material routes'!$A$6:$A$2205,0)),"MISSING ID")</x:f>
        <x:v>Processing agents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T0</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T1</x:v>
      </x:c>
      <x:c r="H41" s="4" t="str">
        <x:f>IFERROR(INDEX('Material routes'!$H$6:$H$2205,MATCH(V41,'Material routes'!$A$6:$A$2205,0)),"MISSING ID")</x:f>
        <x:v>Chemical material</x:v>
      </x:c>
      <x:c r="I41" s="4" t="str">
        <x:f>IFERROR(INDEX('Material routes'!$G$6:$G$2205,MATCH(V41,'Material routes'!$A$6:$A$2205,0)),"MISSING ID")</x:f>
        <x:v>Processing agents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T0</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Cut gemstone preform</x:v>
      </x:c>
      <x:c r="G42" s="4" t="str">
        <x:f>IFERROR(INDEX('Material routes'!$F$6:$F$2205,MATCH(V42,'Material routes'!$A$6:$A$2205,0)),"MISSING ID")</x:f>
        <x:v>T1</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T0</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scales</x:v>
      </x:c>
      <x:c r="G44" s="4" t="str">
        <x:f>IFERROR(INDEX('Material routes'!$F$6:$F$2205,MATCH(V44,'Material routes'!$A$6:$A$2205,0)),"MISSING ID")</x:f>
        <x:v>T1</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T0</x:v>
      </x:c>
      <x:c r="C45" s="4" t="str">
        <x:f>IFERROR(INDEX('Material routes'!$H$6:$H$2205,MATCH(U45,'Material routes'!$A$6:$A$2205,0)),"MISSING ID")</x:f>
        <x:v>Raw material</x:v>
      </x:c>
      <x:c r="D45" s="4" t="str">
        <x:f>IFERROR(INDEX('Material routes'!$G$6:$G$2205,MATCH(U45,'Material routes'!$A$6:$A$2205,0)),"MISSING ID")</x:f>
        <x:v>Mineral resources</x:v>
      </x:c>
      <x:c r="E45" s="4" t="str">
        <x:f>IFERROR(INDEX('Material routes'!$C$6:$C$2205,MATCH(U45,'Material routes'!$A$6:$A$2205,0)),"MISSING ID")</x:f>
        <x:v>Ingredient candidate</x:v>
      </x:c>
      <x:c r="F45" s="4" t="str">
        <x:f>IFERROR(INDEX('Material routes'!$E$6:$E$2205,MATCH(V45,'Material routes'!$A$6:$A$2205,0)),"MISSING ID")</x:f>
        <x:v>Sized mica viewing sheet</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t="str">
        <x:f>IFERROR(INDEX('Material routes'!$E$6:$E$2205,MATCH(U46,'Material routes'!$A$6:$A$2205,0)),"MISSING ID")</x:f>
        <x:v>Prepared husk-fiber pulp</x:v>
      </x:c>
      <x:c r="B46" s="4" t="str">
        <x:f>IFERROR(INDEX('Material routes'!$F$6:$F$2205,MATCH(U46,'Material routes'!$A$6:$A$2205,0)),"MISSING ID")</x:f>
        <x:v>T1</x:v>
      </x:c>
      <x:c r="C46" s="4" t="str">
        <x:f>IFERROR(INDEX('Material routes'!$H$6:$H$2205,MATCH(U46,'Material routes'!$A$6:$A$2205,0)),"MISSING ID")</x:f>
        <x:v>Processed material</x:v>
      </x:c>
      <x:c r="D46" s="4" t="str">
        <x:f>IFERROR(INDEX('Material routes'!$G$6:$G$2205,MATCH(U46,'Material routes'!$A$6:$A$2205,0)),"MISSING ID")</x:f>
        <x:v>Manufactured stock</x:v>
      </x:c>
      <x:c r="E46" s="4" t="str">
        <x:f>IFERROR(INDEX('Material routes'!$C$6:$C$2205,MATCH(U46,'Material routes'!$A$6:$A$2205,0)),"MISSING ID")</x:f>
        <x:v>Ingredient candidate</x:v>
      </x:c>
      <x:c r="F46" s="4" t="str">
        <x:f>IFERROR(INDEX('Material routes'!$E$6:$E$2205,MATCH(V46,'Material routes'!$A$6:$A$2205,0)),"MISSING ID")</x:f>
        <x:v>Husk-fiber paper</x:v>
      </x:c>
      <x:c r="G46" s="4" t="str">
        <x:f>IFERROR(INDEX('Material routes'!$F$6:$F$2205,MATCH(V46,'Material routes'!$A$6:$A$2205,0)),"MISSING ID")</x:f>
        <x:v>T2</x:v>
      </x:c>
      <x:c r="H46" s="4" t="str">
        <x:f>IFERROR(INDEX('Material routes'!$H$6:$H$2205,MATCH(V46,'Material routes'!$A$6:$A$2205,0)),"MISSING ID")</x:f>
        <x:v>Processed material</x:v>
      </x:c>
      <x:c r="I46" s="4" t="str">
        <x:f>IFERROR(INDEX('Material routes'!$G$6:$G$2205,MATCH(V46,'Material routes'!$A$6:$A$2205,0)),"MISSING ID")</x:f>
        <x:v>Crafting components</x:v>
      </x:c>
      <x:c r="J46" s="4" t="str">
        <x:f>IFERROR(INDEX('Material routes'!$B$6:$B$2205,MATCH(U46,'Material routes'!$A$6:$A$2205,0)),"MISSING ID")</x:f>
        <x:v>design.refine.bio.husk_paper</x:v>
      </x:c>
      <x:c r="K46" s="4" t="str">
        <x:f>IFERROR(INDEX('Crafting recipes'!$C$6:$C$1005,MATCH(J46,'Crafting recipes'!$A$6:$A$1005,0)),"MISSING ID")</x:f>
        <x:v>Material refinement</x:v>
      </x:c>
      <x:c r="L46" s="4" t="str">
        <x:f>IFERROR(INDEX('Material routes'!$K$6:$K$2205,MATCH(U46,'Material routes'!$A$6:$A$2205,0)),"MISSING ID")</x:f>
        <x:v>Proposal</x:v>
      </x:c>
      <x:c r="M46" s="4" t="str">
        <x:f>IFERROR(INDEX('Material routes'!$M$6:$M$2205,MATCH(U46,'Material routes'!$A$6:$A$2205,0)),"MISSING ID")</x:f>
        <x:v>Partial proposal</x:v>
      </x:c>
      <x:c r="N46" s="4" t="str">
        <x:f>IF(IFERROR(INDEX('Material routes'!$I$6:$I$1005,MATCH(U46,'Material routes'!$A$6:$A$1005,0)),"MISSING ID")=0,"",IFERROR(INDEX('Material routes'!$I$6:$I$1005,MATCH(U46,'Material routes'!$A$6:$A$1005,0)),"MISSING ID"))</x:f>
      </x:c>
      <x:c r="O46" s="4" t="str">
        <x:f>IFERROR(INDEX('Material routes'!$J$6:$J$2205,MATCH(U46,'Material routes'!$A$6:$A$2205,0)),"MISSING ID")</x:f>
        <x:v>Unspecified</x:v>
      </x:c>
      <x:c r="P46" s="4" t="str">
        <x:f>IF(IFERROR(INDEX('Material routes'!$I$6:$I$1005,MATCH(V46,'Material routes'!$A$6:$A$1005,0)),"MISSING ID")=0,"",IFERROR(INDEX('Material routes'!$I$6:$I$1005,MATCH(V46,'Material routes'!$A$6:$A$1005,0)),"MISSING ID"))</x:f>
      </x:c>
      <x:c r="Q46" s="4" t="str">
        <x:f>IFERROR(INDEX('Material routes'!$J$6:$J$2205,MATCH(V46,'Material routes'!$A$6:$A$2205,0)),"MISSING ID")</x:f>
        <x:v>Unspecified</x:v>
      </x:c>
      <x:c r="R46" s="4" t="str">
        <x:f>IF(L46="Withheld","Withheld premise",IF(E46="Tool candidate","Reusable prerequisite",IF(K46="Raw entry preparation","Entry-resource preparation",IF(G46="Not applicable",IF(IFERROR(INDEX('Items'!$AI$6:$AI$1005,MATCH(T46,'Items'!$A$6:$A$1005,0)),"MISSING ID")="Finished item","Finished endpoint",IF(IFERROR(INDEX('Items'!$AI$6:$AI$1005,MATCH(T46,'Items'!$A$6:$A$1005,0)),"MISSING ID")="Currency","Currency / no refinement tier","Recovered output / tier not applicable")),IF(OR(IFERROR(INDEX('Crafting recipes'!$H$6:$H$1005,MATCH(J46,'Crafting recipes'!$A$6:$A$1005,0)),"Unassigned")="Unassigned",G46="Unassigned"),"Tier unresolved",IF(IFERROR(VALUE(RIGHT(G46,1))-VALUE(RIGHT(IFERROR(INDEX('Crafting recipes'!$H$6:$H$1005,MATCH(J46,'Crafting recipes'!$A$6:$A$1005,0)),"Unassigned"),1)),0)=1,IF(B46=IFERROR(INDEX('Crafting recipes'!$H$6:$H$1005,MATCH(J46,'Crafting recipes'!$A$6:$A$1005,0)),"Unassigned"),"Advances one material tier","Lower-tier ingredient; route advances one tier"),"Needs tier review"))))))</x:f>
        <x:v>Advances one material tier</x:v>
      </x:c>
      <x:c r="S46" s="4" t="str">
        <x:f>IFERROR(INDEX('Material routes'!$D$6:$D$2205,MATCH(U46,'Material routes'!$A$6:$A$2205,0)),"MISSING ID")</x:f>
        <x:v>proposal.t1.husk_pulp</x:v>
      </x:c>
      <x:c r="T46" s="4" t="str">
        <x:f>IFERROR(INDEX('Material routes'!$D$6:$D$2205,MATCH(V46,'Material routes'!$A$6:$A$2205,0)),"MISSING ID")</x:f>
        <x:v>proposal.bio.husk_paper</x:v>
      </x:c>
      <x:c r="U46" s="4" t="str">
        <x:v>material.route.042</x:v>
      </x:c>
      <x:c r="V46" s="4" t="str">
        <x:v>output.design.refine.bio.husk_paper</x:v>
      </x:c>
    </x:row>
    <x:row r="47" ht="85" customHeight="1">
      <x:c r="A47" s="4" t="str">
        <x:f>IFERROR(INDEX('Material routes'!$E$6:$E$2205,MATCH(U47,'Material routes'!$A$6:$A$2205,0)),"MISSING ID")</x:f>
        <x:v>Smelted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Worked iron stock</x:v>
      </x:c>
      <x:c r="G47" s="4" t="str">
        <x:f>IFERROR(INDEX('Material routes'!$F$6:$F$2205,MATCH(V47,'Material routes'!$A$6:$A$2205,0)),"MISSING ID")</x:f>
        <x:v>T2</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stock</x:v>
      </x:c>
      <x:c r="B48" s="4" t="str">
        <x:f>IFERROR(INDEX('Material routes'!$F$6:$F$2205,MATCH(U48,'Material routes'!$A$6:$A$2205,0)),"MISSING ID")</x:f>
        <x:v>T1</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T2</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T1</x:v>
      </x:c>
      <x:c r="C49" s="4" t="str">
        <x:f>IFERROR(INDEX('Material routes'!$H$6:$H$2205,MATCH(U49,'Material routes'!$A$6:$A$2205,0)),"MISSING ID")</x:f>
        <x:v>Chemical material</x:v>
      </x:c>
      <x:c r="D49" s="4" t="str">
        <x:f>IFERROR(INDEX('Material routes'!$G$6:$G$2205,MATCH(U49,'Material routes'!$A$6:$A$2205,0)),"MISSING ID")</x:f>
        <x:v>Processing agents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T2</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Processing agents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T2</x:v>
      </x:c>
      <x:c r="H50" s="4" t="str">
        <x:f>IFERROR(INDEX('Material routes'!$H$6:$H$2205,MATCH(V50,'Material routes'!$A$6:$A$2205,0)),"MISSING ID")</x:f>
        <x:v>Chemical material</x:v>
      </x:c>
      <x:c r="I50" s="4" t="str">
        <x:f>IFERROR(INDEX('Material routes'!$G$6:$G$2205,MATCH(V50,'Material routes'!$A$6:$A$2205,0)),"MISSING ID")</x:f>
        <x:v>Processing agents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Processing agents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T2</x:v>
      </x:c>
      <x:c r="H51" s="4" t="str">
        <x:f>IFERROR(INDEX('Material routes'!$H$6:$H$2205,MATCH(V51,'Material routes'!$A$6:$A$2205,0)),"MISSING ID")</x:f>
        <x:v>Chemical material</x:v>
      </x:c>
      <x:c r="I51" s="4" t="str">
        <x:f>IFERROR(INDEX('Material routes'!$G$6:$G$2205,MATCH(V51,'Material routes'!$A$6:$A$2205,0)),"MISSING ID")</x:f>
        <x:v>Processing agents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Not applicable</x:v>
      </x:c>
      <x:c r="H52" s="4" t="str">
        <x:f>IFERROR(INDEX('Material routes'!$H$6:$H$2205,MATCH(V52,'Material routes'!$A$6:$A$2205,0)),"MISSING ID")</x:f>
        <x:v>Energy storage</x:v>
      </x:c>
      <x:c r="I52" s="4" t="str">
        <x:f>IFERROR(INDEX('Material routes'!$G$6:$G$2205,MATCH(V52,'Material routes'!$A$6:$A$2205,0)),"MISSING ID")</x:f>
        <x:v>Field supplies</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Coarse Aggregate</x:v>
      </x:c>
      <x:c r="G53" s="4" t="str">
        <x:f>IFERROR(INDEX('Material routes'!$F$6:$F$2205,MATCH(V53,'Material routes'!$A$6:$A$2205,0)),"MISSING ID")</x:f>
        <x:v>T1</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Iron-rich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Mineral Sand</x:v>
      </x:c>
      <x:c r="G55" s="4" t="str">
        <x:f>IFERROR(INDEX('Material routes'!$F$6:$F$2205,MATCH(V55,'Material routes'!$A$6:$A$2205,0)),"MISSING ID")</x:f>
        <x:v>T1</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Mineral Dust</x:v>
      </x:c>
      <x:c r="G56" s="4" t="str">
        <x:f>IFERROR(INDEX('Material routes'!$F$6:$F$2205,MATCH(V56,'Material routes'!$A$6:$A$2205,0)),"MISSING ID")</x:f>
        <x:v>T1</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Not applicable</x:v>
      </x:c>
      <x:c r="C57" s="4" t="str">
        <x:f>IFERROR(INDEX('Material routes'!$H$6:$H$2205,MATCH(U57,'Material routes'!$A$6:$A$2205,0)),"MISSING ID")</x:f>
        <x:v>Energy storage</x:v>
      </x:c>
      <x:c r="D57" s="4" t="str">
        <x:f>IFERROR(INDEX('Material routes'!$G$6:$G$2205,MATCH(U57,'Material routes'!$A$6:$A$2205,0)),"MISSING ID")</x:f>
        <x:v>Field supplies</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Field supplies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Not applicable</x:v>
      </x:c>
      <x:c r="H58" s="4" t="str">
        <x:f>IFERROR(INDEX('Material routes'!$H$6:$H$2205,MATCH(V58,'Material routes'!$A$6:$A$2205,0)),"MISSING ID")</x:f>
        <x:v>Energy storage</x:v>
      </x:c>
      <x:c r="I58" s="4" t="str">
        <x:f>IFERROR(INDEX('Material routes'!$G$6:$G$2205,MATCH(V58,'Material routes'!$A$6:$A$2205,0)),"MISSING ID")</x:f>
        <x:v>Field supplies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Iron-rich mineral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Worked iron stock</x:v>
      </x:c>
      <x:c r="G59" s="4" t="str">
        <x:f>IFERROR(INDEX('Material routes'!$F$6:$F$2205,MATCH(V59,'Material routes'!$A$6:$A$2205,0)),"MISSING ID")</x:f>
        <x:v>T2</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abrasive grit</x:v>
      </x:c>
      <x:c r="G60" s="4" t="str">
        <x:f>IFERROR(INDEX('Material routes'!$F$6:$F$2205,MATCH(V60,'Material routes'!$A$6:$A$2205,0)),"MISSING ID")</x:f>
        <x:v>T1</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T2</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T2</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T2</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fat-like tissue concept</x:v>
      </x:c>
      <x:c r="B65" s="4" t="str">
        <x:f>IFERROR(INDEX('Material routes'!$F$6:$F$2205,MATCH(U65,'Material routes'!$A$6:$A$2205,0)),"MISSING ID")</x:f>
        <x:v>Unassigned</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Solid biological wax</x:v>
      </x:c>
      <x:c r="G65" s="4" t="str">
        <x:f>IFERROR(INDEX('Material routes'!$F$6:$F$2205,MATCH(V65,'Material routes'!$A$6:$A$2205,0)),"MISSING ID")</x:f>
        <x:v>Unassigned</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T0</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t="str">
        <x:f>IFERROR(INDEX('Material routes'!$E$6:$E$2205,MATCH(U67,'Material routes'!$A$6:$A$2205,0)),"MISSING ID")</x:f>
        <x:v>Mica sheets</x:v>
      </x:c>
      <x:c r="B67" s="4" t="str">
        <x:f>IFERROR(INDEX('Material routes'!$F$6:$F$2205,MATCH(U67,'Material routes'!$A$6:$A$2205,0)),"MISSING ID")</x:f>
        <x:v>T0</x:v>
      </x:c>
      <x:c r="C67" s="4" t="str">
        <x:f>IFERROR(INDEX('Material routes'!$H$6:$H$2205,MATCH(U67,'Material routes'!$A$6:$A$2205,0)),"MISSING ID")</x:f>
        <x:v>Raw material</x:v>
      </x:c>
      <x:c r="D67" s="4" t="str">
        <x:f>IFERROR(INDEX('Material routes'!$G$6:$G$2205,MATCH(U67,'Material routes'!$A$6:$A$2205,0)),"MISSING ID")</x:f>
        <x:v>Mineral resources</x:v>
      </x:c>
      <x:c r="E67" s="4" t="str">
        <x:f>IFERROR(INDEX('Material routes'!$C$6:$C$2205,MATCH(U67,'Material routes'!$A$6:$A$2205,0)),"MISSING ID")</x:f>
        <x:v>Ingredient candidate</x:v>
      </x:c>
      <x:c r="F67" s="4" t="str">
        <x:f>IFERROR(INDEX('Material routes'!$E$6:$E$2205,MATCH(V67,'Material routes'!$A$6:$A$2205,0)),"MISSING ID")</x:f>
        <x:v>Static grounding kit</x:v>
      </x:c>
      <x:c r="G67" s="4" t="str">
        <x:f>IFERROR(INDEX('Material routes'!$F$6:$F$2205,MATCH(V67,'Material routes'!$A$6:$A$2205,0)),"MISSING ID")</x:f>
        <x:v>Not applicable</x:v>
      </x:c>
      <x:c r="H67" s="4" t="str">
        <x:f>IFERROR(INDEX('Material routes'!$H$6:$H$2205,MATCH(V67,'Material routes'!$A$6:$A$2205,0)),"MISSING ID")</x:f>
        <x:v>Tool</x:v>
      </x:c>
      <x:c r="I67" s="4" t="str">
        <x:f>IFERROR(INDEX('Material routes'!$G$6:$G$2205,MATCH(V67,'Material routes'!$A$6:$A$2205,0)),"MISSING ID")</x:f>
        <x:v>Accessories</x:v>
      </x:c>
      <x:c r="J67" s="4" t="str">
        <x:f>IFERROR(INDEX('Material routes'!$B$6:$B$2205,MATCH(U67,'Material routes'!$A$6:$A$2205,0)),"MISSING ID")</x:f>
        <x:v>outline.resource_chain.20</x:v>
      </x:c>
      <x:c r="K67" s="4" t="str">
        <x:f>IFERROR(INDEX('Crafting recipes'!$C$6:$C$1005,MATCH(J67,'Crafting recipes'!$A$6:$A$1005,0)),"MISSING ID")</x:f>
        <x:v>Finished-item crafting</x:v>
      </x:c>
      <x:c r="L67" s="4" t="str">
        <x:f>IFERROR(INDEX('Material routes'!$K$6:$K$2205,MATCH(U67,'Material routes'!$A$6:$A$2205,0)),"MISSING ID")</x:f>
        <x:v>Concept outline</x:v>
      </x:c>
      <x:c r="M67" s="4" t="str">
        <x:f>IFERROR(INDEX('Material routes'!$M$6:$M$2205,MATCH(U67,'Material routes'!$A$6:$A$2205,0)),"MISSING ID")</x:f>
        <x:v>Concept outline</x:v>
      </x:c>
      <x:c r="N67" s="4" t="str">
        <x:f>IF(IFERROR(INDEX('Material routes'!$I$6:$I$1005,MATCH(U67,'Material routes'!$A$6:$A$1005,0)),"MISSING ID")=0,"",IFERROR(INDEX('Material routes'!$I$6:$I$1005,MATCH(U67,'Material routes'!$A$6:$A$1005,0)),"MISSING ID"))</x:f>
      </x:c>
      <x:c r="O67" s="4" t="str">
        <x:f>IFERROR(INDEX('Material routes'!$J$6:$J$2205,MATCH(U67,'Material routes'!$A$6:$A$2205,0)),"MISSING ID")</x:f>
        <x:v>Unspecified</x:v>
      </x:c>
      <x:c r="P67" s="4" t="str">
        <x:f>IF(IFERROR(INDEX('Material routes'!$I$6:$I$1005,MATCH(V67,'Material routes'!$A$6:$A$1005,0)),"MISSING ID")=0,"",IFERROR(INDEX('Material routes'!$I$6:$I$1005,MATCH(V67,'Material routes'!$A$6:$A$1005,0)),"MISSING ID"))</x:f>
      </x:c>
      <x:c r="Q67" s="4" t="str">
        <x:f>IFERROR(INDEX('Material routes'!$J$6:$J$2205,MATCH(V67,'Material routes'!$A$6:$A$2205,0)),"MISSING ID")</x:f>
        <x:v>Unspecified</x:v>
      </x:c>
      <x:c r="R67" s="4" t="str">
        <x:f>IF(L67="Withheld","Withheld premise",IF(E67="Tool candidate","Reusable prerequisite",IF(K67="Raw entry preparation","Entry-resource preparation",IF(G67="Not applicable",IF(IFERROR(INDEX('Items'!$AI$6:$AI$1005,MATCH(T67,'Items'!$A$6:$A$1005,0)),"MISSING ID")="Finished item","Finished endpoint",IF(IFERROR(INDEX('Items'!$AI$6:$AI$1005,MATCH(T67,'Items'!$A$6:$A$1005,0)),"MISSING ID")="Currency","Currency / no refinement tier","Recovered output / tier not applicable")),IF(OR(IFERROR(INDEX('Crafting recipes'!$H$6:$H$1005,MATCH(J67,'Crafting recipes'!$A$6:$A$1005,0)),"Unassigned")="Unassigned",G67="Unassigned"),"Tier unresolved",IF(IFERROR(VALUE(RIGHT(G67,1))-VALUE(RIGHT(IFERROR(INDEX('Crafting recipes'!$H$6:$H$1005,MATCH(J67,'Crafting recipes'!$A$6:$A$1005,0)),"Unassigned"),1)),0)=1,IF(B67=IFERROR(INDEX('Crafting recipes'!$H$6:$H$1005,MATCH(J67,'Crafting recipes'!$A$6:$A$1005,0)),"Unassigned"),"Advances one material tier","Lower-tier ingredient; route advances one tier"),"Needs tier review"))))))</x:f>
        <x:v>Finished endpoint</x:v>
      </x:c>
      <x:c r="S67" s="4" t="str">
        <x:f>IFERROR(INDEX('Material routes'!$D$6:$D$2205,MATCH(U67,'Material routes'!$A$6:$A$2205,0)),"MISSING ID")</x:f>
        <x:v>proposal.natural.mica</x:v>
      </x:c>
      <x:c r="T67" s="4" t="str">
        <x:f>IFERROR(INDEX('Material routes'!$D$6:$D$2205,MATCH(V67,'Material routes'!$A$6:$A$2205,0)),"MISSING ID")</x:f>
        <x:v>proposal.gear.grounding_kit</x:v>
      </x:c>
      <x:c r="U67" s="4" t="str">
        <x:v>outline.input.20</x:v>
      </x:c>
      <x:c r="V67" s="4" t="str">
        <x:v>outline.output.20</x:v>
      </x:c>
    </x:row>
    <x:row r="68" ht="85" customHeight="1">
      <x:c r="A68" s="4" t="str">
        <x:f>IFERROR(INDEX('Material routes'!$E$6:$E$2205,MATCH(U68,'Material routes'!$A$6:$A$2205,0)),"MISSING ID")</x:f>
        <x:v>Graded graphite flakes</x:v>
      </x:c>
      <x:c r="B68" s="4" t="str">
        <x:f>IFERROR(INDEX('Material routes'!$F$6:$F$2205,MATCH(U68,'Material routes'!$A$6:$A$2205,0)),"MISSING ID")</x:f>
        <x:v>T1</x:v>
      </x:c>
      <x:c r="C68" s="4" t="str">
        <x:f>IFERROR(INDEX('Material routes'!$H$6:$H$2205,MATCH(U68,'Material routes'!$A$6:$A$2205,0)),"MISSING ID")</x:f>
        <x:v>Processed material</x:v>
      </x:c>
      <x:c r="D68" s="4" t="str">
        <x:f>IFERROR(INDEX('Material routes'!$G$6:$G$2205,MATCH(U68,'Material routes'!$A$6:$A$2205,0)),"MISSING ID")</x:f>
        <x:v>Manufactured stock</x:v>
      </x:c>
      <x:c r="E68" s="4" t="str">
        <x:f>IFERROR(INDEX('Material routes'!$C$6:$C$2205,MATCH(U68,'Material routes'!$A$6:$A$2205,0)),"MISSING ID")</x:f>
        <x:v>Ingredient candidate</x:v>
      </x:c>
      <x:c r="F68" s="4" t="str">
        <x:f>IFERROR(INDEX('Material routes'!$E$6:$E$2205,MATCH(V68,'Material routes'!$A$6:$A$2205,0)),"MISSING ID")</x:f>
        <x:v>Static grounding kit</x:v>
      </x:c>
      <x:c r="G68" s="4" t="str">
        <x:f>IFERROR(INDEX('Material routes'!$F$6:$F$2205,MATCH(V68,'Material routes'!$A$6:$A$2205,0)),"MISSING ID")</x:f>
        <x:v>Not applicable</x:v>
      </x:c>
      <x:c r="H68" s="4" t="str">
        <x:f>IFERROR(INDEX('Material routes'!$H$6:$H$2205,MATCH(V68,'Material routes'!$A$6:$A$2205,0)),"MISSING ID")</x:f>
        <x:v>Tool</x:v>
      </x:c>
      <x:c r="I68" s="4" t="str">
        <x:f>IFERROR(INDEX('Material routes'!$G$6:$G$2205,MATCH(V68,'Material routes'!$A$6:$A$2205,0)),"MISSING ID")</x:f>
        <x:v>Accessories</x:v>
      </x:c>
      <x:c r="J68" s="4" t="str">
        <x:f>IFERROR(INDEX('Material routes'!$B$6:$B$2205,MATCH(U68,'Material routes'!$A$6:$A$2205,0)),"MISSING ID")</x:f>
        <x:v>outline.resource_chain.21</x:v>
      </x:c>
      <x:c r="K68" s="4" t="str">
        <x:f>IFERROR(INDEX('Crafting recipes'!$C$6:$C$1005,MATCH(J68,'Crafting recipes'!$A$6:$A$1005,0)),"MISSING ID")</x:f>
        <x:v>Finished-item crafting</x:v>
      </x:c>
      <x:c r="L68" s="4" t="str">
        <x:f>IFERROR(INDEX('Material routes'!$K$6:$K$2205,MATCH(U68,'Material routes'!$A$6:$A$2205,0)),"MISSING ID")</x:f>
        <x:v>Concept outline</x:v>
      </x:c>
      <x:c r="M68" s="4" t="str">
        <x:f>IFERROR(INDEX('Material routes'!$M$6:$M$2205,MATCH(U68,'Material routes'!$A$6:$A$2205,0)),"MISSING ID")</x:f>
        <x:v>Concept outline</x:v>
      </x:c>
      <x:c r="N68" s="4" t="str">
        <x:f>IF(IFERROR(INDEX('Material routes'!$I$6:$I$1005,MATCH(U68,'Material routes'!$A$6:$A$1005,0)),"MISSING ID")=0,"",IFERROR(INDEX('Material routes'!$I$6:$I$1005,MATCH(U68,'Material routes'!$A$6:$A$1005,0)),"MISSING ID"))</x:f>
      </x:c>
      <x:c r="O68" s="4" t="str">
        <x:f>IFERROR(INDEX('Material routes'!$J$6:$J$2205,MATCH(U68,'Material routes'!$A$6:$A$2205,0)),"MISSING ID")</x:f>
        <x:v>Unspecified</x:v>
      </x:c>
      <x:c r="P68" s="4" t="str">
        <x:f>IF(IFERROR(INDEX('Material routes'!$I$6:$I$1005,MATCH(V68,'Material routes'!$A$6:$A$1005,0)),"MISSING ID")=0,"",IFERROR(INDEX('Material routes'!$I$6:$I$1005,MATCH(V68,'Material routes'!$A$6:$A$1005,0)),"MISSING ID"))</x:f>
      </x:c>
      <x:c r="Q68" s="4" t="str">
        <x:f>IFERROR(INDEX('Material routes'!$J$6:$J$2205,MATCH(V68,'Material routes'!$A$6:$A$2205,0)),"MISSING ID")</x:f>
        <x:v>Unspecified</x:v>
      </x:c>
      <x:c r="R68" s="4" t="str">
        <x:f>IF(L68="Withheld","Withheld premise",IF(E68="Tool candidate","Reusable prerequisite",IF(K68="Raw entry preparation","Entry-resource preparation",IF(G68="Not applicable",IF(IFERROR(INDEX('Items'!$AI$6:$AI$1005,MATCH(T68,'Items'!$A$6:$A$1005,0)),"MISSING ID")="Finished item","Finished endpoint",IF(IFERROR(INDEX('Items'!$AI$6:$AI$1005,MATCH(T68,'Items'!$A$6:$A$1005,0)),"MISSING ID")="Currency","Currency / no refinement tier","Recovered output / tier not applicable")),IF(OR(IFERROR(INDEX('Crafting recipes'!$H$6:$H$1005,MATCH(J68,'Crafting recipes'!$A$6:$A$1005,0)),"Unassigned")="Unassigned",G68="Unassigned"),"Tier unresolved",IF(IFERROR(VALUE(RIGHT(G68,1))-VALUE(RIGHT(IFERROR(INDEX('Crafting recipes'!$H$6:$H$1005,MATCH(J68,'Crafting recipes'!$A$6:$A$1005,0)),"Unassigned"),1)),0)=1,IF(B68=IFERROR(INDEX('Crafting recipes'!$H$6:$H$1005,MATCH(J68,'Crafting recipes'!$A$6:$A$1005,0)),"Unassigned"),"Advances one material tier","Lower-tier ingredient; route advances one tier"),"Needs tier review"))))))</x:f>
        <x:v>Finished endpoint</x:v>
      </x:c>
      <x:c r="S68" s="4" t="str">
        <x:f>IFERROR(INDEX('Material routes'!$D$6:$D$2205,MATCH(U68,'Material routes'!$A$6:$A$2205,0)),"MISSING ID")</x:f>
        <x:v>proposal.natural.carbon</x:v>
      </x:c>
      <x:c r="T68" s="4" t="str">
        <x:f>IFERROR(INDEX('Material routes'!$D$6:$D$2205,MATCH(V68,'Material routes'!$A$6:$A$2205,0)),"MISSING ID")</x:f>
        <x:v>proposal.gear.grounding_kit</x:v>
      </x:c>
      <x:c r="U68" s="4" t="str">
        <x:v>outline.input.21</x:v>
      </x:c>
      <x:c r="V68" s="4" t="str">
        <x:v>outline.output.21</x:v>
      </x:c>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Copper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Copper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Raw copper lump</x:v>
      </x:c>
      <x:c r="G70" s="4" t="str">
        <x:f>IFERROR(INDEX('Material routes'!$F$6:$F$2205,MATCH(V70,'Material routes'!$A$6:$A$2205,0)),"MISSING ID")</x:f>
        <x:v>T0</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Raw magnesium metal</x:v>
      </x:c>
      <x:c r="G71" s="4" t="str">
        <x:f>IFERROR(INDEX('Material routes'!$F$6:$F$2205,MATCH(V71,'Material routes'!$A$6:$A$2205,0)),"MISSING ID")</x:f>
        <x:v>T0</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Iron-rich mineral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T0</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Charcoal</x:v>
      </x:c>
      <x:c r="G73" s="4" t="str">
        <x:f>IFERROR(INDEX('Material routes'!$F$6:$F$2205,MATCH(V73,'Material routes'!$A$6:$A$2205,0)),"MISSING ID")</x:f>
        <x:v>T1</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t="str">
        <x:f>IFERROR(INDEX('Material routes'!$E$6:$E$2205,MATCH(U74,'Material routes'!$A$6:$A$2205,0)),"MISSING ID")</x:f>
        <x:v>Raw copper lump</x:v>
      </x:c>
      <x:c r="B74" s="4" t="str">
        <x:f>IFERROR(INDEX('Material routes'!$F$6:$F$2205,MATCH(U74,'Material routes'!$A$6:$A$2205,0)),"MISSING ID")</x:f>
        <x:v>T0</x:v>
      </x:c>
      <x:c r="C74" s="4" t="str">
        <x:f>IFERROR(INDEX('Material routes'!$H$6:$H$2205,MATCH(U74,'Material routes'!$A$6:$A$2205,0)),"MISSING ID")</x:f>
        <x:v>Processed material</x:v>
      </x:c>
      <x:c r="D74" s="4" t="str">
        <x:f>IFERROR(INDEX('Material routes'!$G$6:$G$2205,MATCH(U74,'Material routes'!$A$6:$A$2205,0)),"MISSING ID")</x:f>
        <x:v>Mineral resources</x:v>
      </x:c>
      <x:c r="E74" s="4" t="str">
        <x:f>IFERROR(INDEX('Material routes'!$C$6:$C$2205,MATCH(U74,'Material routes'!$A$6:$A$2205,0)),"MISSING ID")</x:f>
        <x:v>Ingredient candidate</x:v>
      </x:c>
      <x:c r="F74" s="4" t="str">
        <x:f>IFERROR(INDEX('Material routes'!$E$6:$E$2205,MATCH(V74,'Material routes'!$A$6:$A$2205,0)),"MISSING ID")</x:f>
        <x:v>Static grounding kit</x:v>
      </x:c>
      <x:c r="G74" s="4" t="str">
        <x:f>IFERROR(INDEX('Material routes'!$F$6:$F$2205,MATCH(V74,'Material routes'!$A$6:$A$2205,0)),"MISSING ID")</x:f>
        <x:v>Not applicable</x:v>
      </x:c>
      <x:c r="H74" s="4" t="str">
        <x:f>IFERROR(INDEX('Material routes'!$H$6:$H$2205,MATCH(V74,'Material routes'!$A$6:$A$2205,0)),"MISSING ID")</x:f>
        <x:v>Tool</x:v>
      </x:c>
      <x:c r="I74" s="4" t="str">
        <x:f>IFERROR(INDEX('Material routes'!$G$6:$G$2205,MATCH(V74,'Material routes'!$A$6:$A$2205,0)),"MISSING ID")</x:f>
        <x:v>Accessories</x:v>
      </x:c>
      <x:c r="J74" s="4" t="str">
        <x:f>IFERROR(INDEX('Material routes'!$B$6:$B$2205,MATCH(U74,'Material routes'!$A$6:$A$2205,0)),"MISSING ID")</x:f>
        <x:v>outline.resource_chain.27</x:v>
      </x:c>
      <x:c r="K74" s="4" t="str">
        <x:f>IFERROR(INDEX('Crafting recipes'!$C$6:$C$1005,MATCH(J74,'Crafting recipes'!$A$6:$A$1005,0)),"MISSING ID")</x:f>
        <x:v>Finished-item crafting</x:v>
      </x:c>
      <x:c r="L74" s="4" t="str">
        <x:f>IFERROR(INDEX('Material routes'!$K$6:$K$2205,MATCH(U74,'Material routes'!$A$6:$A$2205,0)),"MISSING ID")</x:f>
        <x:v>Concept outline</x:v>
      </x:c>
      <x:c r="M74" s="4" t="str">
        <x:f>IFERROR(INDEX('Material routes'!$M$6:$M$2205,MATCH(U74,'Material routes'!$A$6:$A$2205,0)),"MISSING ID")</x:f>
        <x:v>Concept outline</x:v>
      </x:c>
      <x:c r="N74" s="4" t="str">
        <x:f>IF(IFERROR(INDEX('Material routes'!$I$6:$I$1005,MATCH(U74,'Material routes'!$A$6:$A$1005,0)),"MISSING ID")=0,"",IFERROR(INDEX('Material routes'!$I$6:$I$1005,MATCH(U74,'Material routes'!$A$6:$A$1005,0)),"MISSING ID"))</x:f>
      </x:c>
      <x:c r="O74" s="4" t="str">
        <x:f>IFERROR(INDEX('Material routes'!$J$6:$J$2205,MATCH(U74,'Material routes'!$A$6:$A$2205,0)),"MISSING ID")</x:f>
        <x:v>Unspecified</x:v>
      </x:c>
      <x:c r="P74" s="4" t="str">
        <x:f>IF(IFERROR(INDEX('Material routes'!$I$6:$I$1005,MATCH(V74,'Material routes'!$A$6:$A$1005,0)),"MISSING ID")=0,"",IFERROR(INDEX('Material routes'!$I$6:$I$1005,MATCH(V74,'Material routes'!$A$6:$A$1005,0)),"MISSING ID"))</x:f>
      </x:c>
      <x:c r="Q74" s="4" t="str">
        <x:f>IFERROR(INDEX('Material routes'!$J$6:$J$2205,MATCH(V74,'Material routes'!$A$6:$A$2205,0)),"MISSING ID")</x:f>
        <x:v>Unspecified</x:v>
      </x:c>
      <x:c r="R74" s="4" t="str">
        <x:f>IF(L74="Withheld","Withheld premise",IF(E74="Tool candidate","Reusable prerequisite",IF(K74="Raw entry preparation","Entry-resource preparation",IF(G74="Not applicable",IF(IFERROR(INDEX('Items'!$AI$6:$AI$1005,MATCH(T74,'Items'!$A$6:$A$1005,0)),"MISSING ID")="Finished item","Finished endpoint",IF(IFERROR(INDEX('Items'!$AI$6:$AI$1005,MATCH(T74,'Items'!$A$6:$A$1005,0)),"MISSING ID")="Currency","Currency / no refinement tier","Recovered output / tier not applicable")),IF(OR(IFERROR(INDEX('Crafting recipes'!$H$6:$H$1005,MATCH(J74,'Crafting recipes'!$A$6:$A$1005,0)),"Unassigned")="Unassigned",G74="Unassigned"),"Tier unresolved",IF(IFERROR(VALUE(RIGHT(G74,1))-VALUE(RIGHT(IFERROR(INDEX('Crafting recipes'!$H$6:$H$1005,MATCH(J74,'Crafting recipes'!$A$6:$A$1005,0)),"Unassigned"),1)),0)=1,IF(B74=IFERROR(INDEX('Crafting recipes'!$H$6:$H$1005,MATCH(J74,'Crafting recipes'!$A$6:$A$1005,0)),"Unassigned"),"Advances one material tier","Lower-tier ingredient; route advances one tier"),"Needs tier review"))))))</x:f>
        <x:v>Finished endpoint</x:v>
      </x:c>
      <x:c r="S74" s="4" t="str">
        <x:f>IFERROR(INDEX('Material routes'!$D$6:$D$2205,MATCH(U74,'Material routes'!$A$6:$A$2205,0)),"MISSING ID")</x:f>
        <x:v>proposal.natural.raw_copper</x:v>
      </x:c>
      <x:c r="T74" s="4" t="str">
        <x:f>IFERROR(INDEX('Material routes'!$D$6:$D$2205,MATCH(V74,'Material routes'!$A$6:$A$2205,0)),"MISSING ID")</x:f>
        <x:v>proposal.gear.grounding_kit</x:v>
      </x:c>
      <x:c r="U74" s="4" t="str">
        <x:v>outline.input.27</x:v>
      </x:c>
      <x:c r="V74" s="4" t="str">
        <x:v>outline.output.27</x:v>
      </x:c>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t="str">
        <x:f>IFERROR(INDEX('Material routes'!$E$6:$E$2205,MATCH(U77,'Material routes'!$A$6:$A$2205,0)),"MISSING ID")</x:f>
        <x:v>Scraped chitin fibers</x:v>
      </x:c>
      <x:c r="B77" s="4" t="str">
        <x:f>IFERROR(INDEX('Material routes'!$F$6:$F$2205,MATCH(U77,'Material routes'!$A$6:$A$2205,0)),"MISSING ID")</x:f>
        <x:v>T0</x:v>
      </x:c>
      <x:c r="C77" s="4" t="str">
        <x:f>IFERROR(INDEX('Material routes'!$H$6:$H$2205,MATCH(U77,'Material routes'!$A$6:$A$2205,0)),"MISSING ID")</x:f>
        <x:v>Raw material</x:v>
      </x:c>
      <x:c r="D77" s="4" t="str">
        <x:f>IFERROR(INDEX('Material routes'!$G$6:$G$2205,MATCH(U77,'Material routes'!$A$6:$A$2205,0)),"MISSING ID")</x:f>
        <x:v>Biological resources</x:v>
      </x:c>
      <x:c r="E77" s="4" t="str">
        <x:f>IFERROR(INDEX('Material routes'!$C$6:$C$2205,MATCH(U77,'Material routes'!$A$6:$A$2205,0)),"MISSING ID")</x:f>
        <x:v>Ingredient candidate</x:v>
      </x:c>
      <x:c r="F77" s="4" t="str">
        <x:f>IFERROR(INDEX('Material routes'!$E$6:$E$2205,MATCH(V77,'Material routes'!$A$6:$A$2205,0)),"MISSING ID")</x:f>
        <x:v>Husk-fiber paper</x:v>
      </x:c>
      <x:c r="G77" s="4" t="str">
        <x:f>IFERROR(INDEX('Material routes'!$F$6:$F$2205,MATCH(V77,'Material routes'!$A$6:$A$2205,0)),"MISSING ID")</x:f>
        <x:v>T2</x:v>
      </x:c>
      <x:c r="H77" s="4" t="str">
        <x:f>IFERROR(INDEX('Material routes'!$H$6:$H$2205,MATCH(V77,'Material routes'!$A$6:$A$2205,0)),"MISSING ID")</x:f>
        <x:v>Processed material</x:v>
      </x:c>
      <x:c r="I77" s="4" t="str">
        <x:f>IFERROR(INDEX('Material routes'!$G$6:$G$2205,MATCH(V77,'Material routes'!$A$6:$A$2205,0)),"MISSING ID")</x:f>
        <x:v>Crafting components</x:v>
      </x:c>
      <x:c r="J77" s="4" t="str">
        <x:f>IFERROR(INDEX('Material routes'!$B$6:$B$2205,MATCH(U77,'Material routes'!$A$6:$A$2205,0)),"MISSING ID")</x:f>
        <x:v>outline.resource_chain.30</x:v>
      </x:c>
      <x:c r="K77" s="4" t="str">
        <x:f>IFERROR(INDEX('Crafting recipes'!$C$6:$C$1005,MATCH(J77,'Crafting recipes'!$A$6:$A$1005,0)),"MISSING ID")</x:f>
        <x:v>Material refinement</x:v>
      </x:c>
      <x:c r="L77" s="4" t="str">
        <x:f>IFERROR(INDEX('Material routes'!$K$6:$K$2205,MATCH(U77,'Material routes'!$A$6:$A$2205,0)),"MISSING ID")</x:f>
        <x:v>Needs tier review</x:v>
      </x:c>
      <x:c r="M77" s="4" t="str">
        <x:f>IFERROR(INDEX('Material routes'!$M$6:$M$2205,MATCH(U77,'Material routes'!$A$6:$A$2205,0)),"MISSING ID")</x:f>
        <x:v>Concept outline</x:v>
      </x:c>
      <x:c r="N77" s="4" t="str">
        <x:f>IF(IFERROR(INDEX('Material routes'!$I$6:$I$1005,MATCH(U77,'Material routes'!$A$6:$A$1005,0)),"MISSING ID")=0,"",IFERROR(INDEX('Material routes'!$I$6:$I$1005,MATCH(U77,'Material routes'!$A$6:$A$1005,0)),"MISSING ID"))</x:f>
      </x:c>
      <x:c r="O77" s="4" t="str">
        <x:f>IFERROR(INDEX('Material routes'!$J$6:$J$2205,MATCH(U77,'Material routes'!$A$6:$A$2205,0)),"MISSING ID")</x:f>
        <x:v>Unspecified</x:v>
      </x:c>
      <x:c r="P77" s="4" t="str">
        <x:f>IF(IFERROR(INDEX('Material routes'!$I$6:$I$1005,MATCH(V77,'Material routes'!$A$6:$A$1005,0)),"MISSING ID")=0,"",IFERROR(INDEX('Material routes'!$I$6:$I$1005,MATCH(V77,'Material routes'!$A$6:$A$1005,0)),"MISSING ID"))</x:f>
      </x:c>
      <x:c r="Q77" s="4" t="str">
        <x:f>IFERROR(INDEX('Material routes'!$J$6:$J$2205,MATCH(V77,'Material routes'!$A$6:$A$2205,0)),"MISSING ID")</x:f>
        <x:v>Unspecified</x:v>
      </x:c>
      <x:c r="R77" s="4" t="str">
        <x:f>IF(L77="Withheld","Withheld premise",IF(E77="Tool candidate","Reusable prerequisite",IF(K77="Raw entry preparation","Entry-resource preparation",IF(G77="Not applicable",IF(IFERROR(INDEX('Items'!$AI$6:$AI$1005,MATCH(T77,'Items'!$A$6:$A$1005,0)),"MISSING ID")="Finished item","Finished endpoint",IF(IFERROR(INDEX('Items'!$AI$6:$AI$1005,MATCH(T77,'Items'!$A$6:$A$1005,0)),"MISSING ID")="Currency","Currency / no refinement tier","Recovered output / tier not applicable")),IF(OR(IFERROR(INDEX('Crafting recipes'!$H$6:$H$1005,MATCH(J77,'Crafting recipes'!$A$6:$A$1005,0)),"Unassigned")="Unassigned",G77="Unassigned"),"Tier unresolved",IF(IFERROR(VALUE(RIGHT(G77,1))-VALUE(RIGHT(IFERROR(INDEX('Crafting recipes'!$H$6:$H$1005,MATCH(J77,'Crafting recipes'!$A$6:$A$1005,0)),"Unassigned"),1)),0)=1,IF(B77=IFERROR(INDEX('Crafting recipes'!$H$6:$H$1005,MATCH(J77,'Crafting recipes'!$A$6:$A$1005,0)),"Unassigned"),"Advances one material tier","Lower-tier ingredient; route advances one tier"),"Needs tier review"))))))</x:f>
        <x:v>Needs tier review</x:v>
      </x:c>
      <x:c r="S77" s="4" t="str">
        <x:f>IFERROR(INDEX('Material routes'!$D$6:$D$2205,MATCH(U77,'Material routes'!$A$6:$A$2205,0)),"MISSING ID")</x:f>
        <x:v>proposal.bio.chitin_fibers</x:v>
      </x:c>
      <x:c r="T77" s="4" t="str">
        <x:f>IFERROR(INDEX('Material routes'!$D$6:$D$2205,MATCH(V77,'Material routes'!$A$6:$A$2205,0)),"MISSING ID")</x:f>
        <x:v>proposal.bio.husk_paper</x:v>
      </x:c>
      <x:c r="U77" s="4" t="str">
        <x:v>outline.input.30</x:v>
      </x:c>
      <x:c r="V77" s="4" t="str">
        <x:v>outline.output.30</x:v>
      </x:c>
    </x:row>
    <x:row r="78" ht="85" customHeight="1">
      <x:c r="A78" s="4" t="str">
        <x:f>IFERROR(INDEX('Material routes'!$E$6:$E$2205,MATCH(U78,'Material routes'!$A$6:$A$2205,0)),"MISSING ID")</x:f>
        <x:v>Scraped icore fibers</x:v>
      </x:c>
      <x:c r="B78" s="4" t="str">
        <x:f>IFERROR(INDEX('Material routes'!$F$6:$F$2205,MATCH(U78,'Material routes'!$A$6:$A$2205,0)),"MISSING ID")</x:f>
        <x:v>T0</x:v>
      </x:c>
      <x:c r="C78" s="4" t="str">
        <x:f>IFERROR(INDEX('Material routes'!$H$6:$H$2205,MATCH(U78,'Material routes'!$A$6:$A$2205,0)),"MISSING ID")</x:f>
        <x:v>Raw material</x:v>
      </x:c>
      <x:c r="D78" s="4" t="str">
        <x:f>IFERROR(INDEX('Material routes'!$G$6:$G$2205,MATCH(U78,'Material routes'!$A$6:$A$2205,0)),"MISSING ID")</x:f>
        <x:v>Biological resources</x:v>
      </x:c>
      <x:c r="E78" s="4" t="str">
        <x:f>IFERROR(INDEX('Material routes'!$C$6:$C$2205,MATCH(U78,'Material routes'!$A$6:$A$2205,0)),"MISSING ID")</x:f>
        <x:v>Ingredient candidate</x:v>
      </x:c>
      <x:c r="F78" s="4" t="str">
        <x:f>IFERROR(INDEX('Material routes'!$E$6:$E$2205,MATCH(V78,'Material routes'!$A$6:$A$2205,0)),"MISSING ID")</x:f>
        <x:v>Husk-fiber paper</x:v>
      </x:c>
      <x:c r="G78" s="4" t="str">
        <x:f>IFERROR(INDEX('Material routes'!$F$6:$F$2205,MATCH(V78,'Material routes'!$A$6:$A$2205,0)),"MISSING ID")</x:f>
        <x:v>T2</x:v>
      </x:c>
      <x:c r="H78" s="4" t="str">
        <x:f>IFERROR(INDEX('Material routes'!$H$6:$H$2205,MATCH(V78,'Material routes'!$A$6:$A$2205,0)),"MISSING ID")</x:f>
        <x:v>Processed material</x:v>
      </x:c>
      <x:c r="I78" s="4" t="str">
        <x:f>IFERROR(INDEX('Material routes'!$G$6:$G$2205,MATCH(V78,'Material routes'!$A$6:$A$2205,0)),"MISSING ID")</x:f>
        <x:v>Crafting components</x:v>
      </x:c>
      <x:c r="J78" s="4" t="str">
        <x:f>IFERROR(INDEX('Material routes'!$B$6:$B$2205,MATCH(U78,'Material routes'!$A$6:$A$2205,0)),"MISSING ID")</x:f>
        <x:v>outline.resource_chain.31</x:v>
      </x:c>
      <x:c r="K78" s="4" t="str">
        <x:f>IFERROR(INDEX('Crafting recipes'!$C$6:$C$1005,MATCH(J78,'Crafting recipes'!$A$6:$A$1005,0)),"MISSING ID")</x:f>
        <x:v>Material refinement</x:v>
      </x:c>
      <x:c r="L78" s="4" t="str">
        <x:f>IFERROR(INDEX('Material routes'!$K$6:$K$2205,MATCH(U78,'Material routes'!$A$6:$A$2205,0)),"MISSING ID")</x:f>
        <x:v>Needs tier review</x:v>
      </x:c>
      <x:c r="M78" s="4" t="str">
        <x:f>IFERROR(INDEX('Material routes'!$M$6:$M$2205,MATCH(U78,'Material routes'!$A$6:$A$2205,0)),"MISSING ID")</x:f>
        <x:v>Concept outline</x:v>
      </x:c>
      <x:c r="N78" s="4" t="str">
        <x:f>IF(IFERROR(INDEX('Material routes'!$I$6:$I$1005,MATCH(U78,'Material routes'!$A$6:$A$1005,0)),"MISSING ID")=0,"",IFERROR(INDEX('Material routes'!$I$6:$I$1005,MATCH(U78,'Material routes'!$A$6:$A$1005,0)),"MISSING ID"))</x:f>
      </x:c>
      <x:c r="O78" s="4" t="str">
        <x:f>IFERROR(INDEX('Material routes'!$J$6:$J$2205,MATCH(U78,'Material routes'!$A$6:$A$2205,0)),"MISSING ID")</x:f>
        <x:v>Unspecified</x:v>
      </x:c>
      <x:c r="P78" s="4" t="str">
        <x:f>IF(IFERROR(INDEX('Material routes'!$I$6:$I$1005,MATCH(V78,'Material routes'!$A$6:$A$1005,0)),"MISSING ID")=0,"",IFERROR(INDEX('Material routes'!$I$6:$I$1005,MATCH(V78,'Material routes'!$A$6:$A$1005,0)),"MISSING ID"))</x:f>
      </x:c>
      <x:c r="Q78" s="4" t="str">
        <x:f>IFERROR(INDEX('Material routes'!$J$6:$J$2205,MATCH(V78,'Material routes'!$A$6:$A$2205,0)),"MISSING ID")</x:f>
        <x:v>Unspecified</x:v>
      </x:c>
      <x:c r="R78" s="4" t="str">
        <x:f>IF(L78="Withheld","Withheld premise",IF(E78="Tool candidate","Reusable prerequisite",IF(K78="Raw entry preparation","Entry-resource preparation",IF(G78="Not applicable",IF(IFERROR(INDEX('Items'!$AI$6:$AI$1005,MATCH(T78,'Items'!$A$6:$A$1005,0)),"MISSING ID")="Finished item","Finished endpoint",IF(IFERROR(INDEX('Items'!$AI$6:$AI$1005,MATCH(T78,'Items'!$A$6:$A$1005,0)),"MISSING ID")="Currency","Currency / no refinement tier","Recovered output / tier not applicable")),IF(OR(IFERROR(INDEX('Crafting recipes'!$H$6:$H$1005,MATCH(J78,'Crafting recipes'!$A$6:$A$1005,0)),"Unassigned")="Unassigned",G78="Unassigned"),"Tier unresolved",IF(IFERROR(VALUE(RIGHT(G78,1))-VALUE(RIGHT(IFERROR(INDEX('Crafting recipes'!$H$6:$H$1005,MATCH(J78,'Crafting recipes'!$A$6:$A$1005,0)),"Unassigned"),1)),0)=1,IF(B78=IFERROR(INDEX('Crafting recipes'!$H$6:$H$1005,MATCH(J78,'Crafting recipes'!$A$6:$A$1005,0)),"Unassigned"),"Advances one material tier","Lower-tier ingredient; route advances one tier"),"Needs tier review"))))))</x:f>
        <x:v>Needs tier review</x:v>
      </x:c>
      <x:c r="S78" s="4" t="str">
        <x:f>IFERROR(INDEX('Material routes'!$D$6:$D$2205,MATCH(U78,'Material routes'!$A$6:$A$2205,0)),"MISSING ID")</x:f>
        <x:v>proposal.bio.icore_fibers</x:v>
      </x:c>
      <x:c r="T78" s="4" t="str">
        <x:f>IFERROR(INDEX('Material routes'!$D$6:$D$2205,MATCH(V78,'Material routes'!$A$6:$A$2205,0)),"MISSING ID")</x:f>
        <x:v>proposal.bio.husk_paper</x:v>
      </x:c>
      <x:c r="U78" s="4" t="str">
        <x:v>outline.input.31</x:v>
      </x:c>
      <x:c r="V78" s="4" t="str">
        <x:v>outline.output.31</x:v>
      </x:c>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textile material</x:v>
      </x:c>
      <x:c r="G79" s="4" t="str">
        <x:f>IFERROR(INDEX('Material routes'!$F$6:$F$2205,MATCH(V79,'Material routes'!$A$6:$A$2205,0)),"MISSING ID")</x:f>
        <x:v>T1</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t="str">
        <x:f>IFERROR(INDEX('Material routes'!$E$6:$E$2205,MATCH(U80,'Material routes'!$A$6:$A$2205,0)),"MISSING ID")</x:f>
        <x:v>Husk-fiber paper</x:v>
      </x:c>
      <x:c r="B80" s="4" t="str">
        <x:f>IFERROR(INDEX('Material routes'!$F$6:$F$2205,MATCH(U80,'Material routes'!$A$6:$A$2205,0)),"MISSING ID")</x:f>
        <x:v>T2</x:v>
      </x:c>
      <x:c r="C80" s="4" t="str">
        <x:f>IFERROR(INDEX('Material routes'!$H$6:$H$2205,MATCH(U80,'Material routes'!$A$6:$A$2205,0)),"MISSING ID")</x:f>
        <x:v>Processed material</x:v>
      </x:c>
      <x:c r="D80" s="4" t="str">
        <x:f>IFERROR(INDEX('Material routes'!$G$6:$G$2205,MATCH(U80,'Material routes'!$A$6:$A$2205,0)),"MISSING ID")</x:f>
        <x:v>Crafting components</x:v>
      </x:c>
      <x:c r="E80" s="4" t="str">
        <x:f>IFERROR(INDEX('Material routes'!$C$6:$C$2205,MATCH(U80,'Material routes'!$A$6:$A$2205,0)),"MISSING ID")</x:f>
        <x:v>Ingredient candidate</x:v>
      </x:c>
      <x:c r="F80" s="4" t="str">
        <x:f>IFERROR(INDEX('Material routes'!$E$6:$E$2205,MATCH(V80,'Material routes'!$A$6:$A$2205,0)),"MISSING ID")</x:f>
        <x:v>Husk-paper prayer leaf</x:v>
      </x:c>
      <x:c r="G80" s="4" t="str">
        <x:f>IFERROR(INDEX('Material routes'!$F$6:$F$2205,MATCH(V80,'Material routes'!$A$6:$A$2205,0)),"MISSING ID")</x:f>
        <x:v>Not applicable</x:v>
      </x:c>
      <x:c r="H80" s="4" t="str">
        <x:f>IFERROR(INDEX('Material routes'!$H$6:$H$2205,MATCH(V80,'Material routes'!$A$6:$A$2205,0)),"MISSING ID")</x:f>
        <x:v>Document</x:v>
      </x:c>
      <x:c r="I80" s="4" t="str">
        <x:f>IFERROR(INDEX('Material routes'!$G$6:$G$2205,MATCH(V80,'Material routes'!$A$6:$A$2205,0)),"MISSING ID")</x:f>
        <x:v>Cultural objects</x:v>
      </x:c>
      <x:c r="J80" s="4" t="str">
        <x:f>IFERROR(INDEX('Material routes'!$B$6:$B$2205,MATCH(U80,'Material routes'!$A$6:$A$2205,0)),"MISSING ID")</x:f>
        <x:v>design.finished.prayer_leaf</x:v>
      </x:c>
      <x:c r="K80" s="4" t="str">
        <x:f>IFERROR(INDEX('Crafting recipes'!$C$6:$C$1005,MATCH(J80,'Crafting recipes'!$A$6:$A$1005,0)),"MISSING ID")</x:f>
        <x:v>Finished-item crafting</x:v>
      </x:c>
      <x:c r="L80" s="4" t="str">
        <x:f>IFERROR(INDEX('Material routes'!$K$6:$K$2205,MATCH(U80,'Material routes'!$A$6:$A$2205,0)),"MISSING ID")</x:f>
        <x:v>Proposal</x:v>
      </x:c>
      <x:c r="M80" s="4" t="str">
        <x:f>IFERROR(INDEX('Material routes'!$M$6:$M$2205,MATCH(U80,'Material routes'!$A$6:$A$2205,0)),"MISSING ID")</x:f>
        <x:v>Partial proposal</x:v>
      </x:c>
      <x:c r="N80" s="4" t="str">
        <x:f>IF(IFERROR(INDEX('Material routes'!$I$6:$I$1005,MATCH(U80,'Material routes'!$A$6:$A$1005,0)),"MISSING ID")=0,"",IFERROR(INDEX('Material routes'!$I$6:$I$1005,MATCH(U80,'Material routes'!$A$6:$A$1005,0)),"MISSING ID"))</x:f>
      </x:c>
      <x:c r="O80" s="4" t="str">
        <x:f>IFERROR(INDEX('Material routes'!$J$6:$J$2205,MATCH(U80,'Material routes'!$A$6:$A$2205,0)),"MISSING ID")</x:f>
        <x:v>Unspecified</x:v>
      </x:c>
      <x:c r="P80" s="4" t="str">
        <x:f>IF(IFERROR(INDEX('Material routes'!$I$6:$I$1005,MATCH(V80,'Material routes'!$A$6:$A$1005,0)),"MISSING ID")=0,"",IFERROR(INDEX('Material routes'!$I$6:$I$1005,MATCH(V80,'Material routes'!$A$6:$A$1005,0)),"MISSING ID"))</x:f>
      </x:c>
      <x:c r="Q80" s="4" t="str">
        <x:f>IFERROR(INDEX('Material routes'!$J$6:$J$2205,MATCH(V80,'Material routes'!$A$6:$A$2205,0)),"MISSING ID")</x:f>
        <x:v>Unspecified</x:v>
      </x:c>
      <x:c r="R80" s="4" t="str">
        <x:f>IF(L80="Withheld","Withheld premise",IF(E80="Tool candidate","Reusable prerequisite",IF(K80="Raw entry preparation","Entry-resource preparation",IF(G80="Not applicable",IF(IFERROR(INDEX('Items'!$AI$6:$AI$1005,MATCH(T80,'Items'!$A$6:$A$1005,0)),"MISSING ID")="Finished item","Finished endpoint",IF(IFERROR(INDEX('Items'!$AI$6:$AI$1005,MATCH(T80,'Items'!$A$6:$A$1005,0)),"MISSING ID")="Currency","Currency / no refinement tier","Recovered output / tier not applicable")),IF(OR(IFERROR(INDEX('Crafting recipes'!$H$6:$H$1005,MATCH(J80,'Crafting recipes'!$A$6:$A$1005,0)),"Unassigned")="Unassigned",G80="Unassigned"),"Tier unresolved",IF(IFERROR(VALUE(RIGHT(G80,1))-VALUE(RIGHT(IFERROR(INDEX('Crafting recipes'!$H$6:$H$1005,MATCH(J80,'Crafting recipes'!$A$6:$A$1005,0)),"Unassigned"),1)),0)=1,IF(B80=IFERROR(INDEX('Crafting recipes'!$H$6:$H$1005,MATCH(J80,'Crafting recipes'!$A$6:$A$1005,0)),"Unassigned"),"Advances one material tier","Lower-tier ingredient; route advances one tier"),"Needs tier review"))))))</x:f>
        <x:v>Finished endpoint</x:v>
      </x:c>
      <x:c r="S80" s="4" t="str">
        <x:f>IFERROR(INDEX('Material routes'!$D$6:$D$2205,MATCH(U80,'Material routes'!$A$6:$A$2205,0)),"MISSING ID")</x:f>
        <x:v>proposal.bio.husk_paper</x:v>
      </x:c>
      <x:c r="T80" s="4" t="str">
        <x:f>IFERROR(INDEX('Material routes'!$D$6:$D$2205,MATCH(V80,'Material routes'!$A$6:$A$2205,0)),"MISSING ID")</x:f>
        <x:v>proposal.culture.prayer_leaf</x:v>
      </x:c>
      <x:c r="U80" s="4" t="str">
        <x:v>finished.input.prayer_leaf</x:v>
      </x:c>
      <x:c r="V80" s="4" t="str">
        <x:v>finished.output.prayer_leaf</x:v>
      </x:c>
    </x:row>
    <x:row r="81" ht="85" customHeight="1">
      <x:c r="A81" s="4" t="str">
        <x:f>IFERROR(INDEX('Material routes'!$E$6:$E$2205,MATCH(U81,'Material routes'!$A$6:$A$2205,0)),"MISSING ID")</x:f>
        <x:v>Shell laminate</x:v>
      </x:c>
      <x:c r="B81" s="4" t="str">
        <x:f>IFERROR(INDEX('Material routes'!$F$6:$F$2205,MATCH(U81,'Material routes'!$A$6:$A$2205,0)),"MISSING ID")</x:f>
        <x:v>T2</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Chest armor</x:v>
      </x:c>
      <x:c r="G81" s="4" t="str">
        <x:f>IFERROR(INDEX('Material routes'!$F$6:$F$2205,MATCH(V81,'Material routes'!$A$6:$A$2205,0)),"MISSING ID")</x:f>
        <x:v>Not applicable</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Prepared ceramic body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Not applicable</x:v>
      </x:c>
      <x:c r="H82" s="4" t="str">
        <x:f>IFERROR(INDEX('Material routes'!$H$6:$H$2205,MATCH(V82,'Material routes'!$A$6:$A$2205,0)),"MISSING ID")</x:f>
        <x:v>Household utensil</x:v>
      </x:c>
      <x:c r="I82" s="4" t="str">
        <x:f>IFERROR(INDEX('Material routes'!$G$6:$G$2205,MATCH(V82,'Material routes'!$A$6:$A$2205,0)),"MISSING ID")</x:f>
        <x:v>Camp items</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t="str">
        <x:f>IFERROR(INDEX('Material routes'!$E$6:$E$2205,MATCH(U85,'Material routes'!$A$6:$A$2205,0)),"MISSING ID")</x:f>
        <x:v>Raw borate minerals</x:v>
      </x:c>
      <x:c r="B85" s="4" t="str">
        <x:f>IFERROR(INDEX('Material routes'!$F$6:$F$2205,MATCH(U85,'Material routes'!$A$6:$A$2205,0)),"MISSING ID")</x:f>
        <x:v>T0</x:v>
      </x:c>
      <x:c r="C85" s="4" t="str">
        <x:f>IFERROR(INDEX('Material routes'!$H$6:$H$2205,MATCH(U85,'Material routes'!$A$6:$A$2205,0)),"MISSING ID")</x:f>
        <x:v>Raw material</x:v>
      </x:c>
      <x:c r="D85" s="4" t="str">
        <x:f>IFERROR(INDEX('Material routes'!$G$6:$G$2205,MATCH(U85,'Material routes'!$A$6:$A$2205,0)),"MISSING ID")</x:f>
        <x:v>Mineral resources</x:v>
      </x:c>
      <x:c r="E85" s="4" t="str">
        <x:f>IFERROR(INDEX('Material routes'!$C$6:$C$2205,MATCH(U85,'Material routes'!$A$6:$A$2205,0)),"MISSING ID")</x:f>
        <x:v>Ingredient candidate</x:v>
      </x:c>
      <x:c r="F85" s="4" t="str">
        <x:f>IFERROR(INDEX('Material routes'!$E$6:$E$2205,MATCH(V85,'Material routes'!$A$6:$A$2205,0)),"MISSING ID")</x:f>
        <x:v>Prepared metallurgical flux</x:v>
      </x:c>
      <x:c r="G85" s="4" t="str">
        <x:f>IFERROR(INDEX('Material routes'!$F$6:$F$2205,MATCH(V85,'Material routes'!$A$6:$A$2205,0)),"MISSING ID")</x:f>
        <x:v>T1</x:v>
      </x:c>
      <x:c r="H85" s="4" t="str">
        <x:f>IFERROR(INDEX('Material routes'!$H$6:$H$2205,MATCH(V85,'Material routes'!$A$6:$A$2205,0)),"MISSING ID")</x:f>
        <x:v>Processed material</x:v>
      </x:c>
      <x:c r="I85" s="4" t="str">
        <x:f>IFERROR(INDEX('Material routes'!$G$6:$G$2205,MATCH(V85,'Material routes'!$A$6:$A$2205,0)),"MISSING ID")</x:f>
        <x:v>Processing agents</x:v>
      </x:c>
      <x:c r="J85" s="4" t="str">
        <x:f>IFERROR(INDEX('Material routes'!$B$6:$B$2205,MATCH(U85,'Material routes'!$A$6:$A$2205,0)),"MISSING ID")</x:f>
        <x:v>design.branch.branch.flux</x:v>
      </x:c>
      <x:c r="K85" s="4" t="str">
        <x:f>IFERROR(INDEX('Crafting recipes'!$C$6:$C$1005,MATCH(J85,'Crafting recipes'!$A$6:$A$1005,0)),"MISSING ID")</x:f>
        <x:v>Material refinement</x:v>
      </x:c>
      <x:c r="L85" s="4" t="str">
        <x:f>IFERROR(INDEX('Material routes'!$K$6:$K$2205,MATCH(U85,'Material routes'!$A$6:$A$2205,0)),"MISSING ID")</x:f>
        <x:v>Proposal</x:v>
      </x:c>
      <x:c r="M85" s="4" t="str">
        <x:f>IFERROR(INDEX('Material routes'!$M$6:$M$2205,MATCH(U85,'Material routes'!$A$6:$A$2205,0)),"MISSING ID")</x:f>
        <x:v>Partial proposal</x:v>
      </x:c>
      <x:c r="N85" s="4" t="str">
        <x:f>IF(IFERROR(INDEX('Material routes'!$I$6:$I$1005,MATCH(U85,'Material routes'!$A$6:$A$1005,0)),"MISSING ID")=0,"",IFERROR(INDEX('Material routes'!$I$6:$I$1005,MATCH(U85,'Material routes'!$A$6:$A$1005,0)),"MISSING ID"))</x:f>
      </x:c>
      <x:c r="O85" s="4" t="str">
        <x:f>IFERROR(INDEX('Material routes'!$J$6:$J$2205,MATCH(U85,'Material routes'!$A$6:$A$2205,0)),"MISSING ID")</x:f>
        <x:v>Unspecified</x:v>
      </x:c>
      <x:c r="P85" s="4" t="str">
        <x:f>IF(IFERROR(INDEX('Material routes'!$I$6:$I$1005,MATCH(V85,'Material routes'!$A$6:$A$1005,0)),"MISSING ID")=0,"",IFERROR(INDEX('Material routes'!$I$6:$I$1005,MATCH(V85,'Material routes'!$A$6:$A$1005,0)),"MISSING ID"))</x:f>
      </x:c>
      <x:c r="Q85" s="4" t="str">
        <x:f>IFERROR(INDEX('Material routes'!$J$6:$J$2205,MATCH(V85,'Material routes'!$A$6:$A$2205,0)),"MISSING ID")</x:f>
        <x:v>Unspecified</x:v>
      </x:c>
      <x:c r="R85" s="4" t="str">
        <x:f>IF(L85="Withheld","Withheld premise",IF(E85="Tool candidate","Reusable prerequisite",IF(K85="Raw entry preparation","Entry-resource preparation",IF(G85="Not applicable",IF(IFERROR(INDEX('Items'!$AI$6:$AI$1005,MATCH(T85,'Items'!$A$6:$A$1005,0)),"MISSING ID")="Finished item","Finished endpoint",IF(IFERROR(INDEX('Items'!$AI$6:$AI$1005,MATCH(T85,'Items'!$A$6:$A$1005,0)),"MISSING ID")="Currency","Currency / no refinement tier","Recovered output / tier not applicable")),IF(OR(IFERROR(INDEX('Crafting recipes'!$H$6:$H$1005,MATCH(J85,'Crafting recipes'!$A$6:$A$1005,0)),"MISSING ID")="Unassigned",G85="Unassigned"),"Tier unresolved",IF(IFERROR(VALUE(RIGHT(G85,1))-VALUE(RIGHT(IFERROR(INDEX('Crafting recipes'!$H$6:$H$1005,MATCH(J85,'Crafting recipes'!$A$6:$A$1005,0)),"MISSING ID"),1)),0)=1,IF(B85=IFERROR(INDEX('Crafting recipes'!$H$6:$H$1005,MATCH(J85,'Crafting recipes'!$A$6:$A$1005,0)),"MISSING ID"),"Advances one material tier","Lower-tier ingredient; route advances one tier"),"Needs tier review"))))))</x:f>
        <x:v>Advances one material tier</x:v>
      </x:c>
      <x:c r="S85" s="4" t="str">
        <x:f>IFERROR(INDEX('Material routes'!$D$6:$D$2205,MATCH(U85,'Material routes'!$A$6:$A$2205,0)),"MISSING ID")</x:f>
        <x:v>proposal.natural.borate</x:v>
      </x:c>
      <x:c r="T85" s="4" t="str">
        <x:f>IFERROR(INDEX('Material routes'!$D$6:$D$2205,MATCH(V85,'Material routes'!$A$6:$A$2205,0)),"MISSING ID")</x:f>
        <x:v>proposal.branch.flux</x:v>
      </x:c>
      <x:c r="U85" s="4" t="str">
        <x:v>design.branch.branch.flux.in.1</x:v>
      </x:c>
      <x:c r="V85" s="4" t="str">
        <x:v>design.branch.branch.flux.out</x:v>
      </x:c>
    </x:row>
    <x:row r="86" ht="105" customHeight="1">
      <x:c r="A86" s="4" t="str">
        <x:f>IFERROR(INDEX('Material routes'!$E$6:$E$2205,MATCH(U86,'Material routes'!$A$6:$A$2205,0)),"MISSING ID")</x:f>
        <x:v>Carbonate stone</x:v>
      </x:c>
      <x:c r="B86" s="4" t="str">
        <x:f>IFERROR(INDEX('Material routes'!$F$6:$F$2205,MATCH(U86,'Material routes'!$A$6:$A$2205,0)),"MISSING ID")</x:f>
        <x:v>T0</x:v>
      </x:c>
      <x:c r="C86" s="4" t="str">
        <x:f>IFERROR(INDEX('Material routes'!$H$6:$H$2205,MATCH(U86,'Material routes'!$A$6:$A$2205,0)),"MISSING ID")</x:f>
        <x:v>Raw material</x:v>
      </x:c>
      <x:c r="D86" s="4" t="str">
        <x:f>IFERROR(INDEX('Material routes'!$G$6:$G$2205,MATCH(U86,'Material routes'!$A$6:$A$2205,0)),"MISSING ID")</x:f>
        <x:v>Mineral resources</x:v>
      </x:c>
      <x:c r="E86" s="4" t="str">
        <x:f>IFERROR(INDEX('Material routes'!$C$6:$C$2205,MATCH(U86,'Material routes'!$A$6:$A$2205,0)),"MISSING ID")</x:f>
        <x:v>Ingredient candidate</x:v>
      </x:c>
      <x:c r="F86" s="4" t="str">
        <x:f>IFERROR(INDEX('Material routes'!$E$6:$E$2205,MATCH(V86,'Material routes'!$A$6:$A$2205,0)),"MISSING ID")</x:f>
        <x:v>Prepared metallurgical flux</x:v>
      </x:c>
      <x:c r="G86" s="4" t="str">
        <x:f>IFERROR(INDEX('Material routes'!$F$6:$F$2205,MATCH(V86,'Material routes'!$A$6:$A$2205,0)),"MISSING ID")</x:f>
        <x:v>T1</x:v>
      </x:c>
      <x:c r="H86" s="4" t="str">
        <x:f>IFERROR(INDEX('Material routes'!$H$6:$H$2205,MATCH(V86,'Material routes'!$A$6:$A$2205,0)),"MISSING ID")</x:f>
        <x:v>Processed material</x:v>
      </x:c>
      <x:c r="I86" s="4" t="str">
        <x:f>IFERROR(INDEX('Material routes'!$G$6:$G$2205,MATCH(V86,'Material routes'!$A$6:$A$2205,0)),"MISSING ID")</x:f>
        <x:v>Processing agents</x:v>
      </x:c>
      <x:c r="J86" s="4" t="str">
        <x:f>IFERROR(INDEX('Material routes'!$B$6:$B$2205,MATCH(U86,'Material routes'!$A$6:$A$2205,0)),"MISSING ID")</x:f>
        <x:v>design.branch.branch.flux</x:v>
      </x:c>
      <x:c r="K86" s="4" t="str">
        <x:f>IFERROR(INDEX('Crafting recipes'!$C$6:$C$1005,MATCH(J86,'Crafting recipes'!$A$6:$A$1005,0)),"MISSING ID")</x:f>
        <x:v>Material refinement</x:v>
      </x:c>
      <x:c r="L86" s="4" t="str">
        <x:f>IFERROR(INDEX('Material routes'!$K$6:$K$2205,MATCH(U86,'Material routes'!$A$6:$A$2205,0)),"MISSING ID")</x:f>
        <x:v>Proposal</x:v>
      </x:c>
      <x:c r="M86" s="4" t="str">
        <x:f>IFERROR(INDEX('Material routes'!$M$6:$M$2205,MATCH(U86,'Material routes'!$A$6:$A$2205,0)),"MISSING ID")</x:f>
        <x:v>Partial proposal</x:v>
      </x:c>
      <x:c r="N86" s="4" t="str">
        <x:f>IF(IFERROR(INDEX('Material routes'!$I$6:$I$1005,MATCH(U86,'Material routes'!$A$6:$A$1005,0)),"MISSING ID")=0,"",IFERROR(INDEX('Material routes'!$I$6:$I$1005,MATCH(U86,'Material routes'!$A$6:$A$1005,0)),"MISSING ID"))</x:f>
      </x:c>
      <x:c r="O86" s="4" t="str">
        <x:f>IFERROR(INDEX('Material routes'!$J$6:$J$2205,MATCH(U86,'Material routes'!$A$6:$A$2205,0)),"MISSING ID")</x:f>
        <x:v>Unspecified</x:v>
      </x:c>
      <x:c r="P86" s="4" t="str">
        <x:f>IF(IFERROR(INDEX('Material routes'!$I$6:$I$1005,MATCH(V86,'Material routes'!$A$6:$A$1005,0)),"MISSING ID")=0,"",IFERROR(INDEX('Material routes'!$I$6:$I$1005,MATCH(V86,'Material routes'!$A$6:$A$1005,0)),"MISSING ID"))</x:f>
      </x:c>
      <x:c r="Q86" s="4" t="str">
        <x:f>IFERROR(INDEX('Material routes'!$J$6:$J$2205,MATCH(V86,'Material routes'!$A$6:$A$2205,0)),"MISSING ID")</x:f>
        <x:v>Unspecified</x:v>
      </x:c>
      <x:c r="R86" s="4" t="str">
        <x:f>IF(L86="Withheld","Withheld premise",IF(E86="Tool candidate","Reusable prerequisite",IF(K86="Raw entry preparation","Entry-resource preparation",IF(G86="Not applicable",IF(IFERROR(INDEX('Items'!$AI$6:$AI$1005,MATCH(T86,'Items'!$A$6:$A$1005,0)),"MISSING ID")="Finished item","Finished endpoint",IF(IFERROR(INDEX('Items'!$AI$6:$AI$1005,MATCH(T86,'Items'!$A$6:$A$1005,0)),"MISSING ID")="Currency","Currency / no refinement tier","Recovered output / tier not applicable")),IF(OR(IFERROR(INDEX('Crafting recipes'!$H$6:$H$1005,MATCH(J86,'Crafting recipes'!$A$6:$A$1005,0)),"MISSING ID")="Unassigned",G86="Unassigned"),"Tier unresolved",IF(IFERROR(VALUE(RIGHT(G86,1))-VALUE(RIGHT(IFERROR(INDEX('Crafting recipes'!$H$6:$H$1005,MATCH(J86,'Crafting recipes'!$A$6:$A$1005,0)),"MISSING ID"),1)),0)=1,IF(B86=IFERROR(INDEX('Crafting recipes'!$H$6:$H$1005,MATCH(J86,'Crafting recipes'!$A$6:$A$1005,0)),"MISSING ID"),"Advances one material tier","Lower-tier ingredient; route advances one tier"),"Needs tier review"))))))</x:f>
        <x:v>Advances one material tier</x:v>
      </x:c>
      <x:c r="S86" s="4" t="str">
        <x:f>IFERROR(INDEX('Material routes'!$D$6:$D$2205,MATCH(U86,'Material routes'!$A$6:$A$2205,0)),"MISSING ID")</x:f>
        <x:v>proposal.natural.carbonate</x:v>
      </x:c>
      <x:c r="T86" s="4" t="str">
        <x:f>IFERROR(INDEX('Material routes'!$D$6:$D$2205,MATCH(V86,'Material routes'!$A$6:$A$2205,0)),"MISSING ID")</x:f>
        <x:v>proposal.branch.flux</x:v>
      </x:c>
      <x:c r="U86" s="4" t="str">
        <x:v>design.branch.branch.flux.in.2</x:v>
      </x:c>
      <x:c r="V86" s="4" t="str">
        <x:v>design.branch.branch.flux.out</x:v>
      </x:c>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feed</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t="str">
        <x:f>IFERROR(INDEX('Material routes'!$E$6:$E$2205,MATCH(U88,'Material routes'!$A$6:$A$2205,0)),"MISSING ID")</x:f>
        <x:v>Manganese-bearing ore</x:v>
      </x:c>
      <x:c r="B88" s="4" t="str">
        <x:f>IFERROR(INDEX('Material routes'!$F$6:$F$2205,MATCH(U88,'Material routes'!$A$6:$A$2205,0)),"MISSING ID")</x:f>
        <x:v>T0</x:v>
      </x:c>
      <x:c r="C88" s="4" t="str">
        <x:f>IFERROR(INDEX('Material routes'!$H$6:$H$2205,MATCH(U88,'Material routes'!$A$6:$A$2205,0)),"MISSING ID")</x:f>
        <x:v>Raw material</x:v>
      </x:c>
      <x:c r="D88" s="4" t="str">
        <x:f>IFERROR(INDEX('Material routes'!$G$6:$G$2205,MATCH(U88,'Material routes'!$A$6:$A$2205,0)),"MISSING ID")</x:f>
        <x:v>Mineral resources</x:v>
      </x:c>
      <x:c r="E88" s="4" t="str">
        <x:f>IFERROR(INDEX('Material routes'!$C$6:$C$2205,MATCH(U88,'Material routes'!$A$6:$A$2205,0)),"MISSING ID")</x:f>
        <x:v>Ingredient candidate</x:v>
      </x:c>
      <x:c r="F88" s="4" t="str">
        <x:f>IFERROR(INDEX('Material routes'!$E$6:$E$2205,MATCH(V88,'Material routes'!$A$6:$A$2205,0)),"MISSING ID")</x:f>
        <x:v>Manganese-bearing alloy feed</x:v>
      </x:c>
      <x:c r="G88" s="4" t="str">
        <x:f>IFERROR(INDEX('Material routes'!$F$6:$F$2205,MATCH(V88,'Material routes'!$A$6:$A$2205,0)),"MISSING ID")</x:f>
        <x:v>T1</x:v>
      </x:c>
      <x:c r="H88" s="4" t="str">
        <x:f>IFERROR(INDEX('Material routes'!$H$6:$H$2205,MATCH(V88,'Material routes'!$A$6:$A$2205,0)),"MISSING ID")</x:f>
        <x:v>Processed material</x:v>
      </x:c>
      <x:c r="I88" s="4" t="str">
        <x:f>IFERROR(INDEX('Material routes'!$G$6:$G$2205,MATCH(V88,'Material routes'!$A$6:$A$2205,0)),"MISSING ID")</x:f>
        <x:v>Manufactured stock</x:v>
      </x:c>
      <x:c r="J88" s="4" t="str">
        <x:f>IFERROR(INDEX('Material routes'!$B$6:$B$2205,MATCH(U88,'Material routes'!$A$6:$A$2205,0)),"MISSING ID")</x:f>
        <x:v>design.branch.branch.manganese_feed</x:v>
      </x:c>
      <x:c r="K88" s="4" t="str">
        <x:f>IFERROR(INDEX('Crafting recipes'!$C$6:$C$1005,MATCH(J88,'Crafting recipes'!$A$6:$A$1005,0)),"MISSING ID")</x:f>
        <x:v>Material refinement</x:v>
      </x:c>
      <x:c r="L88" s="4" t="str">
        <x:f>IFERROR(INDEX('Material routes'!$K$6:$K$2205,MATCH(U88,'Material routes'!$A$6:$A$2205,0)),"MISSING ID")</x:f>
        <x:v>Proposal</x:v>
      </x:c>
      <x:c r="M88" s="4" t="str">
        <x:f>IFERROR(INDEX('Material routes'!$M$6:$M$2205,MATCH(U88,'Material routes'!$A$6:$A$2205,0)),"MISSING ID")</x:f>
        <x:v>Partial proposal</x:v>
      </x:c>
      <x:c r="N88" s="4" t="str">
        <x:f>IF(IFERROR(INDEX('Material routes'!$I$6:$I$1005,MATCH(U88,'Material routes'!$A$6:$A$1005,0)),"MISSING ID")=0,"",IFERROR(INDEX('Material routes'!$I$6:$I$1005,MATCH(U88,'Material routes'!$A$6:$A$1005,0)),"MISSING ID"))</x:f>
      </x:c>
      <x:c r="O88" s="4" t="str">
        <x:f>IFERROR(INDEX('Material routes'!$J$6:$J$2205,MATCH(U88,'Material routes'!$A$6:$A$2205,0)),"MISSING ID")</x:f>
        <x:v>Unspecified</x:v>
      </x:c>
      <x:c r="P88" s="4" t="str">
        <x:f>IF(IFERROR(INDEX('Material routes'!$I$6:$I$1005,MATCH(V88,'Material routes'!$A$6:$A$1005,0)),"MISSING ID")=0,"",IFERROR(INDEX('Material routes'!$I$6:$I$1005,MATCH(V88,'Material routes'!$A$6:$A$1005,0)),"MISSING ID"))</x:f>
      </x:c>
      <x:c r="Q88" s="4" t="str">
        <x:f>IFERROR(INDEX('Material routes'!$J$6:$J$2205,MATCH(V88,'Material routes'!$A$6:$A$2205,0)),"MISSING ID")</x:f>
        <x:v>Unspecified</x:v>
      </x:c>
      <x:c r="R88" s="4" t="str">
        <x:f>IF(L88="Withheld","Withheld premise",IF(E88="Tool candidate","Reusable prerequisite",IF(K88="Raw entry preparation","Entry-resource preparation",IF(G88="Not applicable",IF(IFERROR(INDEX('Items'!$AI$6:$AI$1005,MATCH(T88,'Items'!$A$6:$A$1005,0)),"MISSING ID")="Finished item","Finished endpoint",IF(IFERROR(INDEX('Items'!$AI$6:$AI$1005,MATCH(T88,'Items'!$A$6:$A$1005,0)),"MISSING ID")="Currency","Currency / no refinement tier","Recovered output / tier not applicable")),IF(OR(IFERROR(INDEX('Crafting recipes'!$H$6:$H$1005,MATCH(J88,'Crafting recipes'!$A$6:$A$1005,0)),"MISSING ID")="Unassigned",G88="Unassigned"),"Tier unresolved",IF(IFERROR(VALUE(RIGHT(G88,1))-VALUE(RIGHT(IFERROR(INDEX('Crafting recipes'!$H$6:$H$1005,MATCH(J88,'Crafting recipes'!$A$6:$A$1005,0)),"MISSING ID"),1)),0)=1,IF(B88=IFERROR(INDEX('Crafting recipes'!$H$6:$H$1005,MATCH(J88,'Crafting recipes'!$A$6:$A$1005,0)),"MISSING ID"),"Advances one material tier","Lower-tier ingredient; route advances one tier"),"Needs tier review"))))))</x:f>
        <x:v>Advances one material tier</x:v>
      </x:c>
      <x:c r="S88" s="4" t="str">
        <x:f>IFERROR(INDEX('Material routes'!$D$6:$D$2205,MATCH(U88,'Material routes'!$A$6:$A$2205,0)),"MISSING ID")</x:f>
        <x:v>proposal.natural.manganese_ore</x:v>
      </x:c>
      <x:c r="T88" s="4" t="str">
        <x:f>IFERROR(INDEX('Material routes'!$D$6:$D$2205,MATCH(V88,'Material routes'!$A$6:$A$2205,0)),"MISSING ID")</x:f>
        <x:v>proposal.branch.manganese_feed</x:v>
      </x:c>
      <x:c r="U88" s="4" t="str">
        <x:v>design.branch.branch.manganese_feed.in.1</x:v>
      </x:c>
      <x:c r="V88" s="4" t="str">
        <x:v>design.branch.branch.manganese_feed.out</x:v>
      </x:c>
    </x:row>
    <x:row r="89" ht="105" customHeight="1">
      <x:c r="A89" s="4" t="str">
        <x:f>IFERROR(INDEX('Material routes'!$E$6:$E$2205,MATCH(U89,'Material routes'!$A$6:$A$2205,0)),"MISSING ID")</x:f>
        <x:v>Elastic-joint secretion</x:v>
      </x:c>
      <x:c r="B89" s="4" t="str">
        <x:f>IFERROR(INDEX('Material routes'!$F$6:$F$2205,MATCH(U89,'Material routes'!$A$6:$A$2205,0)),"MISSING ID")</x:f>
        <x:v>T0</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T1</x:v>
      </x:c>
      <x:c r="H89" s="4" t="str">
        <x:f>IFERROR(INDEX('Material routes'!$H$6:$H$2205,MATCH(V89,'Material routes'!$A$6:$A$2205,0)),"MISSING ID")</x:f>
        <x:v>Chemical material</x:v>
      </x:c>
      <x:c r="I89" s="4" t="str">
        <x:f>IFERROR(INDEX('Material routes'!$G$6:$G$2205,MATCH(V89,'Material routes'!$A$6:$A$2205,0)),"MISSING ID")</x:f>
        <x:v>Processing agents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T0</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T1</x:v>
      </x:c>
      <x:c r="H90" s="4" t="str">
        <x:f>IFERROR(INDEX('Material routes'!$H$6:$H$2205,MATCH(V90,'Material routes'!$A$6:$A$2205,0)),"MISSING ID")</x:f>
        <x:v>Chemical material</x:v>
      </x:c>
      <x:c r="I90" s="4" t="str">
        <x:f>IFERROR(INDEX('Material routes'!$G$6:$G$2205,MATCH(V90,'Material routes'!$A$6:$A$2205,0)),"MISSING ID")</x:f>
        <x:v>Processing agents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Smelted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flakes</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T1</x:v>
      </x:c>
      <x:c r="C93" s="4" t="str">
        <x:f>IFERROR(INDEX('Material routes'!$H$6:$H$2205,MATCH(U93,'Material routes'!$A$6:$A$2205,0)),"MISSING ID")</x:f>
        <x:v>Processed material</x:v>
      </x:c>
      <x:c r="D93" s="4" t="str">
        <x:f>IFERROR(INDEX('Material routes'!$G$6:$G$2205,MATCH(U93,'Material routes'!$A$6:$A$2205,0)),"MISSING ID")</x:f>
        <x:v>Processing agents</x:v>
      </x:c>
      <x:c r="E93" s="4" t="str">
        <x:f>IFERROR(INDEX('Material routes'!$C$6:$C$2205,MATCH(U93,'Material routes'!$A$6:$A$2205,0)),"MISSING ID")</x:f>
        <x:v>Ingredient candidate</x:v>
      </x:c>
      <x:c r="F93" s="4" t="str">
        <x:f>IFERROR(INDEX('Material routes'!$E$6:$E$2205,MATCH(V93,'Material routes'!$A$6:$A$2205,0)),"MISSING ID")</x:f>
        <x:v>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Manganese-bearing alloy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stock</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flakes</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stock</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T1</x:v>
      </x:c>
      <x:c r="C96" s="4" t="str">
        <x:f>IFERROR(INDEX('Material routes'!$H$6:$H$2205,MATCH(U96,'Material routes'!$A$6:$A$2205,0)),"MISSING ID")</x:f>
        <x:v>Processed material</x:v>
      </x:c>
      <x:c r="D96" s="4" t="str">
        <x:f>IFERROR(INDEX('Material routes'!$G$6:$G$2205,MATCH(U96,'Material routes'!$A$6:$A$2205,0)),"MISSING ID")</x:f>
        <x:v>Processing agents</x:v>
      </x:c>
      <x:c r="E96" s="4" t="str">
        <x:f>IFERROR(INDEX('Material routes'!$C$6:$C$2205,MATCH(U96,'Material routes'!$A$6:$A$2205,0)),"MISSING ID")</x:f>
        <x:v>Ingredient candidate</x:v>
      </x:c>
      <x:c r="F96" s="4" t="str">
        <x:f>IFERROR(INDEX('Material routes'!$E$6:$E$2205,MATCH(V96,'Material routes'!$A$6:$A$2205,0)),"MISSING ID")</x:f>
        <x:v>Prepared manganese alloying stock</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T1</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T1</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Prepared bronze bearing stock</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Prepared ceramic body feed</x:v>
      </x:c>
      <x:c r="B99" s="4" t="str">
        <x:f>IFERROR(INDEX('Material routes'!$F$6:$F$2205,MATCH(U99,'Material routes'!$A$6:$A$2205,0)),"MISSING ID")</x:f>
        <x:v>T1</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glaze feed</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feed</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Refractory ceramic stock</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Crushed fired ceramic grit</x:v>
      </x:c>
      <x:c r="B102" s="4" t="str">
        <x:f>IFERROR(INDEX('Material routes'!$F$6:$F$2205,MATCH(U102,'Material routes'!$A$6:$A$2205,0)),"MISSING ID")</x:f>
        <x:v>T1</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Refractory ceramic stock</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x:v>
      </x:c>
      <x:c r="B103" s="4" t="str">
        <x:f>IFERROR(INDEX('Material routes'!$F$6:$F$2205,MATCH(U103,'Material routes'!$A$6:$A$2205,0)),"MISSING ID")</x:f>
        <x:v>T1</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Refractory ceramic stock</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Opaque mineral-glass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clear-glass blank</x:v>
      </x:c>
      <x:c r="B105" s="4" t="str">
        <x:f>IFERROR(INDEX('Material routes'!$F$6:$F$2205,MATCH(U105,'Material routes'!$A$6:$A$2205,0)),"MISSING ID")</x:f>
        <x:v>T1</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stock</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textile material</x:v>
      </x:c>
      <x:c r="B106" s="4" t="str">
        <x:f>IFERROR(INDEX('Material routes'!$F$6:$F$2205,MATCH(U106,'Material routes'!$A$6:$A$2205,0)),"MISSING ID")</x:f>
        <x:v>T1</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 sheet</x:v>
      </x:c>
      <x:c r="G106" s="4" t="str">
        <x:f>IFERROR(INDEX('Material routes'!$F$6:$F$2205,MATCH(V106,'Material routes'!$A$6:$A$2205,0)),"MISSING ID")</x:f>
        <x:v>T2</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T1</x:v>
      </x:c>
      <x:c r="C107" s="4" t="str">
        <x:f>IFERROR(INDEX('Material routes'!$H$6:$H$2205,MATCH(U107,'Material routes'!$A$6:$A$2205,0)),"MISSING ID")</x:f>
        <x:v>Chemical material</x:v>
      </x:c>
      <x:c r="D107" s="4" t="str">
        <x:f>IFERROR(INDEX('Material routes'!$G$6:$G$2205,MATCH(U107,'Material routes'!$A$6:$A$2205,0)),"MISSING ID")</x:f>
        <x:v>Processing agents</x:v>
      </x:c>
      <x:c r="E107" s="4" t="str">
        <x:f>IFERROR(INDEX('Material routes'!$C$6:$C$2205,MATCH(U107,'Material routes'!$A$6:$A$2205,0)),"MISSING ID")</x:f>
        <x:v>Ingredient candidate</x:v>
      </x:c>
      <x:c r="F107" s="4" t="str">
        <x:f>IFERROR(INDEX('Material routes'!$E$6:$E$2205,MATCH(V107,'Material routes'!$A$6:$A$2205,0)),"MISSING ID")</x:f>
        <x:v>Bonded husk sheet</x:v>
      </x:c>
      <x:c r="G107" s="4" t="str">
        <x:f>IFERROR(INDEX('Material routes'!$F$6:$F$2205,MATCH(V107,'Material routes'!$A$6:$A$2205,0)),"MISSING ID")</x:f>
        <x:v>T2</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T1</x:v>
      </x:c>
      <x:c r="C108" s="4" t="str">
        <x:f>IFERROR(INDEX('Material routes'!$H$6:$H$2205,MATCH(U108,'Material routes'!$A$6:$A$2205,0)),"MISSING ID")</x:f>
        <x:v>Crafting component</x:v>
      </x:c>
      <x:c r="D108" s="4" t="str">
        <x:f>IFERROR(INDEX('Material routes'!$G$6:$G$2205,MATCH(U108,'Material routes'!$A$6:$A$2205,0)),"MISSING ID")</x:f>
        <x:v>Tools</x:v>
      </x:c>
      <x:c r="E108" s="4" t="str">
        <x:f>IFERROR(INDEX('Material routes'!$C$6:$C$2205,MATCH(U108,'Material routes'!$A$6:$A$2205,0)),"MISSING ID")</x:f>
        <x:v>Ingredient candidate</x:v>
      </x:c>
      <x:c r="F108" s="4" t="str">
        <x:f>IFERROR(INDEX('Material routes'!$E$6:$E$2205,MATCH(V108,'Material routes'!$A$6:$A$2205,0)),"MISSING ID")</x:f>
        <x:v>Reinforced wing membrane</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 membrane</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T1</x:v>
      </x:c>
      <x:c r="C110" s="4" t="str">
        <x:f>IFERROR(INDEX('Material routes'!$H$6:$H$2205,MATCH(U110,'Material routes'!$A$6:$A$2205,0)),"MISSING ID")</x:f>
        <x:v>Chemical material</x:v>
      </x:c>
      <x:c r="D110" s="4" t="str">
        <x:f>IFERROR(INDEX('Material routes'!$G$6:$G$2205,MATCH(U110,'Material routes'!$A$6:$A$2205,0)),"MISSING ID")</x:f>
        <x:v>Processing agents</x:v>
      </x:c>
      <x:c r="E110" s="4" t="str">
        <x:f>IFERROR(INDEX('Material routes'!$C$6:$C$2205,MATCH(U110,'Material routes'!$A$6:$A$2205,0)),"MISSING ID")</x:f>
        <x:v>Ingredient candidate</x:v>
      </x:c>
      <x:c r="F110" s="4" t="str">
        <x:f>IFERROR(INDEX('Material routes'!$E$6:$E$2205,MATCH(V110,'Material routes'!$A$6:$A$2205,0)),"MISSING ID")</x:f>
        <x:v>Reinforced wing membrane</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T1</x:v>
      </x:c>
      <x:c r="C111" s="4" t="str">
        <x:f>IFERROR(INDEX('Material routes'!$H$6:$H$2205,MATCH(U111,'Material routes'!$A$6:$A$2205,0)),"MISSING ID")</x:f>
        <x:v>Chemical material</x:v>
      </x:c>
      <x:c r="D111" s="4" t="str">
        <x:f>IFERROR(INDEX('Material routes'!$G$6:$G$2205,MATCH(U111,'Material routes'!$A$6:$A$2205,0)),"MISSING ID")</x:f>
        <x:v>Processing agents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Chemical material</x:v>
      </x:c>
      <x:c r="I111" s="4" t="str">
        <x:f>IFERROR(INDEX('Material routes'!$G$6:$G$2205,MATCH(V111,'Material routes'!$A$6:$A$2205,0)),"MISSING ID")</x:f>
        <x:v>Processing agents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x:v>
      </x:c>
      <x:c r="B112" s="4" t="str">
        <x:f>IFERROR(INDEX('Material routes'!$F$6:$F$2205,MATCH(U112,'Material routes'!$A$6:$A$2205,0)),"MISSING ID")</x:f>
        <x:v>T1</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Chemical material</x:v>
      </x:c>
      <x:c r="I112" s="4" t="str">
        <x:f>IFERROR(INDEX('Material routes'!$G$6:$G$2205,MATCH(V112,'Material routes'!$A$6:$A$2205,0)),"MISSING ID")</x:f>
        <x:v>Processing agents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T1</x:v>
      </x:c>
      <x:c r="C113" s="4" t="str">
        <x:f>IFERROR(INDEX('Material routes'!$H$6:$H$2205,MATCH(U113,'Material routes'!$A$6:$A$2205,0)),"MISSING ID")</x:f>
        <x:v>Chemical material</x:v>
      </x:c>
      <x:c r="D113" s="4" t="str">
        <x:f>IFERROR(INDEX('Material routes'!$G$6:$G$2205,MATCH(U113,'Material routes'!$A$6:$A$2205,0)),"MISSING ID")</x:f>
        <x:v>Processing agents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Chemical material</x:v>
      </x:c>
      <x:c r="I113" s="4" t="str">
        <x:f>IFERROR(INDEX('Material routes'!$G$6:$G$2205,MATCH(V113,'Material routes'!$A$6:$A$2205,0)),"MISSING ID")</x:f>
        <x:v>Processing agents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fraction</x:v>
      </x:c>
      <x:c r="B114" s="4" t="str">
        <x:f>IFERROR(INDEX('Material routes'!$F$6:$F$2205,MATCH(U114,'Material routes'!$A$6:$A$2205,0)),"MISSING ID")</x:f>
        <x:v>T1</x:v>
      </x:c>
      <x:c r="C114" s="4" t="str">
        <x:f>IFERROR(INDEX('Material routes'!$H$6:$H$2205,MATCH(U114,'Material routes'!$A$6:$A$2205,0)),"MISSING ID")</x:f>
        <x:v>Chemical material</x:v>
      </x:c>
      <x:c r="D114" s="4" t="str">
        <x:f>IFERROR(INDEX('Material routes'!$G$6:$G$2205,MATCH(U114,'Material routes'!$A$6:$A$2205,0)),"MISSING ID")</x:f>
        <x:v>Processing agents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Chemical material</x:v>
      </x:c>
      <x:c r="I114" s="4" t="str">
        <x:f>IFERROR(INDEX('Material routes'!$G$6:$G$2205,MATCH(V114,'Material routes'!$A$6:$A$2205,0)),"MISSING ID")</x:f>
        <x:v>Processing agents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Prepared mineral pigment powder</x:v>
      </x:c>
      <x:c r="B115" s="4" t="str">
        <x:f>IFERROR(INDEX('Material routes'!$F$6:$F$2205,MATCH(U115,'Material routes'!$A$6:$A$2205,0)),"MISSING ID")</x:f>
        <x:v>T1</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Mineral pigment coating</x:v>
      </x:c>
      <x:c r="G115" s="4" t="str">
        <x:f>IFERROR(INDEX('Material routes'!$F$6:$F$2205,MATCH(V115,'Material routes'!$A$6:$A$2205,0)),"MISSING ID")</x:f>
        <x:v>T2</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fraction</x:v>
      </x:c>
      <x:c r="B116" s="4" t="str">
        <x:f>IFERROR(INDEX('Material routes'!$F$6:$F$2205,MATCH(U116,'Material routes'!$A$6:$A$2205,0)),"MISSING ID")</x:f>
        <x:v>T1</x:v>
      </x:c>
      <x:c r="C116" s="4" t="str">
        <x:f>IFERROR(INDEX('Material routes'!$H$6:$H$2205,MATCH(U116,'Material routes'!$A$6:$A$2205,0)),"MISSING ID")</x:f>
        <x:v>Chemical material</x:v>
      </x:c>
      <x:c r="D116" s="4" t="str">
        <x:f>IFERROR(INDEX('Material routes'!$G$6:$G$2205,MATCH(U116,'Material routes'!$A$6:$A$2205,0)),"MISSING ID")</x:f>
        <x:v>Processing agents</x:v>
      </x:c>
      <x:c r="E116" s="4" t="str">
        <x:f>IFERROR(INDEX('Material routes'!$C$6:$C$2205,MATCH(U116,'Material routes'!$A$6:$A$2205,0)),"MISSING ID")</x:f>
        <x:v>Ingredient candidate</x:v>
      </x:c>
      <x:c r="F116" s="4" t="str">
        <x:f>IFERROR(INDEX('Material routes'!$E$6:$E$2205,MATCH(V116,'Material routes'!$A$6:$A$2205,0)),"MISSING ID")</x:f>
        <x:v>Mineral pigment coating</x:v>
      </x:c>
      <x:c r="G116" s="4" t="str">
        <x:f>IFERROR(INDEX('Material routes'!$F$6:$F$2205,MATCH(V116,'Material routes'!$A$6:$A$2205,0)),"MISSING ID")</x:f>
        <x:v>T2</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T1</x:v>
      </x:c>
      <x:c r="C117" s="4" t="str">
        <x:f>IFERROR(INDEX('Material routes'!$H$6:$H$2205,MATCH(U117,'Material routes'!$A$6:$A$2205,0)),"MISSING ID")</x:f>
        <x:v>Chemical material</x:v>
      </x:c>
      <x:c r="D117" s="4" t="str">
        <x:f>IFERROR(INDEX('Material routes'!$G$6:$G$2205,MATCH(U117,'Material routes'!$A$6:$A$2205,0)),"MISSING ID")</x:f>
        <x:v>Processing agents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Chemical material</x:v>
      </x:c>
      <x:c r="I117" s="4" t="str">
        <x:f>IFERROR(INDEX('Material routes'!$G$6:$G$2205,MATCH(V117,'Material routes'!$A$6:$A$2205,0)),"MISSING ID")</x:f>
        <x:v>Processing agents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x:v>
      </x:c>
      <x:c r="B118" s="4" t="str">
        <x:f>IFERROR(INDEX('Material routes'!$F$6:$F$2205,MATCH(U118,'Material routes'!$A$6:$A$2205,0)),"MISSING ID")</x:f>
        <x:v>T1</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Chemical material</x:v>
      </x:c>
      <x:c r="I118" s="4" t="str">
        <x:f>IFERROR(INDEX('Material routes'!$G$6:$G$2205,MATCH(V118,'Material routes'!$A$6:$A$2205,0)),"MISSING ID")</x:f>
        <x:v>Processing agents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grade</x:v>
      </x:c>
      <x:c r="B119" s="4" t="str">
        <x:f>IFERROR(INDEX('Material routes'!$F$6:$F$2205,MATCH(U119,'Material routes'!$A$6:$A$2205,0)),"MISSING ID")</x:f>
        <x:v>T1</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Mica composite sheet</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T1</x:v>
      </x:c>
      <x:c r="C120" s="4" t="str">
        <x:f>IFERROR(INDEX('Material routes'!$H$6:$H$2205,MATCH(U120,'Material routes'!$A$6:$A$2205,0)),"MISSING ID")</x:f>
        <x:v>Chemical material</x:v>
      </x:c>
      <x:c r="D120" s="4" t="str">
        <x:f>IFERROR(INDEX('Material routes'!$G$6:$G$2205,MATCH(U120,'Material routes'!$A$6:$A$2205,0)),"MISSING ID")</x:f>
        <x:v>Processing agents</x:v>
      </x:c>
      <x:c r="E120" s="4" t="str">
        <x:f>IFERROR(INDEX('Material routes'!$C$6:$C$2205,MATCH(U120,'Material routes'!$A$6:$A$2205,0)),"MISSING ID")</x:f>
        <x:v>Ingredient candidate</x:v>
      </x:c>
      <x:c r="F120" s="4" t="str">
        <x:f>IFERROR(INDEX('Material routes'!$E$6:$E$2205,MATCH(V120,'Material routes'!$A$6:$A$2205,0)),"MISSING ID")</x:f>
        <x:v>Mica composite sheet</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resonant-stone blank</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Tuned stone stock</x:v>
      </x:c>
      <x:c r="G121" s="4" t="str">
        <x:f>IFERROR(INDEX('Material routes'!$F$6:$F$2205,MATCH(V121,'Material routes'!$A$6:$A$2205,0)),"MISSING ID")</x:f>
        <x:v>T2</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abrasive grit</x:v>
      </x:c>
      <x:c r="B122" s="4" t="str">
        <x:f>IFERROR(INDEX('Material routes'!$F$6:$F$2205,MATCH(U122,'Material routes'!$A$6:$A$2205,0)),"MISSING ID")</x:f>
        <x:v>T1</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Tuned stone stock</x:v>
      </x:c>
      <x:c r="G122" s="4" t="str">
        <x:f>IFERROR(INDEX('Material routes'!$F$6:$F$2205,MATCH(V122,'Material routes'!$A$6:$A$2205,0)),"MISSING ID")</x:f>
        <x:v>T2</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Cut gemstone preform</x:v>
      </x:c>
      <x:c r="B123" s="4" t="str">
        <x:f>IFERROR(INDEX('Material routes'!$F$6:$F$2205,MATCH(U123,'Material routes'!$A$6:$A$2205,0)),"MISSING ID")</x:f>
        <x:v>T1</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blanks</x:v>
      </x:c>
      <x:c r="G123" s="4" t="str">
        <x:f>IFERROR(INDEX('Material routes'!$F$6:$F$2205,MATCH(V123,'Material routes'!$A$6:$A$2205,0)),"MISSING ID")</x:f>
        <x:v>T2</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abrasive grit</x:v>
      </x:c>
      <x:c r="B124" s="4" t="str">
        <x:f>IFERROR(INDEX('Material routes'!$F$6:$F$2205,MATCH(U124,'Material routes'!$A$6:$A$2205,0)),"MISSING ID")</x:f>
        <x:v>T1</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blanks</x:v>
      </x:c>
      <x:c r="G124" s="4" t="str">
        <x:f>IFERROR(INDEX('Material routes'!$F$6:$F$2205,MATCH(V124,'Material routes'!$A$6:$A$2205,0)),"MISSING ID")</x:f>
        <x:v>T2</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T1</x:v>
      </x:c>
      <x:c r="C125" s="4" t="str">
        <x:f>IFERROR(INDEX('Material routes'!$H$6:$H$2205,MATCH(U125,'Material routes'!$A$6:$A$2205,0)),"MISSING ID")</x:f>
        <x:v>Chemical material</x:v>
      </x:c>
      <x:c r="D125" s="4" t="str">
        <x:f>IFERROR(INDEX('Material routes'!$G$6:$G$2205,MATCH(U125,'Material routes'!$A$6:$A$2205,0)),"MISSING ID")</x:f>
        <x:v>Processing agents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T2</x:v>
      </x:c>
      <x:c r="H125" s="4" t="str">
        <x:f>IFERROR(INDEX('Material routes'!$H$6:$H$2205,MATCH(V125,'Material routes'!$A$6:$A$2205,0)),"MISSING ID")</x:f>
        <x:v>Chemical material</x:v>
      </x:c>
      <x:c r="I125" s="4" t="str">
        <x:f>IFERROR(INDEX('Material routes'!$G$6:$G$2205,MATCH(V125,'Material routes'!$A$6:$A$2205,0)),"MISSING ID")</x:f>
        <x:v>Processing agents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fraction</x:v>
      </x:c>
      <x:c r="B126" s="4" t="str">
        <x:f>IFERROR(INDEX('Material routes'!$F$6:$F$2205,MATCH(U126,'Material routes'!$A$6:$A$2205,0)),"MISSING ID")</x:f>
        <x:v>T1</x:v>
      </x:c>
      <x:c r="C126" s="4" t="str">
        <x:f>IFERROR(INDEX('Material routes'!$H$6:$H$2205,MATCH(U126,'Material routes'!$A$6:$A$2205,0)),"MISSING ID")</x:f>
        <x:v>Chemical material</x:v>
      </x:c>
      <x:c r="D126" s="4" t="str">
        <x:f>IFERROR(INDEX('Material routes'!$G$6:$G$2205,MATCH(U126,'Material routes'!$A$6:$A$2205,0)),"MISSING ID")</x:f>
        <x:v>Processing agents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T2</x:v>
      </x:c>
      <x:c r="H126" s="4" t="str">
        <x:f>IFERROR(INDEX('Material routes'!$H$6:$H$2205,MATCH(V126,'Material routes'!$A$6:$A$2205,0)),"MISSING ID")</x:f>
        <x:v>Chemical material</x:v>
      </x:c>
      <x:c r="I126" s="4" t="str">
        <x:f>IFERROR(INDEX('Material routes'!$G$6:$G$2205,MATCH(V126,'Material routes'!$A$6:$A$2205,0)),"MISSING ID")</x:f>
        <x:v>Processing agents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process salts</x:v>
      </x:c>
      <x:c r="B127" s="4" t="str">
        <x:f>IFERROR(INDEX('Material routes'!$F$6:$F$2205,MATCH(U127,'Material routes'!$A$6:$A$2205,0)),"MISSING ID")</x:f>
        <x:v>T1</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T2</x:v>
      </x:c>
      <x:c r="H127" s="4" t="str">
        <x:f>IFERROR(INDEX('Material routes'!$H$6:$H$2205,MATCH(V127,'Material routes'!$A$6:$A$2205,0)),"MISSING ID")</x:f>
        <x:v>Chemical material</x:v>
      </x:c>
      <x:c r="I127" s="4" t="str">
        <x:f>IFERROR(INDEX('Material routes'!$G$6:$G$2205,MATCH(V127,'Material routes'!$A$6:$A$2205,0)),"MISSING ID")</x:f>
        <x:v>Processing agents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Processing agents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T2</x:v>
      </x:c>
      <x:c r="H128" s="4" t="str">
        <x:f>IFERROR(INDEX('Material routes'!$H$6:$H$2205,MATCH(V128,'Material routes'!$A$6:$A$2205,0)),"MISSING ID")</x:f>
        <x:v>Chemical material</x:v>
      </x:c>
      <x:c r="I128" s="4" t="str">
        <x:f>IFERROR(INDEX('Material routes'!$G$6:$G$2205,MATCH(V128,'Material routes'!$A$6:$A$2205,0)),"MISSING ID")</x:f>
        <x:v>Processing agents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fraction</x:v>
      </x:c>
      <x:c r="B129" s="4" t="str">
        <x:f>IFERROR(INDEX('Material routes'!$F$6:$F$2205,MATCH(U129,'Material routes'!$A$6:$A$2205,0)),"MISSING ID")</x:f>
        <x:v>T1</x:v>
      </x:c>
      <x:c r="C129" s="4" t="str">
        <x:f>IFERROR(INDEX('Material routes'!$H$6:$H$2205,MATCH(U129,'Material routes'!$A$6:$A$2205,0)),"MISSING ID")</x:f>
        <x:v>Chemical material</x:v>
      </x:c>
      <x:c r="D129" s="4" t="str">
        <x:f>IFERROR(INDEX('Material routes'!$G$6:$G$2205,MATCH(U129,'Material routes'!$A$6:$A$2205,0)),"MISSING ID")</x:f>
        <x:v>Processing agents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T2</x:v>
      </x:c>
      <x:c r="H129" s="4" t="str">
        <x:f>IFERROR(INDEX('Material routes'!$H$6:$H$2205,MATCH(V129,'Material routes'!$A$6:$A$2205,0)),"MISSING ID")</x:f>
        <x:v>Chemical material</x:v>
      </x:c>
      <x:c r="I129" s="4" t="str">
        <x:f>IFERROR(INDEX('Material routes'!$G$6:$G$2205,MATCH(V129,'Material routes'!$A$6:$A$2205,0)),"MISSING ID")</x:f>
        <x:v>Processing agents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Processing agents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Processing agents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Processing agents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Processing agents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flakes</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Processing agents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composite</x:v>
      </x:c>
      <x:c r="G133" s="4" t="str">
        <x:f>IFERROR(INDEX('Material routes'!$F$6:$F$2205,MATCH(V133,'Material routes'!$A$6:$A$2205,0)),"MISSING ID")</x:f>
        <x:v>T3</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T2</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composite</x:v>
      </x:c>
      <x:c r="G134" s="4" t="str">
        <x:f>IFERROR(INDEX('Material routes'!$F$6:$F$2205,MATCH(V134,'Material routes'!$A$6:$A$2205,0)),"MISSING ID")</x:f>
        <x:v>T3</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Chemical material</x:v>
      </x:c>
      <x:c r="D135" s="4" t="str">
        <x:f>IFERROR(INDEX('Material routes'!$G$6:$G$2205,MATCH(U135,'Material routes'!$A$6:$A$2205,0)),"MISSING ID")</x:f>
        <x:v>Processing agents</x:v>
      </x:c>
      <x:c r="E135" s="4" t="str">
        <x:f>IFERROR(INDEX('Material routes'!$C$6:$C$2205,MATCH(U135,'Material routes'!$A$6:$A$2205,0)),"MISSING ID")</x:f>
        <x:v>Ingredient candidate</x:v>
      </x:c>
      <x:c r="F135" s="4" t="str">
        <x:f>IFERROR(INDEX('Material routes'!$E$6:$E$2205,MATCH(V135,'Material routes'!$A$6:$A$2205,0)),"MISSING ID")</x:f>
        <x:v>Steel-faced shell composite</x:v>
      </x:c>
      <x:c r="G135" s="4" t="str">
        <x:f>IFERROR(INDEX('Material routes'!$F$6:$F$2205,MATCH(V135,'Material routes'!$A$6:$A$2205,0)),"MISSING ID")</x:f>
        <x:v>T3</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stock</x:v>
      </x:c>
      <x:c r="G136" s="4" t="str">
        <x:f>IFERROR(INDEX('Material routes'!$F$6:$F$2205,MATCH(V136,'Material routes'!$A$6:$A$2205,0)),"MISSING ID")</x:f>
        <x:v>T3</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stock</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stock</x:v>
      </x:c>
      <x:c r="G137" s="4" t="str">
        <x:f>IFERROR(INDEX('Material routes'!$F$6:$F$2205,MATCH(V137,'Material routes'!$A$6:$A$2205,0)),"MISSING ID")</x:f>
        <x:v>T3</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T1</x:v>
      </x:c>
      <x:c r="C138" s="4" t="str">
        <x:f>IFERROR(INDEX('Material routes'!$H$6:$H$2205,MATCH(U138,'Material routes'!$A$6:$A$2205,0)),"MISSING ID")</x:f>
        <x:v>Processed material</x:v>
      </x:c>
      <x:c r="D138" s="4" t="str">
        <x:f>IFERROR(INDEX('Material routes'!$G$6:$G$2205,MATCH(U138,'Material routes'!$A$6:$A$2205,0)),"MISSING ID")</x:f>
        <x:v>Processing agents</x:v>
      </x:c>
      <x:c r="E138" s="4" t="str">
        <x:f>IFERROR(INDEX('Material routes'!$C$6:$C$2205,MATCH(U138,'Material routes'!$A$6:$A$2205,0)),"MISSING ID")</x:f>
        <x:v>Ingredient candidate</x:v>
      </x:c>
      <x:c r="F138" s="4" t="str">
        <x:f>IFERROR(INDEX('Material routes'!$E$6:$E$2205,MATCH(V138,'Material routes'!$A$6:$A$2205,0)),"MISSING ID")</x:f>
        <x:v>Spring-grade steel stock</x:v>
      </x:c>
      <x:c r="G138" s="4" t="str">
        <x:f>IFERROR(INDEX('Material routes'!$F$6:$F$2205,MATCH(V138,'Material routes'!$A$6:$A$2205,0)),"MISSING ID")</x:f>
        <x:v>T3</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Insulated conductor stock</x:v>
      </x:c>
      <x:c r="G139" s="4" t="str">
        <x:f>IFERROR(INDEX('Material routes'!$F$6:$F$2205,MATCH(V139,'Material routes'!$A$6:$A$2205,0)),"MISSING ID")</x:f>
        <x:v>T3</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Mica composite sheet</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Insulated conductor stock</x:v>
      </x:c>
      <x:c r="G140" s="4" t="str">
        <x:f>IFERROR(INDEX('Material routes'!$F$6:$F$2205,MATCH(V140,'Material routes'!$A$6:$A$2205,0)),"MISSING ID")</x:f>
        <x:v>T3</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Chemical material</x:v>
      </x:c>
      <x:c r="D141" s="4" t="str">
        <x:f>IFERROR(INDEX('Material routes'!$G$6:$G$2205,MATCH(U141,'Material routes'!$A$6:$A$2205,0)),"MISSING ID")</x:f>
        <x:v>Processing agents</x:v>
      </x:c>
      <x:c r="E141" s="4" t="str">
        <x:f>IFERROR(INDEX('Material routes'!$C$6:$C$2205,MATCH(U141,'Material routes'!$A$6:$A$2205,0)),"MISSING ID")</x:f>
        <x:v>Ingredient candidate</x:v>
      </x:c>
      <x:c r="F141" s="4" t="str">
        <x:f>IFERROR(INDEX('Material routes'!$E$6:$E$2205,MATCH(V141,'Material routes'!$A$6:$A$2205,0)),"MISSING ID")</x:f>
        <x:v>Insulated conductor stock</x:v>
      </x:c>
      <x:c r="G141" s="4" t="str">
        <x:f>IFERROR(INDEX('Material routes'!$F$6:$F$2205,MATCH(V141,'Material routes'!$A$6:$A$2205,0)),"MISSING ID")</x:f>
        <x:v>T3</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Bonded ceramic-shell composite</x:v>
      </x:c>
      <x:c r="G142" s="4" t="str">
        <x:f>IFERROR(INDEX('Material routes'!$F$6:$F$2205,MATCH(V142,'Material routes'!$A$6:$A$2205,0)),"MISSING ID")</x:f>
        <x:v>T3</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T2</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Bonded ceramic-shell composite</x:v>
      </x:c>
      <x:c r="G143" s="4" t="str">
        <x:f>IFERROR(INDEX('Material routes'!$F$6:$F$2205,MATCH(V143,'Material routes'!$A$6:$A$2205,0)),"MISSING ID")</x:f>
        <x:v>T3</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Chemical material</x:v>
      </x:c>
      <x:c r="D144" s="4" t="str">
        <x:f>IFERROR(INDEX('Material routes'!$G$6:$G$2205,MATCH(U144,'Material routes'!$A$6:$A$2205,0)),"MISSING ID")</x:f>
        <x:v>Processing agents</x:v>
      </x:c>
      <x:c r="E144" s="4" t="str">
        <x:f>IFERROR(INDEX('Material routes'!$C$6:$C$2205,MATCH(U144,'Material routes'!$A$6:$A$2205,0)),"MISSING ID")</x:f>
        <x:v>Ingredient candidate</x:v>
      </x:c>
      <x:c r="F144" s="4" t="str">
        <x:f>IFERROR(INDEX('Material routes'!$E$6:$E$2205,MATCH(V144,'Material routes'!$A$6:$A$2205,0)),"MISSING ID")</x:f>
        <x:v>Bonded ceramic-shell composite</x:v>
      </x:c>
      <x:c r="G144" s="4" t="str">
        <x:f>IFERROR(INDEX('Material routes'!$F$6:$F$2205,MATCH(V144,'Material routes'!$A$6:$A$2205,0)),"MISSING ID")</x:f>
        <x:v>T3</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stock</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stock</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abrasive grit</x:v>
      </x:c>
      <x:c r="B146" s="4" t="str">
        <x:f>IFERROR(INDEX('Material routes'!$F$6:$F$2205,MATCH(U146,'Material routes'!$A$6:$A$2205,0)),"MISSING ID")</x:f>
        <x:v>T1</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stock</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 sheet</x:v>
      </x:c>
      <x:c r="B147" s="4" t="str">
        <x:f>IFERROR(INDEX('Material routes'!$F$6:$F$2205,MATCH(U147,'Material routes'!$A$6:$A$2205,0)),"MISSING ID")</x:f>
        <x:v>T2</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 composite stock</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Chemical material</x:v>
      </x:c>
      <x:c r="D148" s="4" t="str">
        <x:f>IFERROR(INDEX('Material routes'!$G$6:$G$2205,MATCH(U148,'Material routes'!$A$6:$A$2205,0)),"MISSING ID")</x:f>
        <x:v>Processing agents</x:v>
      </x:c>
      <x:c r="E148" s="4" t="str">
        <x:f>IFERROR(INDEX('Material routes'!$C$6:$C$2205,MATCH(U148,'Material routes'!$A$6:$A$2205,0)),"MISSING ID")</x:f>
        <x:v>Ingredient candidate</x:v>
      </x:c>
      <x:c r="F148" s="4" t="str">
        <x:f>IFERROR(INDEX('Material routes'!$E$6:$E$2205,MATCH(V148,'Material routes'!$A$6:$A$2205,0)),"MISSING ID")</x:f>
        <x:v>Layered husk composite stock</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Chemical material</x:v>
      </x:c>
      <x:c r="D149" s="4" t="str">
        <x:f>IFERROR(INDEX('Material routes'!$G$6:$G$2205,MATCH(U149,'Material routes'!$A$6:$A$2205,0)),"MISSING ID")</x:f>
        <x:v>Processing agents</x:v>
      </x:c>
      <x:c r="E149" s="4" t="str">
        <x:f>IFERROR(INDEX('Material routes'!$C$6:$C$2205,MATCH(U149,'Material routes'!$A$6:$A$2205,0)),"MISSING ID")</x:f>
        <x:v>Ingredient candidate</x:v>
      </x:c>
      <x:c r="F149" s="4" t="str">
        <x:f>IFERROR(INDEX('Material routes'!$E$6:$E$2205,MATCH(V149,'Material routes'!$A$6:$A$2205,0)),"MISSING ID")</x:f>
        <x:v>Reinforced sealing sheet</x:v>
      </x:c>
      <x:c r="G149" s="4" t="str">
        <x:f>IFERROR(INDEX('Material routes'!$F$6:$F$2205,MATCH(V149,'Material routes'!$A$6:$A$2205,0)),"MISSING ID")</x:f>
        <x:v>T3</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Mica composite sheet</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sealing sheet</x:v>
      </x:c>
      <x:c r="G150" s="4" t="str">
        <x:f>IFERROR(INDEX('Material routes'!$F$6:$F$2205,MATCH(V150,'Material routes'!$A$6:$A$2205,0)),"MISSING ID")</x:f>
        <x:v>T3</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Chemical material</x:v>
      </x:c>
      <x:c r="D151" s="4" t="str">
        <x:f>IFERROR(INDEX('Material routes'!$G$6:$G$2205,MATCH(U151,'Material routes'!$A$6:$A$2205,0)),"MISSING ID")</x:f>
        <x:v>Processing agents</x:v>
      </x:c>
      <x:c r="E151" s="4" t="str">
        <x:f>IFERROR(INDEX('Material routes'!$C$6:$C$2205,MATCH(U151,'Material routes'!$A$6:$A$2205,0)),"MISSING ID")</x:f>
        <x:v>Ingredient candidate</x:v>
      </x:c>
      <x:c r="F151" s="4" t="str">
        <x:f>IFERROR(INDEX('Material routes'!$E$6:$E$2205,MATCH(V151,'Material routes'!$A$6:$A$2205,0)),"MISSING ID")</x:f>
        <x:v>Reinforced sealing sheet</x:v>
      </x:c>
      <x:c r="G151" s="4" t="str">
        <x:f>IFERROR(INDEX('Material routes'!$F$6:$F$2205,MATCH(V151,'Material routes'!$A$6:$A$2205,0)),"MISSING ID")</x:f>
        <x:v>T3</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t="str">
        <x:f>IFERROR(INDEX('Material routes'!$E$6:$E$2205,MATCH(U152,'Material routes'!$A$6:$A$2205,0)),"MISSING ID")</x:f>
        <x:v>Husk-fiber paper</x:v>
      </x:c>
      <x:c r="B152" s="4" t="str">
        <x:f>IFERROR(INDEX('Material routes'!$F$6:$F$2205,MATCH(U152,'Material routes'!$A$6:$A$2205,0)),"MISSING ID")</x:f>
        <x:v>T2</x:v>
      </x:c>
      <x:c r="C152" s="4" t="str">
        <x:f>IFERROR(INDEX('Material routes'!$H$6:$H$2205,MATCH(U152,'Material routes'!$A$6:$A$2205,0)),"MISSING ID")</x:f>
        <x:v>Processed material</x:v>
      </x:c>
      <x:c r="D152" s="4" t="str">
        <x:f>IFERROR(INDEX('Material routes'!$G$6:$G$2205,MATCH(U152,'Material routes'!$A$6:$A$2205,0)),"MISSING ID")</x:f>
        <x:v>Crafting components</x:v>
      </x:c>
      <x:c r="E152" s="4" t="str">
        <x:f>IFERROR(INDEX('Material routes'!$C$6:$C$2205,MATCH(U152,'Material routes'!$A$6:$A$2205,0)),"MISSING ID")</x:f>
        <x:v>Ingredient candidate</x:v>
      </x:c>
      <x:c r="F152" s="4" t="str">
        <x:f>IFERROR(INDEX('Material routes'!$E$6:$E$2205,MATCH(V152,'Material routes'!$A$6:$A$2205,0)),"MISSING ID")</x:f>
        <x:v>Finished decorative husk stock</x:v>
      </x:c>
      <x:c r="G152" s="4" t="str">
        <x:f>IFERROR(INDEX('Material routes'!$F$6:$F$2205,MATCH(V152,'Material routes'!$A$6:$A$2205,0)),"MISSING ID")</x:f>
        <x:v>T3</x:v>
      </x:c>
      <x:c r="H152" s="4" t="str">
        <x:f>IFERROR(INDEX('Material routes'!$H$6:$H$2205,MATCH(V152,'Material routes'!$A$6:$A$2205,0)),"MISSING ID")</x:f>
        <x:v>Processed material</x:v>
      </x:c>
      <x:c r="I152" s="4" t="str">
        <x:f>IFERROR(INDEX('Material routes'!$G$6:$G$2205,MATCH(V152,'Material routes'!$A$6:$A$2205,0)),"MISSING ID")</x:f>
        <x:v>Manufactured stock</x:v>
      </x:c>
      <x:c r="J152" s="4" t="str">
        <x:f>IFERROR(INDEX('Material routes'!$B$6:$B$2205,MATCH(U152,'Material routes'!$A$6:$A$2205,0)),"MISSING ID")</x:f>
        <x:v>design.branch.branch.decorative_husk</x:v>
      </x:c>
      <x:c r="K152" s="4" t="str">
        <x:f>IFERROR(INDEX('Crafting recipes'!$C$6:$C$1005,MATCH(J152,'Crafting recipes'!$A$6:$A$1005,0)),"MISSING ID")</x:f>
        <x:v>Material refinement</x:v>
      </x:c>
      <x:c r="L152" s="4" t="str">
        <x:f>IFERROR(INDEX('Material routes'!$K$6:$K$2205,MATCH(U152,'Material routes'!$A$6:$A$2205,0)),"MISSING ID")</x:f>
        <x:v>Proposal</x:v>
      </x:c>
      <x:c r="M152" s="4" t="str">
        <x:f>IFERROR(INDEX('Material routes'!$M$6:$M$2205,MATCH(U152,'Material routes'!$A$6:$A$2205,0)),"MISSING ID")</x:f>
        <x:v>Partial proposal</x:v>
      </x:c>
      <x:c r="N152" s="4" t="str">
        <x:f>IF(IFERROR(INDEX('Material routes'!$I$6:$I$1005,MATCH(U152,'Material routes'!$A$6:$A$1005,0)),"MISSING ID")=0,"",IFERROR(INDEX('Material routes'!$I$6:$I$1005,MATCH(U152,'Material routes'!$A$6:$A$1005,0)),"MISSING ID"))</x:f>
      </x:c>
      <x:c r="O152" s="4" t="str">
        <x:f>IFERROR(INDEX('Material routes'!$J$6:$J$2205,MATCH(U152,'Material routes'!$A$6:$A$2205,0)),"MISSING ID")</x:f>
        <x:v>Unspecified</x:v>
      </x:c>
      <x:c r="P152" s="4" t="str">
        <x:f>IF(IFERROR(INDEX('Material routes'!$I$6:$I$1005,MATCH(V152,'Material routes'!$A$6:$A$1005,0)),"MISSING ID")=0,"",IFERROR(INDEX('Material routes'!$I$6:$I$1005,MATCH(V152,'Material routes'!$A$6:$A$1005,0)),"MISSING ID"))</x:f>
      </x:c>
      <x:c r="Q152" s="4" t="str">
        <x:f>IFERROR(INDEX('Material routes'!$J$6:$J$2205,MATCH(V152,'Material routes'!$A$6:$A$2205,0)),"MISSING ID")</x:f>
        <x:v>Unspecified</x:v>
      </x:c>
      <x:c r="R152" s="4" t="str">
        <x:f>IF(L152="Withheld","Withheld premise",IF(E152="Tool candidate","Reusable prerequisite",IF(K152="Raw entry preparation","Entry-resource preparation",IF(G152="Not applicable",IF(IFERROR(INDEX('Items'!$AI$6:$AI$1005,MATCH(T152,'Items'!$A$6:$A$1005,0)),"MISSING ID")="Finished item","Finished endpoint",IF(IFERROR(INDEX('Items'!$AI$6:$AI$1005,MATCH(T152,'Items'!$A$6:$A$1005,0)),"MISSING ID")="Currency","Currency / no refinement tier","Recovered output / tier not applicable")),IF(OR(IFERROR(INDEX('Crafting recipes'!$H$6:$H$1005,MATCH(J152,'Crafting recipes'!$A$6:$A$1005,0)),"MISSING ID")="Unassigned",G152="Unassigned"),"Tier unresolved",IF(IFERROR(VALUE(RIGHT(G152,1))-VALUE(RIGHT(IFERROR(INDEX('Crafting recipes'!$H$6:$H$1005,MATCH(J152,'Crafting recipes'!$A$6:$A$1005,0)),"MISSING ID"),1)),0)=1,IF(B152=IFERROR(INDEX('Crafting recipes'!$H$6:$H$1005,MATCH(J152,'Crafting recipes'!$A$6:$A$1005,0)),"MISSING ID"),"Advances one material tier","Lower-tier ingredient; route advances one tier"),"Needs tier review"))))))</x:f>
        <x:v>Advances one material tier</x:v>
      </x:c>
      <x:c r="S152" s="4" t="str">
        <x:f>IFERROR(INDEX('Material routes'!$D$6:$D$2205,MATCH(U152,'Material routes'!$A$6:$A$2205,0)),"MISSING ID")</x:f>
        <x:v>proposal.bio.husk_paper</x:v>
      </x:c>
      <x:c r="T152" s="4" t="str">
        <x:f>IFERROR(INDEX('Material routes'!$D$6:$D$2205,MATCH(V152,'Material routes'!$A$6:$A$2205,0)),"MISSING ID")</x:f>
        <x:v>proposal.branch.decorative_husk</x:v>
      </x:c>
      <x:c r="U152" s="4" t="str">
        <x:v>design.branch.branch.decorative_husk.in.1</x:v>
      </x:c>
      <x:c r="V152" s="4" t="str">
        <x:v>design.branch.branch.decorative_husk.out</x:v>
      </x:c>
    </x:row>
    <x:row r="153" ht="105" customHeight="1">
      <x:c r="A153" s="4" t="str">
        <x:f>IFERROR(INDEX('Material routes'!$E$6:$E$2205,MATCH(U153,'Material routes'!$A$6:$A$2205,0)),"MISSING ID")</x:f>
        <x:v>Mineral pigment coating</x:v>
      </x:c>
      <x:c r="B153" s="4" t="str">
        <x:f>IFERROR(INDEX('Material routes'!$F$6:$F$2205,MATCH(U153,'Material routes'!$A$6:$A$2205,0)),"MISSING ID")</x:f>
        <x:v>T2</x:v>
      </x:c>
      <x:c r="C153" s="4" t="str">
        <x:f>IFERROR(INDEX('Material routes'!$H$6:$H$2205,MATCH(U153,'Material routes'!$A$6:$A$2205,0)),"MISSING ID")</x:f>
        <x:v>Processed material</x:v>
      </x:c>
      <x:c r="D153" s="4" t="str">
        <x:f>IFERROR(INDEX('Material routes'!$G$6:$G$2205,MATCH(U153,'Material routes'!$A$6:$A$2205,0)),"MISSING ID")</x:f>
        <x:v>Manufactured stock</x:v>
      </x:c>
      <x:c r="E153" s="4" t="str">
        <x:f>IFERROR(INDEX('Material routes'!$C$6:$C$2205,MATCH(U153,'Material routes'!$A$6:$A$2205,0)),"MISSING ID")</x:f>
        <x:v>Ingredient candidate</x:v>
      </x:c>
      <x:c r="F153" s="4" t="str">
        <x:f>IFERROR(INDEX('Material routes'!$E$6:$E$2205,MATCH(V153,'Material routes'!$A$6:$A$2205,0)),"MISSING ID")</x:f>
        <x:v>Finished decorative husk stock</x:v>
      </x:c>
      <x:c r="G153" s="4" t="str">
        <x:f>IFERROR(INDEX('Material routes'!$F$6:$F$2205,MATCH(V153,'Material routes'!$A$6:$A$2205,0)),"MISSING ID")</x:f>
        <x:v>T3</x:v>
      </x:c>
      <x:c r="H153" s="4" t="str">
        <x:f>IFERROR(INDEX('Material routes'!$H$6:$H$2205,MATCH(V153,'Material routes'!$A$6:$A$2205,0)),"MISSING ID")</x:f>
        <x:v>Processed material</x:v>
      </x:c>
      <x:c r="I153" s="4" t="str">
        <x:f>IFERROR(INDEX('Material routes'!$G$6:$G$2205,MATCH(V153,'Material routes'!$A$6:$A$2205,0)),"MISSING ID")</x:f>
        <x:v>Manufactured stock</x:v>
      </x:c>
      <x:c r="J153" s="4" t="str">
        <x:f>IFERROR(INDEX('Material routes'!$B$6:$B$2205,MATCH(U153,'Material routes'!$A$6:$A$2205,0)),"MISSING ID")</x:f>
        <x:v>design.branch.branch.decorative_husk</x:v>
      </x:c>
      <x:c r="K153" s="4" t="str">
        <x:f>IFERROR(INDEX('Crafting recipes'!$C$6:$C$1005,MATCH(J153,'Crafting recipes'!$A$6:$A$1005,0)),"MISSING ID")</x:f>
        <x:v>Material refinement</x:v>
      </x:c>
      <x:c r="L153" s="4" t="str">
        <x:f>IFERROR(INDEX('Material routes'!$K$6:$K$2205,MATCH(U153,'Material routes'!$A$6:$A$2205,0)),"MISSING ID")</x:f>
        <x:v>Proposal</x:v>
      </x:c>
      <x:c r="M153" s="4" t="str">
        <x:f>IFERROR(INDEX('Material routes'!$M$6:$M$2205,MATCH(U153,'Material routes'!$A$6:$A$2205,0)),"MISSING ID")</x:f>
        <x:v>Partial proposal</x:v>
      </x:c>
      <x:c r="N153" s="4" t="str">
        <x:f>IF(IFERROR(INDEX('Material routes'!$I$6:$I$1005,MATCH(U153,'Material routes'!$A$6:$A$1005,0)),"MISSING ID")=0,"",IFERROR(INDEX('Material routes'!$I$6:$I$1005,MATCH(U153,'Material routes'!$A$6:$A$1005,0)),"MISSING ID"))</x:f>
      </x:c>
      <x:c r="O153" s="4" t="str">
        <x:f>IFERROR(INDEX('Material routes'!$J$6:$J$2205,MATCH(U153,'Material routes'!$A$6:$A$2205,0)),"MISSING ID")</x:f>
        <x:v>Unspecified</x:v>
      </x:c>
      <x:c r="P153" s="4" t="str">
        <x:f>IF(IFERROR(INDEX('Material routes'!$I$6:$I$1005,MATCH(V153,'Material routes'!$A$6:$A$1005,0)),"MISSING ID")=0,"",IFERROR(INDEX('Material routes'!$I$6:$I$1005,MATCH(V153,'Material routes'!$A$6:$A$1005,0)),"MISSING ID"))</x:f>
      </x:c>
      <x:c r="Q153" s="4" t="str">
        <x:f>IFERROR(INDEX('Material routes'!$J$6:$J$2205,MATCH(V153,'Material routes'!$A$6:$A$2205,0)),"MISSING ID")</x:f>
        <x:v>Unspecified</x:v>
      </x:c>
      <x:c r="R153" s="4" t="str">
        <x:f>IF(L153="Withheld","Withheld premise",IF(E153="Tool candidate","Reusable prerequisite",IF(K153="Raw entry preparation","Entry-resource preparation",IF(G153="Not applicable",IF(IFERROR(INDEX('Items'!$AI$6:$AI$1005,MATCH(T153,'Items'!$A$6:$A$1005,0)),"MISSING ID")="Finished item","Finished endpoint",IF(IFERROR(INDEX('Items'!$AI$6:$AI$1005,MATCH(T153,'Items'!$A$6:$A$1005,0)),"MISSING ID")="Currency","Currency / no refinement tier","Recovered output / tier not applicable")),IF(OR(IFERROR(INDEX('Crafting recipes'!$H$6:$H$1005,MATCH(J153,'Crafting recipes'!$A$6:$A$1005,0)),"MISSING ID")="Unassigned",G153="Unassigned"),"Tier unresolved",IF(IFERROR(VALUE(RIGHT(G153,1))-VALUE(RIGHT(IFERROR(INDEX('Crafting recipes'!$H$6:$H$1005,MATCH(J153,'Crafting recipes'!$A$6:$A$1005,0)),"MISSING ID"),1)),0)=1,IF(B153=IFERROR(INDEX('Crafting recipes'!$H$6:$H$1005,MATCH(J153,'Crafting recipes'!$A$6:$A$1005,0)),"MISSING ID"),"Advances one material tier","Lower-tier ingredient; route advances one tier"),"Needs tier review"))))))</x:f>
        <x:v>Advances one material tier</x:v>
      </x:c>
      <x:c r="S153" s="4" t="str">
        <x:f>IFERROR(INDEX('Material routes'!$D$6:$D$2205,MATCH(U153,'Material routes'!$A$6:$A$2205,0)),"MISSING ID")</x:f>
        <x:v>proposal.branch.pigment_coating</x:v>
      </x:c>
      <x:c r="T153" s="4" t="str">
        <x:f>IFERROR(INDEX('Material routes'!$D$6:$D$2205,MATCH(V153,'Material routes'!$A$6:$A$2205,0)),"MISSING ID")</x:f>
        <x:v>proposal.branch.decorative_husk</x:v>
      </x:c>
      <x:c r="U153" s="4" t="str">
        <x:v>design.branch.branch.decorative_husk.in.2</x:v>
      </x:c>
      <x:c r="V153" s="4" t="str">
        <x:v>design.branch.branch.decorative_husk.out</x:v>
      </x:c>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Chemical material</x:v>
      </x:c>
      <x:c r="D154" s="4" t="str">
        <x:f>IFERROR(INDEX('Material routes'!$G$6:$G$2205,MATCH(U154,'Material routes'!$A$6:$A$2205,0)),"MISSING ID")</x:f>
        <x:v>Processing agents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T3</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Chemical material</x:v>
      </x:c>
      <x:c r="D155" s="4" t="str">
        <x:f>IFERROR(INDEX('Material routes'!$G$6:$G$2205,MATCH(U155,'Material routes'!$A$6:$A$2205,0)),"MISSING ID")</x:f>
        <x:v>Processing agents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T3</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composite</x:v>
      </x:c>
      <x:c r="B156" s="4" t="str">
        <x:f>IFERROR(INDEX('Material routes'!$F$6:$F$2205,MATCH(U156,'Material routes'!$A$6:$A$2205,0)),"MISSING ID")</x:f>
        <x:v>T3</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composite stock</x:v>
      </x:c>
      <x:c r="G156" s="4" t="str">
        <x:f>IFERROR(INDEX('Material routes'!$F$6:$F$2205,MATCH(V156,'Material routes'!$A$6:$A$2205,0)),"MISSING ID")</x:f>
        <x:v>T4</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Bonded ceramic-shell composite</x:v>
      </x:c>
      <x:c r="B157" s="4" t="str">
        <x:f>IFERROR(INDEX('Material routes'!$F$6:$F$2205,MATCH(U157,'Material routes'!$A$6:$A$2205,0)),"MISSING ID")</x:f>
        <x:v>T3</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composite stock</x:v>
      </x:c>
      <x:c r="G157" s="4" t="str">
        <x:f>IFERROR(INDEX('Material routes'!$F$6:$F$2205,MATCH(V157,'Material routes'!$A$6:$A$2205,0)),"MISSING ID")</x:f>
        <x:v>T4</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Chemical material</x:v>
      </x:c>
      <x:c r="D158" s="4" t="str">
        <x:f>IFERROR(INDEX('Material routes'!$G$6:$G$2205,MATCH(U158,'Material routes'!$A$6:$A$2205,0)),"MISSING ID")</x:f>
        <x:v>Processing agents</x:v>
      </x:c>
      <x:c r="E158" s="4" t="str">
        <x:f>IFERROR(INDEX('Material routes'!$C$6:$C$2205,MATCH(U158,'Material routes'!$A$6:$A$2205,0)),"MISSING ID")</x:f>
        <x:v>Ingredient candidate</x:v>
      </x:c>
      <x:c r="F158" s="4" t="str">
        <x:f>IFERROR(INDEX('Material routes'!$E$6:$E$2205,MATCH(V158,'Material routes'!$A$6:$A$2205,0)),"MISSING ID")</x:f>
        <x:v>Layered protective composite stock</x:v>
      </x:c>
      <x:c r="G158" s="4" t="str">
        <x:f>IFERROR(INDEX('Material routes'!$F$6:$F$2205,MATCH(V158,'Material routes'!$A$6:$A$2205,0)),"MISSING ID")</x:f>
        <x:v>T4</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Insulated conductor stock</x:v>
      </x:c>
      <x:c r="B159" s="4" t="str">
        <x:f>IFERROR(INDEX('Material routes'!$F$6:$F$2205,MATCH(U159,'Material routes'!$A$6:$A$2205,0)),"MISSING ID")</x:f>
        <x:v>T3</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Encapsulated conductor stock</x:v>
      </x:c>
      <x:c r="G159" s="4" t="str">
        <x:f>IFERROR(INDEX('Material routes'!$F$6:$F$2205,MATCH(V159,'Material routes'!$A$6:$A$2205,0)),"MISSING ID")</x:f>
        <x:v>T4</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sealing sheet</x:v>
      </x:c>
      <x:c r="B160" s="4" t="str">
        <x:f>IFERROR(INDEX('Material routes'!$F$6:$F$2205,MATCH(U160,'Material routes'!$A$6:$A$2205,0)),"MISSING ID")</x:f>
        <x:v>T3</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Encapsulated conductor stock</x:v>
      </x:c>
      <x:c r="G160" s="4" t="str">
        <x:f>IFERROR(INDEX('Material routes'!$F$6:$F$2205,MATCH(V160,'Material routes'!$A$6:$A$2205,0)),"MISSING ID")</x:f>
        <x:v>T4</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Encapsulated conductor stock</x:v>
      </x:c>
      <x:c r="G161" s="4" t="str">
        <x:f>IFERROR(INDEX('Material routes'!$F$6:$F$2205,MATCH(V161,'Material routes'!$A$6:$A$2205,0)),"MISSING ID")</x:f>
        <x:v>T4</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stock</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T4</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stock</x:v>
      </x:c>
      <x:c r="B163" s="4" t="str">
        <x:f>IFERROR(INDEX('Material routes'!$F$6:$F$2205,MATCH(U163,'Material routes'!$A$6:$A$2205,0)),"MISSING ID")</x:f>
        <x:v>T3</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T4</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T4</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 composite stock</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Sealed composite casing stock</x:v>
      </x:c>
      <x:c r="G165" s="4" t="str">
        <x:f>IFERROR(INDEX('Material routes'!$F$6:$F$2205,MATCH(V165,'Material routes'!$A$6:$A$2205,0)),"MISSING ID")</x:f>
        <x:v>T4</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sealing sheet</x:v>
      </x:c>
      <x:c r="B166" s="4" t="str">
        <x:f>IFERROR(INDEX('Material routes'!$F$6:$F$2205,MATCH(U166,'Material routes'!$A$6:$A$2205,0)),"MISSING ID")</x:f>
        <x:v>T3</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Sealed composite casing stock</x:v>
      </x:c>
      <x:c r="G166" s="4" t="str">
        <x:f>IFERROR(INDEX('Material routes'!$F$6:$F$2205,MATCH(V166,'Material routes'!$A$6:$A$2205,0)),"MISSING ID")</x:f>
        <x:v>T4</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stock</x:v>
      </x:c>
      <x:c r="B167" s="4" t="str">
        <x:f>IFERROR(INDEX('Material routes'!$F$6:$F$2205,MATCH(U167,'Material routes'!$A$6:$A$2205,0)),"MISSING ID")</x:f>
        <x:v>T3</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Preloaded spring subassembly</x:v>
      </x:c>
      <x:c r="G167" s="4" t="str">
        <x:f>IFERROR(INDEX('Material routes'!$F$6:$F$2205,MATCH(V167,'Material routes'!$A$6:$A$2205,0)),"MISSING ID")</x:f>
        <x:v>T4</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Preloaded spring subassembly</x:v>
      </x:c>
      <x:c r="G168" s="4" t="str">
        <x:f>IFERROR(INDEX('Material routes'!$F$6:$F$2205,MATCH(V168,'Material routes'!$A$6:$A$2205,0)),"MISSING ID")</x:f>
        <x:v>T4</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T2</x:v>
      </x:c>
      <x:c r="C169" s="4" t="str">
        <x:f>IFERROR(INDEX('Material routes'!$H$6:$H$2205,MATCH(U169,'Material routes'!$A$6:$A$2205,0)),"MISSING ID")</x:f>
        <x:v>Chemical material</x:v>
      </x:c>
      <x:c r="D169" s="4" t="str">
        <x:f>IFERROR(INDEX('Material routes'!$G$6:$G$2205,MATCH(U169,'Material routes'!$A$6:$A$2205,0)),"MISSING ID")</x:f>
        <x:v>Processing agents</x:v>
      </x:c>
      <x:c r="E169" s="4" t="str">
        <x:f>IFERROR(INDEX('Material routes'!$C$6:$C$2205,MATCH(U169,'Material routes'!$A$6:$A$2205,0)),"MISSING ID")</x:f>
        <x:v>Ingredient candidate</x:v>
      </x:c>
      <x:c r="F169" s="4" t="str">
        <x:f>IFERROR(INDEX('Material routes'!$E$6:$E$2205,MATCH(V169,'Material routes'!$A$6:$A$2205,0)),"MISSING ID")</x:f>
        <x:v>Preloaded spring subassembly</x:v>
      </x:c>
      <x:c r="G169" s="4" t="str">
        <x:f>IFERROR(INDEX('Material routes'!$F$6:$F$2205,MATCH(V169,'Material routes'!$A$6:$A$2205,0)),"MISSING ID")</x:f>
        <x:v>T4</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Refractory ceramic stock</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Not applicable</x:v>
      </x:c>
      <x:c r="H170" s="4" t="str">
        <x:f>IFERROR(INDEX('Material routes'!$H$6:$H$2205,MATCH(V170,'Material routes'!$A$6:$A$2205,0)),"MISSING ID")</x:f>
        <x:v>Tool</x:v>
      </x:c>
      <x:c r="I170" s="4" t="str">
        <x:f>IFERROR(INDEX('Material routes'!$G$6:$G$2205,MATCH(V170,'Material routes'!$A$6:$A$2205,0)),"MISSING ID")</x:f>
        <x:v>Salvage</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Mica composite sheet</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Not applicable</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Chemical material</x:v>
      </x:c>
      <x:c r="D172" s="4" t="str">
        <x:f>IFERROR(INDEX('Material routes'!$G$6:$G$2205,MATCH(U172,'Material routes'!$A$6:$A$2205,0)),"MISSING ID")</x:f>
        <x:v>Processing agents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Not applicable</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 sheet</x:v>
      </x:c>
      <x:c r="B173" s="4" t="str">
        <x:f>IFERROR(INDEX('Material routes'!$F$6:$F$2205,MATCH(U173,'Material routes'!$A$6:$A$2205,0)),"MISSING ID")</x:f>
        <x:v>T2</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Not applicable</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T3</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stock</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T3</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Prepared bronze bearing stock</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T3</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abrasive grit</x:v>
      </x:c>
      <x:c r="B177" s="4" t="str">
        <x:f>IFERROR(INDEX('Material routes'!$F$6:$F$2205,MATCH(U177,'Material routes'!$A$6:$A$2205,0)),"MISSING ID")</x:f>
        <x:v>T1</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T3</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stock</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T2</x:v>
      </x:c>
      <x:c r="C179" s="4" t="str">
        <x:f>IFERROR(INDEX('Material routes'!$H$6:$H$2205,MATCH(U179,'Material routes'!$A$6:$A$2205,0)),"MISSING ID")</x:f>
        <x:v>Chemical material</x:v>
      </x:c>
      <x:c r="D179" s="4" t="str">
        <x:f>IFERROR(INDEX('Material routes'!$G$6:$G$2205,MATCH(U179,'Material routes'!$A$6:$A$2205,0)),"MISSING ID")</x:f>
        <x:v>Processing agents</x:v>
      </x:c>
      <x:c r="E179" s="4" t="str">
        <x:f>IFERROR(INDEX('Material routes'!$C$6:$C$2205,MATCH(U179,'Material routes'!$A$6:$A$2205,0)),"MISSING ID")</x:f>
        <x:v>Ingredient candidate</x:v>
      </x:c>
      <x:c r="F179" s="4" t="str">
        <x:f>IFERROR(INDEX('Material routes'!$E$6:$E$2205,MATCH(V179,'Material routes'!$A$6:$A$2205,0)),"MISSING ID")</x:f>
        <x:v>Drawn steel tube stock</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grounding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T3</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T3</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stock</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T3</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T3</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T3</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T3</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Chemical material</x:v>
      </x:c>
      <x:c r="D188" s="4" t="str">
        <x:f>IFERROR(INDEX('Material routes'!$G$6:$G$2205,MATCH(U188,'Material routes'!$A$6:$A$2205,0)),"MISSING ID")</x:f>
        <x:v>Processing agents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T3</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T3</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abrasive grit</x:v>
      </x:c>
      <x:c r="B190" s="4" t="str">
        <x:f>IFERROR(INDEX('Material routes'!$F$6:$F$2205,MATCH(U190,'Material routes'!$A$6:$A$2205,0)),"MISSING ID")</x:f>
        <x:v>T1</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T3</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abrasive grit</x:v>
      </x:c>
      <x:c r="B192" s="4" t="str">
        <x:f>IFERROR(INDEX('Material routes'!$F$6:$F$2205,MATCH(U192,'Material routes'!$A$6:$A$2205,0)),"MISSING ID")</x:f>
        <x:v>T1</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 sheet</x:v>
      </x:c>
      <x:c r="B193" s="4" t="str">
        <x:f>IFERROR(INDEX('Material routes'!$F$6:$F$2205,MATCH(U193,'Material routes'!$A$6:$A$2205,0)),"MISSING ID")</x:f>
        <x:v>T2</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stock</x:v>
      </x:c>
      <x:c r="G193" s="4" t="str">
        <x:f>IFERROR(INDEX('Material routes'!$F$6:$F$2205,MATCH(V193,'Material routes'!$A$6:$A$2205,0)),"MISSING ID")</x:f>
        <x:v>T3</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Chemical material</x:v>
      </x:c>
      <x:c r="D194" s="4" t="str">
        <x:f>IFERROR(INDEX('Material routes'!$G$6:$G$2205,MATCH(U194,'Material routes'!$A$6:$A$2205,0)),"MISSING ID")</x:f>
        <x:v>Processing agents</x:v>
      </x:c>
      <x:c r="E194" s="4" t="str">
        <x:f>IFERROR(INDEX('Material routes'!$C$6:$C$2205,MATCH(U194,'Material routes'!$A$6:$A$2205,0)),"MISSING ID")</x:f>
        <x:v>Ingredient candidate</x:v>
      </x:c>
      <x:c r="F194" s="4" t="str">
        <x:f>IFERROR(INDEX('Material routes'!$E$6:$E$2205,MATCH(V194,'Material routes'!$A$6:$A$2205,0)),"MISSING ID")</x:f>
        <x:v>Husk-reinforced packing stock</x:v>
      </x:c>
      <x:c r="G194" s="4" t="str">
        <x:f>IFERROR(INDEX('Material routes'!$F$6:$F$2205,MATCH(V194,'Material routes'!$A$6:$A$2205,0)),"MISSING ID")</x:f>
        <x:v>T3</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Chemical material</x:v>
      </x:c>
      <x:c r="D195" s="4" t="str">
        <x:f>IFERROR(INDEX('Material routes'!$G$6:$G$2205,MATCH(U195,'Material routes'!$A$6:$A$2205,0)),"MISSING ID")</x:f>
        <x:v>Processing agents</x:v>
      </x:c>
      <x:c r="E195" s="4" t="str">
        <x:f>IFERROR(INDEX('Material routes'!$C$6:$C$2205,MATCH(U195,'Material routes'!$A$6:$A$2205,0)),"MISSING ID")</x:f>
        <x:v>Ingredient candidate</x:v>
      </x:c>
      <x:c r="F195" s="4" t="str">
        <x:f>IFERROR(INDEX('Material routes'!$E$6:$E$2205,MATCH(V195,'Material routes'!$A$6:$A$2205,0)),"MISSING ID")</x:f>
        <x:v>Husk-reinforced packing stock</x:v>
      </x:c>
      <x:c r="G195" s="4" t="str">
        <x:f>IFERROR(INDEX('Material routes'!$F$6:$F$2205,MATCH(V195,'Material routes'!$A$6:$A$2205,0)),"MISSING ID")</x:f>
        <x:v>T3</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T2</x:v>
      </x:c>
      <x:c r="C196" s="4" t="str">
        <x:f>IFERROR(INDEX('Material routes'!$H$6:$H$2205,MATCH(U196,'Material routes'!$A$6:$A$2205,0)),"MISSING ID")</x:f>
        <x:v>Chemical material</x:v>
      </x:c>
      <x:c r="D196" s="4" t="str">
        <x:f>IFERROR(INDEX('Material routes'!$G$6:$G$2205,MATCH(U196,'Material routes'!$A$6:$A$2205,0)),"MISSING ID")</x:f>
        <x:v>Processing agents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T3</x:v>
      </x:c>
      <x:c r="H196" s="4" t="str">
        <x:f>IFERROR(INDEX('Material routes'!$H$6:$H$2205,MATCH(V196,'Material routes'!$A$6:$A$2205,0)),"MISSING ID")</x:f>
        <x:v>Chemical material</x:v>
      </x:c>
      <x:c r="I196" s="4" t="str">
        <x:f>IFERROR(INDEX('Material routes'!$G$6:$G$2205,MATCH(V196,'Material routes'!$A$6:$A$2205,0)),"MISSING ID")</x:f>
        <x:v>Processing agents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T2</x:v>
      </x:c>
      <x:c r="C197" s="4" t="str">
        <x:f>IFERROR(INDEX('Material routes'!$H$6:$H$2205,MATCH(U197,'Material routes'!$A$6:$A$2205,0)),"MISSING ID")</x:f>
        <x:v>Chemical material</x:v>
      </x:c>
      <x:c r="D197" s="4" t="str">
        <x:f>IFERROR(INDEX('Material routes'!$G$6:$G$2205,MATCH(U197,'Material routes'!$A$6:$A$2205,0)),"MISSING ID")</x:f>
        <x:v>Processing agents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T3</x:v>
      </x:c>
      <x:c r="H197" s="4" t="str">
        <x:f>IFERROR(INDEX('Material routes'!$H$6:$H$2205,MATCH(V197,'Material routes'!$A$6:$A$2205,0)),"MISSING ID")</x:f>
        <x:v>Chemical material</x:v>
      </x:c>
      <x:c r="I197" s="4" t="str">
        <x:f>IFERROR(INDEX('Material routes'!$G$6:$G$2205,MATCH(V197,'Material routes'!$A$6:$A$2205,0)),"MISSING ID")</x:f>
        <x:v>Processing agents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 membrane</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reinforcement strips</x:v>
      </x:c>
      <x:c r="G198" s="4" t="str">
        <x:f>IFERROR(INDEX('Material routes'!$F$6:$F$2205,MATCH(V198,'Material routes'!$A$6:$A$2205,0)),"MISSING ID")</x:f>
        <x:v>T3</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Chemical material</x:v>
      </x:c>
      <x:c r="D199" s="4" t="str">
        <x:f>IFERROR(INDEX('Material routes'!$G$6:$G$2205,MATCH(U199,'Material routes'!$A$6:$A$2205,0)),"MISSING ID")</x:f>
        <x:v>Processing agents</x:v>
      </x:c>
      <x:c r="E199" s="4" t="str">
        <x:f>IFERROR(INDEX('Material routes'!$C$6:$C$2205,MATCH(U199,'Material routes'!$A$6:$A$2205,0)),"MISSING ID")</x:f>
        <x:v>Ingredient candidate</x:v>
      </x:c>
      <x:c r="F199" s="4" t="str">
        <x:f>IFERROR(INDEX('Material routes'!$E$6:$E$2205,MATCH(V199,'Material routes'!$A$6:$A$2205,0)),"MISSING ID")</x:f>
        <x:v>Bonded wing-seam reinforcement strips</x:v>
      </x:c>
      <x:c r="G199" s="4" t="str">
        <x:f>IFERROR(INDEX('Material routes'!$F$6:$F$2205,MATCH(V199,'Material routes'!$A$6:$A$2205,0)),"MISSING ID")</x:f>
        <x:v>T3</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 membrane</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Chemical material</x:v>
      </x:c>
      <x:c r="D201" s="4" t="str">
        <x:f>IFERROR(INDEX('Material routes'!$G$6:$G$2205,MATCH(U201,'Material routes'!$A$6:$A$2205,0)),"MISSING ID")</x:f>
        <x:v>Processing agents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Prepared bronze bearing stock</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 sheet</x:v>
      </x:c>
      <x:c r="B203" s="4" t="str">
        <x:f>IFERROR(INDEX('Material routes'!$F$6:$F$2205,MATCH(U203,'Material routes'!$A$6:$A$2205,0)),"MISSING ID")</x:f>
        <x:v>T2</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 joint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Chemical material</x:v>
      </x:c>
      <x:c r="D204" s="4" t="str">
        <x:f>IFERROR(INDEX('Material routes'!$G$6:$G$2205,MATCH(U204,'Material routes'!$A$6:$A$2205,0)),"MISSING ID")</x:f>
        <x:v>Processing agents</x:v>
      </x:c>
      <x:c r="E204" s="4" t="str">
        <x:f>IFERROR(INDEX('Material routes'!$C$6:$C$2205,MATCH(U204,'Material routes'!$A$6:$A$2205,0)),"MISSING ID")</x:f>
        <x:v>Ingredient candidate</x:v>
      </x:c>
      <x:c r="F204" s="4" t="str">
        <x:f>IFERROR(INDEX('Material routes'!$E$6:$E$2205,MATCH(V204,'Material routes'!$A$6:$A$2205,0)),"MISSING ID")</x:f>
        <x:v>Flexible husk joint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Bonded abrasive-faced stock</x:v>
      </x:c>
      <x:c r="G205" s="4" t="str">
        <x:f>IFERROR(INDEX('Material routes'!$F$6:$F$2205,MATCH(V205,'Material routes'!$A$6:$A$2205,0)),"MISSING ID")</x:f>
        <x:v>T3</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Chemical material</x:v>
      </x:c>
      <x:c r="D206" s="4" t="str">
        <x:f>IFERROR(INDEX('Material routes'!$G$6:$G$2205,MATCH(U206,'Material routes'!$A$6:$A$2205,0)),"MISSING ID")</x:f>
        <x:v>Processing agents</x:v>
      </x:c>
      <x:c r="E206" s="4" t="str">
        <x:f>IFERROR(INDEX('Material routes'!$C$6:$C$2205,MATCH(U206,'Material routes'!$A$6:$A$2205,0)),"MISSING ID")</x:f>
        <x:v>Ingredient candidate</x:v>
      </x:c>
      <x:c r="F206" s="4" t="str">
        <x:f>IFERROR(INDEX('Material routes'!$E$6:$E$2205,MATCH(V206,'Material routes'!$A$6:$A$2205,0)),"MISSING ID")</x:f>
        <x:v>Bonded abrasive-faced stock</x:v>
      </x:c>
      <x:c r="G206" s="4" t="str">
        <x:f>IFERROR(INDEX('Material routes'!$F$6:$F$2205,MATCH(V206,'Material routes'!$A$6:$A$2205,0)),"MISSING ID")</x:f>
        <x:v>T3</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abrasive grit</x:v>
      </x:c>
      <x:c r="B207" s="4" t="str">
        <x:f>IFERROR(INDEX('Material routes'!$F$6:$F$2205,MATCH(U207,'Material routes'!$A$6:$A$2205,0)),"MISSING ID")</x:f>
        <x:v>T1</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Bonded abrasive-faced stock</x:v>
      </x:c>
      <x:c r="G207" s="4" t="str">
        <x:f>IFERROR(INDEX('Material routes'!$F$6:$F$2205,MATCH(V207,'Material routes'!$A$6:$A$2205,0)),"MISSING ID")</x:f>
        <x:v>T3</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blanks</x:v>
      </x:c>
      <x:c r="B208" s="4" t="str">
        <x:f>IFERROR(INDEX('Material routes'!$F$6:$F$2205,MATCH(U208,'Material routes'!$A$6:$A$2205,0)),"MISSING ID")</x:f>
        <x:v>T2</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Chemical material</x:v>
      </x:c>
      <x:c r="D210" s="4" t="str">
        <x:f>IFERROR(INDEX('Material routes'!$G$6:$G$2205,MATCH(U210,'Material routes'!$A$6:$A$2205,0)),"MISSING ID")</x:f>
        <x:v>Processing agents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Tuned stone stock</x:v>
      </x:c>
      <x:c r="B211" s="4" t="str">
        <x:f>IFERROR(INDEX('Material routes'!$F$6:$F$2205,MATCH(U211,'Material routes'!$A$6:$A$2205,0)),"MISSING ID")</x:f>
        <x:v>T2</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T3</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Prepared bronze bearing stock</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T3</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T2</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T3</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Prepared bronze bearing stock</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T3</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Chemical material</x:v>
      </x:c>
      <x:c r="D215" s="4" t="str">
        <x:f>IFERROR(INDEX('Material routes'!$G$6:$G$2205,MATCH(U215,'Material routes'!$A$6:$A$2205,0)),"MISSING ID")</x:f>
        <x:v>Processing agents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T3</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stock</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stock</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Chemical material</x:v>
      </x:c>
      <x:c r="D218" s="4" t="str">
        <x:f>IFERROR(INDEX('Material routes'!$G$6:$G$2205,MATCH(U218,'Material routes'!$A$6:$A$2205,0)),"MISSING ID")</x:f>
        <x:v>Processing agents</x:v>
      </x:c>
      <x:c r="E218" s="4" t="str">
        <x:f>IFERROR(INDEX('Material routes'!$C$6:$C$2205,MATCH(U218,'Material routes'!$A$6:$A$2205,0)),"MISSING ID")</x:f>
        <x:v>Ingredient candidate</x:v>
      </x:c>
      <x:c r="F218" s="4" t="str">
        <x:f>IFERROR(INDEX('Material routes'!$E$6:$E$2205,MATCH(V218,'Material routes'!$A$6:$A$2205,0)),"MISSING ID")</x:f>
        <x:v>Bonded glass-ceramic lining stock</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T3</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T4</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T3</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T4</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stock</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T4</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T3</x:v>
      </x:c>
      <x:c r="C222" s="4" t="str">
        <x:f>IFERROR(INDEX('Material routes'!$H$6:$H$2205,MATCH(U222,'Material routes'!$A$6:$A$2205,0)),"MISSING ID")</x:f>
        <x:v>Chemical material</x:v>
      </x:c>
      <x:c r="D222" s="4" t="str">
        <x:f>IFERROR(INDEX('Material routes'!$G$6:$G$2205,MATCH(U222,'Material routes'!$A$6:$A$2205,0)),"MISSING ID")</x:f>
        <x:v>Processing agents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T4</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T4</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T3</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T4</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stock</x:v>
      </x:c>
      <x:c r="B225" s="4" t="str">
        <x:f>IFERROR(INDEX('Material routes'!$F$6:$F$2205,MATCH(U225,'Material routes'!$A$6:$A$2205,0)),"MISSING ID")</x:f>
        <x:v>T3</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T4</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stock</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T4</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T3</x:v>
      </x:c>
      <x:c r="C227" s="4" t="str">
        <x:f>IFERROR(INDEX('Material routes'!$H$6:$H$2205,MATCH(U227,'Material routes'!$A$6:$A$2205,0)),"MISSING ID")</x:f>
        <x:v>Chemical material</x:v>
      </x:c>
      <x:c r="D227" s="4" t="str">
        <x:f>IFERROR(INDEX('Material routes'!$G$6:$G$2205,MATCH(U227,'Material routes'!$A$6:$A$2205,0)),"MISSING ID")</x:f>
        <x:v>Processing agents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T4</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grounding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T4</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T3</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T4</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T4</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T3</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T4</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T3</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T4</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Insulated conductor stock</x:v>
      </x:c>
      <x:c r="B233" s="4" t="str">
        <x:f>IFERROR(INDEX('Material routes'!$F$6:$F$2205,MATCH(U233,'Material routes'!$A$6:$A$2205,0)),"MISSING ID")</x:f>
        <x:v>T3</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T4</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T3</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T4</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T3</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T4</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T3</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T4</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T4</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stock</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T4</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T3</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T4</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 composite stock</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T4</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T3</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T4</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T3</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T4</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sealing sheet</x:v>
      </x:c>
      <x:c r="B243" s="4" t="str">
        <x:f>IFERROR(INDEX('Material routes'!$F$6:$F$2205,MATCH(U243,'Material routes'!$A$6:$A$2205,0)),"MISSING ID")</x:f>
        <x:v>T3</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T4</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T3</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T4</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T3</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T4</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Insulated conductor stock</x:v>
      </x:c>
      <x:c r="B246" s="4" t="str">
        <x:f>IFERROR(INDEX('Material routes'!$F$6:$F$2205,MATCH(U246,'Material routes'!$A$6:$A$2205,0)),"MISSING ID")</x:f>
        <x:v>T3</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T4</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T3</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T4</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composite</x:v>
      </x:c>
      <x:c r="B248" s="4" t="str">
        <x:f>IFERROR(INDEX('Material routes'!$F$6:$F$2205,MATCH(U248,'Material routes'!$A$6:$A$2205,0)),"MISSING ID")</x:f>
        <x:v>T3</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T4</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stock</x:v>
      </x:c>
      <x:c r="B249" s="4" t="str">
        <x:f>IFERROR(INDEX('Material routes'!$F$6:$F$2205,MATCH(U249,'Material routes'!$A$6:$A$2205,0)),"MISSING ID")</x:f>
        <x:v>T3</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T4</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T2</x:v>
      </x:c>
      <x:c r="C250" s="4" t="str">
        <x:f>IFERROR(INDEX('Material routes'!$H$6:$H$2205,MATCH(U250,'Material routes'!$A$6:$A$2205,0)),"MISSING ID")</x:f>
        <x:v>Chemical material</x:v>
      </x:c>
      <x:c r="D250" s="4" t="str">
        <x:f>IFERROR(INDEX('Material routes'!$G$6:$G$2205,MATCH(U250,'Material routes'!$A$6:$A$2205,0)),"MISSING ID")</x:f>
        <x:v>Processing agents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T4</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stock</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T4</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stock</x:v>
      </x:c>
      <x:c r="B252" s="4" t="str">
        <x:f>IFERROR(INDEX('Material routes'!$F$6:$F$2205,MATCH(U252,'Material routes'!$A$6:$A$2205,0)),"MISSING ID")</x:f>
        <x:v>T3</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T4</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T3</x:v>
      </x:c>
      <x:c r="C253" s="4" t="str">
        <x:f>IFERROR(INDEX('Material routes'!$H$6:$H$2205,MATCH(U253,'Material routes'!$A$6:$A$2205,0)),"MISSING ID")</x:f>
        <x:v>Chemical material</x:v>
      </x:c>
      <x:c r="D253" s="4" t="str">
        <x:f>IFERROR(INDEX('Material routes'!$G$6:$G$2205,MATCH(U253,'Material routes'!$A$6:$A$2205,0)),"MISSING ID")</x:f>
        <x:v>Processing agents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T4</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Prepared bronze bearing stock</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T4</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sealing sheet</x:v>
      </x:c>
      <x:c r="B255" s="4" t="str">
        <x:f>IFERROR(INDEX('Material routes'!$F$6:$F$2205,MATCH(U255,'Material routes'!$A$6:$A$2205,0)),"MISSING ID")</x:f>
        <x:v>T3</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T4</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stock</x:v>
      </x:c>
      <x:c r="B256" s="4" t="str">
        <x:f>IFERROR(INDEX('Material routes'!$F$6:$F$2205,MATCH(U256,'Material routes'!$A$6:$A$2205,0)),"MISSING ID")</x:f>
        <x:v>T3</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T4</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stock</x:v>
      </x:c>
      <x:c r="B257" s="4" t="str">
        <x:f>IFERROR(INDEX('Material routes'!$F$6:$F$2205,MATCH(U257,'Material routes'!$A$6:$A$2205,0)),"MISSING ID")</x:f>
        <x:v>T3</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T4</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stock</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Tools</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Advances one material tier</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stock</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Tools</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Advances one material tier</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Prepared bronze bearing stock</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Tools</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Lower-tier ingredient; route advances one tier</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T4</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reinforcement strips</x:v>
      </x:c>
      <x:c r="B262" s="4" t="str">
        <x:f>IFERROR(INDEX('Material routes'!$F$6:$F$2205,MATCH(U262,'Material routes'!$A$6:$A$2205,0)),"MISSING ID")</x:f>
        <x:v>T3</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T4</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 joint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T4</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T3</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T4</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T3</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T4</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stock</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T4</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T3</x:v>
      </x:c>
      <x:c r="C267" s="4" t="str">
        <x:f>IFERROR(INDEX('Material routes'!$H$6:$H$2205,MATCH(U267,'Material routes'!$A$6:$A$2205,0)),"MISSING ID")</x:f>
        <x:v>Chemical material</x:v>
      </x:c>
      <x:c r="D267" s="4" t="str">
        <x:f>IFERROR(INDEX('Material routes'!$G$6:$G$2205,MATCH(U267,'Material routes'!$A$6:$A$2205,0)),"MISSING ID")</x:f>
        <x:v>Processing agents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T4</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Tools</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Advances one material tier</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stock</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Tools</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Advances one material tier</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stock</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Tools</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Advances one material tier</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Processing agents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Tools</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Lower-tier ingredient; route advances one tier</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stock</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T4</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stock</x:v>
      </x:c>
      <x:c r="B273" s="4" t="str">
        <x:f>IFERROR(INDEX('Material routes'!$F$6:$F$2205,MATCH(U273,'Material routes'!$A$6:$A$2205,0)),"MISSING ID")</x:f>
        <x:v>T3</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T4</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sealing sheet</x:v>
      </x:c>
      <x:c r="B274" s="4" t="str">
        <x:f>IFERROR(INDEX('Material routes'!$F$6:$F$2205,MATCH(U274,'Material routes'!$A$6:$A$2205,0)),"MISSING ID")</x:f>
        <x:v>T3</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T4</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Bonded abrasive-faced stock</x:v>
      </x:c>
      <x:c r="B275" s="4" t="str">
        <x:f>IFERROR(INDEX('Material routes'!$F$6:$F$2205,MATCH(U275,'Material routes'!$A$6:$A$2205,0)),"MISSING ID")</x:f>
        <x:v>T3</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T4</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T3</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T4</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Prepared bronze bearing stock</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T4</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 composite stock</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insulating board</x:v>
      </x:c>
      <x:c r="G278" s="4" t="str">
        <x:f>IFERROR(INDEX('Material routes'!$F$6:$F$2205,MATCH(V278,'Material routes'!$A$6:$A$2205,0)),"MISSING ID")</x:f>
        <x:v>T4</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sealing sheet</x:v>
      </x:c>
      <x:c r="B279" s="4" t="str">
        <x:f>IFERROR(INDEX('Material routes'!$F$6:$F$2205,MATCH(U279,'Material routes'!$A$6:$A$2205,0)),"MISSING ID")</x:f>
        <x:v>T3</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insulating board</x:v>
      </x:c>
      <x:c r="G279" s="4" t="str">
        <x:f>IFERROR(INDEX('Material routes'!$F$6:$F$2205,MATCH(V279,'Material routes'!$A$6:$A$2205,0)),"MISSING ID")</x:f>
        <x:v>T4</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Mica composite sheet</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insulating board</x:v>
      </x:c>
      <x:c r="G280" s="4" t="str">
        <x:f>IFERROR(INDEX('Material routes'!$F$6:$F$2205,MATCH(V280,'Material routes'!$A$6:$A$2205,0)),"MISSING ID")</x:f>
        <x:v>T4</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ceremonial inlay stock</x:v>
      </x:c>
      <x:c r="G281" s="4" t="str">
        <x:f>IFERROR(INDEX('Material routes'!$F$6:$F$2205,MATCH(V281,'Material routes'!$A$6:$A$2205,0)),"MISSING ID")</x:f>
        <x:v>T4</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Finished decorative husk stock</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ceremonial inlay stock</x:v>
      </x:c>
      <x:c r="G282" s="4" t="str">
        <x:f>IFERROR(INDEX('Material routes'!$F$6:$F$2205,MATCH(V282,'Material routes'!$A$6:$A$2205,0)),"MISSING ID")</x:f>
        <x:v>T4</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Chemical material</x:v>
      </x:c>
      <x:c r="D283" s="4" t="str">
        <x:f>IFERROR(INDEX('Material routes'!$G$6:$G$2205,MATCH(U283,'Material routes'!$A$6:$A$2205,0)),"MISSING ID")</x:f>
        <x:v>Processing agents</x:v>
      </x:c>
      <x:c r="E283" s="4" t="str">
        <x:f>IFERROR(INDEX('Material routes'!$C$6:$C$2205,MATCH(U283,'Material routes'!$A$6:$A$2205,0)),"MISSING ID")</x:f>
        <x:v>Ingredient candidate</x:v>
      </x:c>
      <x:c r="F283" s="4" t="str">
        <x:f>IFERROR(INDEX('Material routes'!$E$6:$E$2205,MATCH(V283,'Material routes'!$A$6:$A$2205,0)),"MISSING ID")</x:f>
        <x:v>Layered ceremonial inlay stock</x:v>
      </x:c>
      <x:c r="G283" s="4" t="str">
        <x:f>IFERROR(INDEX('Material routes'!$F$6:$F$2205,MATCH(V283,'Material routes'!$A$6:$A$2205,0)),"MISSING ID")</x:f>
        <x:v>T4</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T3</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T4</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stock</x:v>
      </x:c>
      <x:c r="B285" s="4" t="str">
        <x:f>IFERROR(INDEX('Material routes'!$F$6:$F$2205,MATCH(U285,'Material routes'!$A$6:$A$2205,0)),"MISSING ID")</x:f>
        <x:v>T3</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T4</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Prepared bronze bearing stock</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T4</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Copper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 graded bristle bundles</x:v>
      </x:c>
      <x:c r="B288" s="4" t="str">
        <x:f>IFERROR(INDEX('Material routes'!$F$6:$F$2205,MATCH(U288,'Material routes'!$A$6:$A$2205,0)),"MISSING ID")</x:f>
        <x:v>T1</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T2</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T1</x:v>
      </x:c>
      <x:c r="C289" s="4" t="str">
        <x:f>IFERROR(INDEX('Material routes'!$H$6:$H$2205,MATCH(U289,'Material routes'!$A$6:$A$2205,0)),"MISSING ID")</x:f>
        <x:v>Chemical material</x:v>
      </x:c>
      <x:c r="D289" s="4" t="str">
        <x:f>IFERROR(INDEX('Material routes'!$G$6:$G$2205,MATCH(U289,'Material routes'!$A$6:$A$2205,0)),"MISSING ID")</x:f>
        <x:v>Processing agents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T2</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 hard-part blanks</x:v>
      </x:c>
      <x:c r="B290" s="4" t="str">
        <x:f>IFERROR(INDEX('Material routes'!$F$6:$F$2205,MATCH(U290,'Material routes'!$A$6:$A$2205,0)),"MISSING ID")</x:f>
        <x:v>T1</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T2</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T1</x:v>
      </x:c>
      <x:c r="C291" s="4" t="str">
        <x:f>IFERROR(INDEX('Material routes'!$H$6:$H$2205,MATCH(U291,'Material routes'!$A$6:$A$2205,0)),"MISSING ID")</x:f>
        <x:v>Chemical material</x:v>
      </x:c>
      <x:c r="D291" s="4" t="str">
        <x:f>IFERROR(INDEX('Material routes'!$G$6:$G$2205,MATCH(U291,'Material routes'!$A$6:$A$2205,0)),"MISSING ID")</x:f>
        <x:v>Processing agents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T2</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T0</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Charcoal</x:v>
      </x:c>
      <x:c r="G293" s="4" t="str">
        <x:f>IFERROR(INDEX('Material routes'!$F$6:$F$2205,MATCH(V293,'Material routes'!$A$6:$A$2205,0)),"MISSING ID")</x:f>
        <x:v>T1</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Chitin-char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clear-glass blank</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T2</x:v>
      </x:c>
      <x:c r="H295" s="4" t="str">
        <x:f>IFERROR(INDEX('Material routes'!$H$6:$H$2205,MATCH(V295,'Material routes'!$A$6:$A$2205,0)),"MISSING ID")</x:f>
        <x:v>Container part</x:v>
      </x:c>
      <x:c r="I295" s="4" t="str">
        <x:f>IFERROR(INDEX('Material routes'!$G$6:$G$2205,MATCH(V295,'Material routes'!$A$6:$A$2205,0)),"MISSING ID")</x:f>
        <x:v>Containers</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str">
        <x:f>IFERROR(INDEX('Material routes'!$K$6:$K$2205,MATCH(U295,'Material routes'!$A$6:$A$2205,0)),"MISSING ID")</x:f>
        <x:v>Proposal</x:v>
      </x:c>
      <x:c r="M295" s="4" t="str">
        <x:f>IFERROR(INDEX('Material routes'!$M$6:$M$2205,MATCH(U295,'Material routes'!$A$6:$A$2205,0)),"MISSING ID")</x:f>
        <x:v>Partial proposal</x:v>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Advances one material tier</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abrasive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T2</x:v>
      </x:c>
      <x:c r="H296" s="4" t="str">
        <x:f>IFERROR(INDEX('Material routes'!$H$6:$H$2205,MATCH(V296,'Material routes'!$A$6:$A$2205,0)),"MISSING ID")</x:f>
        <x:v>Container part</x:v>
      </x:c>
      <x:c r="I296" s="4" t="str">
        <x:f>IFERROR(INDEX('Material routes'!$G$6:$G$2205,MATCH(V296,'Material routes'!$A$6:$A$2205,0)),"MISSING ID")</x:f>
        <x:v>Containers</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str">
        <x:f>IFERROR(INDEX('Material routes'!$K$6:$K$2205,MATCH(U296,'Material routes'!$A$6:$A$2205,0)),"MISSING ID")</x:f>
        <x:v>Proposal</x:v>
      </x:c>
      <x:c r="M296" s="4" t="str">
        <x:f>IFERROR(INDEX('Material routes'!$M$6:$M$2205,MATCH(U296,'Material routes'!$A$6:$A$2205,0)),"MISSING ID")</x:f>
        <x:v>Partial proposal</x:v>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Advances one material tier</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T3</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Chemical material</x:v>
      </x:c>
      <x:c r="D300" s="4" t="str">
        <x:f>IFERROR(INDEX('Material routes'!$G$6:$G$2205,MATCH(U300,'Material routes'!$A$6:$A$2205,0)),"MISSING ID")</x:f>
        <x:v>Processing agents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T3</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Chemical material</x:v>
      </x:c>
      <x:c r="D301" s="4" t="str">
        <x:f>IFERROR(INDEX('Material routes'!$G$6:$G$2205,MATCH(U301,'Material routes'!$A$6:$A$2205,0)),"MISSING ID")</x:f>
        <x:v>Processing agents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T3</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Prepared bronze bearing stock</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stock</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T4</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stock</x:v>
      </x:c>
      <x:c r="B305" s="4" t="str">
        <x:f>IFERROR(INDEX('Material routes'!$F$6:$F$2205,MATCH(U305,'Material routes'!$A$6:$A$2205,0)),"MISSING ID")</x:f>
        <x:v>T3</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T4</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stock</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T4</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stock</x:v>
      </x:c>
      <x:c r="B307" s="4" t="str">
        <x:f>IFERROR(INDEX('Material routes'!$F$6:$F$2205,MATCH(U307,'Material routes'!$A$6:$A$2205,0)),"MISSING ID")</x:f>
        <x:v>T3</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T4</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Prepared bronze bearing stock</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T4</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T3</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Chemical material</x:v>
      </x:c>
      <x:c r="D310" s="4" t="str">
        <x:f>IFERROR(INDEX('Material routes'!$G$6:$G$2205,MATCH(U310,'Material routes'!$A$6:$A$2205,0)),"MISSING ID")</x:f>
        <x:v>Processing agents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T3</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stock</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abrasive grit</x:v>
      </x:c>
      <x:c r="B312" s="4" t="str">
        <x:f>IFERROR(INDEX('Material routes'!$F$6:$F$2205,MATCH(U312,'Material routes'!$A$6:$A$2205,0)),"MISSING ID")</x:f>
        <x:v>T1</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T3</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T1</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T2</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Prepared mineral pigment powder</x:v>
      </x:c>
      <x:c r="B315" s="4" t="str">
        <x:f>IFERROR(INDEX('Material routes'!$F$6:$F$2205,MATCH(U315,'Material routes'!$A$6:$A$2205,0)),"MISSING ID")</x:f>
        <x:v>T1</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T2</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blanks</x:v>
      </x:c>
      <x:c r="B316" s="4" t="str">
        <x:f>IFERROR(INDEX('Material routes'!$F$6:$F$2205,MATCH(U316,'Material routes'!$A$6:$A$2205,0)),"MISSING ID")</x:f>
        <x:v>T2</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T3</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T3</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Mineral pigment coating</x:v>
      </x:c>
      <x:c r="B318" s="4" t="str">
        <x:f>IFERROR(INDEX('Material routes'!$F$6:$F$2205,MATCH(U318,'Material routes'!$A$6:$A$2205,0)),"MISSING ID")</x:f>
        <x:v>T2</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T3</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T2</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T3</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Chemical material</x:v>
      </x:c>
      <x:c r="D320" s="4" t="str">
        <x:f>IFERROR(INDEX('Material routes'!$G$6:$G$2205,MATCH(U320,'Material routes'!$A$6:$A$2205,0)),"MISSING ID")</x:f>
        <x:v>Processing agents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T3</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T3</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Prepared ceramic body feed</x:v>
      </x:c>
      <x:c r="B322" s="4" t="str">
        <x:f>IFERROR(INDEX('Material routes'!$F$6:$F$2205,MATCH(U322,'Material routes'!$A$6:$A$2205,0)),"MISSING ID")</x:f>
        <x:v>T1</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T2</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fraction</x:v>
      </x:c>
      <x:c r="B323" s="4" t="str">
        <x:f>IFERROR(INDEX('Material routes'!$F$6:$F$2205,MATCH(U323,'Material routes'!$A$6:$A$2205,0)),"MISSING ID")</x:f>
        <x:v>T1</x:v>
      </x:c>
      <x:c r="C323" s="4" t="str">
        <x:f>IFERROR(INDEX('Material routes'!$H$6:$H$2205,MATCH(U323,'Material routes'!$A$6:$A$2205,0)),"MISSING ID")</x:f>
        <x:v>Chemical material</x:v>
      </x:c>
      <x:c r="D323" s="4" t="str">
        <x:f>IFERROR(INDEX('Material routes'!$G$6:$G$2205,MATCH(U323,'Material routes'!$A$6:$A$2205,0)),"MISSING ID")</x:f>
        <x:v>Processing agents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T2</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Refractory ceramic stock</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T3</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abrasive grit</x:v>
      </x:c>
      <x:c r="B325" s="4" t="str">
        <x:f>IFERROR(INDEX('Material routes'!$F$6:$F$2205,MATCH(U325,'Material routes'!$A$6:$A$2205,0)),"MISSING ID")</x:f>
        <x:v>T1</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T3</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Refractory ceramic stock</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T3</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abrasive grit</x:v>
      </x:c>
      <x:c r="B327" s="4" t="str">
        <x:f>IFERROR(INDEX('Material routes'!$F$6:$F$2205,MATCH(U327,'Material routes'!$A$6:$A$2205,0)),"MISSING ID")</x:f>
        <x:v>T1</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T3</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T3</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abrasive grit</x:v>
      </x:c>
      <x:c r="B329" s="4" t="str">
        <x:f>IFERROR(INDEX('Material routes'!$F$6:$F$2205,MATCH(U329,'Material routes'!$A$6:$A$2205,0)),"MISSING ID")</x:f>
        <x:v>T1</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T3</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T3</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abrasive grit</x:v>
      </x:c>
      <x:c r="B331" s="4" t="str">
        <x:f>IFERROR(INDEX('Material routes'!$F$6:$F$2205,MATCH(U331,'Material routes'!$A$6:$A$2205,0)),"MISSING ID")</x:f>
        <x:v>T1</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T3</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T3</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abrasive grit</x:v>
      </x:c>
      <x:c r="B333" s="4" t="str">
        <x:f>IFERROR(INDEX('Material routes'!$F$6:$F$2205,MATCH(U333,'Material routes'!$A$6:$A$2205,0)),"MISSING ID")</x:f>
        <x:v>T1</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T3</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T3</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abrasive grit</x:v>
      </x:c>
      <x:c r="B335" s="4" t="str">
        <x:f>IFERROR(INDEX('Material routes'!$F$6:$F$2205,MATCH(U335,'Material routes'!$A$6:$A$2205,0)),"MISSING ID")</x:f>
        <x:v>T1</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T3</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T3</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abrasive grit</x:v>
      </x:c>
      <x:c r="B337" s="4" t="str">
        <x:f>IFERROR(INDEX('Material routes'!$F$6:$F$2205,MATCH(U337,'Material routes'!$A$6:$A$2205,0)),"MISSING ID")</x:f>
        <x:v>T1</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T3</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T3</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abrasive grit</x:v>
      </x:c>
      <x:c r="B339" s="4" t="str">
        <x:f>IFERROR(INDEX('Material routes'!$F$6:$F$2205,MATCH(U339,'Material routes'!$A$6:$A$2205,0)),"MISSING ID")</x:f>
        <x:v>T1</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T3</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T3</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abrasive grit</x:v>
      </x:c>
      <x:c r="B341" s="4" t="str">
        <x:f>IFERROR(INDEX('Material routes'!$F$6:$F$2205,MATCH(U341,'Material routes'!$A$6:$A$2205,0)),"MISSING ID")</x:f>
        <x:v>T1</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T3</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T3</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T4</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Insulated conductor stock</x:v>
      </x:c>
      <x:c r="B343" s="4" t="str">
        <x:f>IFERROR(INDEX('Material routes'!$F$6:$F$2205,MATCH(U343,'Material routes'!$A$6:$A$2205,0)),"MISSING ID")</x:f>
        <x:v>T3</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T4</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sealing sheet</x:v>
      </x:c>
      <x:c r="B344" s="4" t="str">
        <x:f>IFERROR(INDEX('Material routes'!$F$6:$F$2205,MATCH(U344,'Material routes'!$A$6:$A$2205,0)),"MISSING ID")</x:f>
        <x:v>T3</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T4</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Processing agents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Processing agents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fraction</x:v>
      </x:c>
      <x:c r="B351" s="4" t="str">
        <x:f>IFERROR(INDEX('Material routes'!$F$6:$F$2205,MATCH(U351,'Material routes'!$A$6:$A$2205,0)),"MISSING ID")</x:f>
        <x:v>T1</x:v>
      </x:c>
      <x:c r="C351" s="4" t="str">
        <x:f>IFERROR(INDEX('Material routes'!$H$6:$H$2205,MATCH(U351,'Material routes'!$A$6:$A$2205,0)),"MISSING ID")</x:f>
        <x:v>Chemical material</x:v>
      </x:c>
      <x:c r="D351" s="4" t="str">
        <x:f>IFERROR(INDEX('Material routes'!$G$6:$G$2205,MATCH(U351,'Material routes'!$A$6:$A$2205,0)),"MISSING ID")</x:f>
        <x:v>Processing agents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Processing agents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Processing agents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Processing agents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T1</x:v>
      </x:c>
      <x:c r="C353" s="4" t="str">
        <x:f>IFERROR(INDEX('Material routes'!$H$6:$H$2205,MATCH(U353,'Material routes'!$A$6:$A$2205,0)),"MISSING ID")</x:f>
        <x:v>Chemical material</x:v>
      </x:c>
      <x:c r="D353" s="4" t="str">
        <x:f>IFERROR(INDEX('Material routes'!$G$6:$G$2205,MATCH(U353,'Material routes'!$A$6:$A$2205,0)),"MISSING ID")</x:f>
        <x:v>Processing agents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Processing agents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Processing agents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T2</x:v>
      </x:c>
      <x:c r="H354" s="4" t="str">
        <x:f>IFERROR(INDEX('Material routes'!$H$6:$H$2205,MATCH(V354,'Material routes'!$A$6:$A$2205,0)),"MISSING ID")</x:f>
        <x:v>Chemical material</x:v>
      </x:c>
      <x:c r="I354" s="4" t="str">
        <x:f>IFERROR(INDEX('Material routes'!$G$6:$G$2205,MATCH(V354,'Material routes'!$A$6:$A$2205,0)),"MISSING ID")</x:f>
        <x:v>Processing agents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Processing agents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T2</x:v>
      </x:c>
      <x:c r="H355" s="4" t="str">
        <x:f>IFERROR(INDEX('Material routes'!$H$6:$H$2205,MATCH(V355,'Material routes'!$A$6:$A$2205,0)),"MISSING ID")</x:f>
        <x:v>Chemical material</x:v>
      </x:c>
      <x:c r="I355" s="4" t="str">
        <x:f>IFERROR(INDEX('Material routes'!$G$6:$G$2205,MATCH(V355,'Material routes'!$A$6:$A$2205,0)),"MISSING ID")</x:f>
        <x:v>Processing agents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grade</x:v>
      </x:c>
      <x:c r="B356" s="4" t="str">
        <x:f>IFERROR(INDEX('Material routes'!$F$6:$F$2205,MATCH(U356,'Material routes'!$A$6:$A$2205,0)),"MISSING ID")</x:f>
        <x:v>T1</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T2</x:v>
      </x:c>
      <x:c r="H356" s="4" t="str">
        <x:f>IFERROR(INDEX('Material routes'!$H$6:$H$2205,MATCH(V356,'Material routes'!$A$6:$A$2205,0)),"MISSING ID")</x:f>
        <x:v>Chemical material</x:v>
      </x:c>
      <x:c r="I356" s="4" t="str">
        <x:f>IFERROR(INDEX('Material routes'!$G$6:$G$2205,MATCH(V356,'Material routes'!$A$6:$A$2205,0)),"MISSING ID")</x:f>
        <x:v>Processing agents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stock</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Tools</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Advances one material tier</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stock</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Tools</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Advances one material tier</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Prepared bronze bearing stock</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Tools</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Lower-tier ingredient; route advances one tier</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Tools</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Advances one material tier</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Tools</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Lower-tier ingredient; route advances one tier</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Tools</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Advances one material tier</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stock</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Tools</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Advances one material tier</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Tools</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Lower-tier ingredient; route advances one tier</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Tools</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Lower-tier ingredient; route advances one tier</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stock</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Salvage</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Advances one material tier</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stock</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Salvage</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Advances one material tier</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Salvage</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Advances one material tier</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Salvage</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Lower-tier ingredient; route advances one tier</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T3</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T3</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T3</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T3</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T3</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Worked iron stock</x:v>
      </x:c>
      <x:c r="B375" s="4" t="str">
        <x:f>IFERROR(INDEX('Material routes'!$F$6:$F$2205,MATCH(U375,'Material routes'!$A$6:$A$2205,0)),"MISSING ID")</x:f>
        <x:v>T2</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T3</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Worked iron stock</x:v>
      </x:c>
      <x:c r="B376" s="4" t="str">
        <x:f>IFERROR(INDEX('Material routes'!$F$6:$F$2205,MATCH(U376,'Material routes'!$A$6:$A$2205,0)),"MISSING ID")</x:f>
        <x:v>T2</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T3</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Worked iron stock</x:v>
      </x:c>
      <x:c r="B377" s="4" t="str">
        <x:f>IFERROR(INDEX('Material routes'!$F$6:$F$2205,MATCH(U377,'Material routes'!$A$6:$A$2205,0)),"MISSING ID")</x:f>
        <x:v>T2</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T3</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Worked iron stock</x:v>
      </x:c>
      <x:c r="B378" s="4" t="str">
        <x:f>IFERROR(INDEX('Material routes'!$F$6:$F$2205,MATCH(U378,'Material routes'!$A$6:$A$2205,0)),"MISSING ID")</x:f>
        <x:v>T2</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T3</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Worked iron stock</x:v>
      </x:c>
      <x:c r="B379" s="4" t="str">
        <x:f>IFERROR(INDEX('Material routes'!$F$6:$F$2205,MATCH(U379,'Material routes'!$A$6:$A$2205,0)),"MISSING ID")</x:f>
        <x:v>T2</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T3</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Worked iron stock</x:v>
      </x:c>
      <x:c r="B380" s="4" t="str">
        <x:f>IFERROR(INDEX('Material routes'!$F$6:$F$2205,MATCH(U380,'Material routes'!$A$6:$A$2205,0)),"MISSING ID")</x:f>
        <x:v>T2</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T3</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Prepared bronze bearing stock</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T3</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Worked iron stock</x:v>
      </x:c>
      <x:c r="B382" s="4" t="str">
        <x:f>IFERROR(INDEX('Material routes'!$F$6:$F$2205,MATCH(U382,'Material routes'!$A$6:$A$2205,0)),"MISSING ID")</x:f>
        <x:v>T2</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T3</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abrasive grit</x:v>
      </x:c>
      <x:c r="B383" s="4" t="str">
        <x:f>IFERROR(INDEX('Material routes'!$F$6:$F$2205,MATCH(U383,'Material routes'!$A$6:$A$2205,0)),"MISSING ID")</x:f>
        <x:v>T1</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T3</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T3</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T4</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stock</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T4</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T3</x:v>
      </x:c>
      <x:c r="C386" s="4" t="str">
        <x:f>IFERROR(INDEX('Material routes'!$H$6:$H$2205,MATCH(U386,'Material routes'!$A$6:$A$2205,0)),"MISSING ID")</x:f>
        <x:v>Chemical material</x:v>
      </x:c>
      <x:c r="D386" s="4" t="str">
        <x:f>IFERROR(INDEX('Material routes'!$G$6:$G$2205,MATCH(U386,'Material routes'!$A$6:$A$2205,0)),"MISSING ID")</x:f>
        <x:v>Processing agents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T4</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T3</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abrasive grit</x:v>
      </x:c>
      <x:c r="B388" s="4" t="str">
        <x:f>IFERROR(INDEX('Material routes'!$F$6:$F$2205,MATCH(U388,'Material routes'!$A$6:$A$2205,0)),"MISSING ID")</x:f>
        <x:v>T1</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T3</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 sheet</x:v>
      </x:c>
      <x:c r="B389" s="4" t="str">
        <x:f>IFERROR(INDEX('Material routes'!$F$6:$F$2205,MATCH(U389,'Material routes'!$A$6:$A$2205,0)),"MISSING ID")</x:f>
        <x:v>T2</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T3</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Chemical material</x:v>
      </x:c>
      <x:c r="D390" s="4" t="str">
        <x:f>IFERROR(INDEX('Material routes'!$G$6:$G$2205,MATCH(U390,'Material routes'!$A$6:$A$2205,0)),"MISSING ID")</x:f>
        <x:v>Processing agents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T3</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T3</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Prepared bronze bearing stock</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T3</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stock</x:v>
      </x:c>
      <x:c r="B393" s="4" t="str">
        <x:f>IFERROR(INDEX('Material routes'!$F$6:$F$2205,MATCH(U393,'Material routes'!$A$6:$A$2205,0)),"MISSING ID")</x:f>
        <x:v>T3</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T4</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sealing sheet</x:v>
      </x:c>
      <x:c r="B394" s="4" t="str">
        <x:f>IFERROR(INDEX('Material routes'!$F$6:$F$2205,MATCH(U394,'Material routes'!$A$6:$A$2205,0)),"MISSING ID")</x:f>
        <x:v>T3</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T4</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T4</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T3</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Prepared bronze bearing stock</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T3</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Chemical material</x:v>
      </x:c>
      <x:c r="D401" s="4" t="str">
        <x:f>IFERROR(INDEX('Material routes'!$G$6:$G$2205,MATCH(U401,'Material routes'!$A$6:$A$2205,0)),"MISSING ID")</x:f>
        <x:v>Processing agents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T3</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T3</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abrasive grit</x:v>
      </x:c>
      <x:c r="B403" s="4" t="str">
        <x:f>IFERROR(INDEX('Material routes'!$F$6:$F$2205,MATCH(U403,'Material routes'!$A$6:$A$2205,0)),"MISSING ID")</x:f>
        <x:v>T1</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T3</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T3</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abrasive grit</x:v>
      </x:c>
      <x:c r="B405" s="4" t="str">
        <x:f>IFERROR(INDEX('Material routes'!$F$6:$F$2205,MATCH(U405,'Material routes'!$A$6:$A$2205,0)),"MISSING ID")</x:f>
        <x:v>T1</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T3</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Prepared bronze bearing stock</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T3</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abrasive grit</x:v>
      </x:c>
      <x:c r="B407" s="4" t="str">
        <x:f>IFERROR(INDEX('Material routes'!$F$6:$F$2205,MATCH(U407,'Material routes'!$A$6:$A$2205,0)),"MISSING ID")</x:f>
        <x:v>T1</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T3</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T3</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T4</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T4</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Prepared bronze bearing stock</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T4</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T3</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Prepared bronze bearing stock</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T3</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stock</x:v>
      </x:c>
      <x:c r="B413" s="4" t="str">
        <x:f>IFERROR(INDEX('Material routes'!$F$6:$F$2205,MATCH(U413,'Material routes'!$A$6:$A$2205,0)),"MISSING ID")</x:f>
        <x:v>T3</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T4</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T3</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T4</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T4</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T3</x:v>
      </x:c>
      <x:c r="C416" s="4" t="str">
        <x:f>IFERROR(INDEX('Material routes'!$H$6:$H$2205,MATCH(U416,'Material routes'!$A$6:$A$2205,0)),"MISSING ID")</x:f>
        <x:v>Chemical material</x:v>
      </x:c>
      <x:c r="D416" s="4" t="str">
        <x:f>IFERROR(INDEX('Material routes'!$G$6:$G$2205,MATCH(U416,'Material routes'!$A$6:$A$2205,0)),"MISSING ID")</x:f>
        <x:v>Processing agents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T4</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T3</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Chemical material</x:v>
      </x:c>
      <x:c r="D418" s="4" t="str">
        <x:f>IFERROR(INDEX('Material routes'!$G$6:$G$2205,MATCH(U418,'Material routes'!$A$6:$A$2205,0)),"MISSING ID")</x:f>
        <x:v>Processing agents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T3</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stock</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T4</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Prepared bronze bearing stock</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T4</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stock</x:v>
      </x:c>
      <x:c r="B421" s="4" t="str">
        <x:f>IFERROR(INDEX('Material routes'!$F$6:$F$2205,MATCH(U421,'Material routes'!$A$6:$A$2205,0)),"MISSING ID")</x:f>
        <x:v>T3</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T4</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stock</x:v>
      </x:c>
      <x:c r="B422" s="4" t="str">
        <x:f>IFERROR(INDEX('Material routes'!$F$6:$F$2205,MATCH(U422,'Material routes'!$A$6:$A$2205,0)),"MISSING ID")</x:f>
        <x:v>T3</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T4</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T4</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Prepared bronze bearing stock</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T4</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Mica composite sheet</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Prepared electrical insulation stock</x:v>
      </x:c>
      <x:c r="G427" s="4" t="str">
        <x:f>IFERROR(INDEX('Material routes'!$F$6:$F$2205,MATCH(V427,'Material routes'!$A$6:$A$2205,0)),"MISSING ID")</x:f>
        <x:v>T3</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Chemical material</x:v>
      </x:c>
      <x:c r="D428" s="4" t="str">
        <x:f>IFERROR(INDEX('Material routes'!$G$6:$G$2205,MATCH(U428,'Material routes'!$A$6:$A$2205,0)),"MISSING ID")</x:f>
        <x:v>Processing agents</x:v>
      </x:c>
      <x:c r="E428" s="4" t="str">
        <x:f>IFERROR(INDEX('Material routes'!$C$6:$C$2205,MATCH(U428,'Material routes'!$A$6:$A$2205,0)),"MISSING ID")</x:f>
        <x:v>Ingredient candidate</x:v>
      </x:c>
      <x:c r="F428" s="4" t="str">
        <x:f>IFERROR(INDEX('Material routes'!$E$6:$E$2205,MATCH(V428,'Material routes'!$A$6:$A$2205,0)),"MISSING ID")</x:f>
        <x:v>Prepared electrical insulation stock</x:v>
      </x:c>
      <x:c r="G428" s="4" t="str">
        <x:f>IFERROR(INDEX('Material routes'!$F$6:$F$2205,MATCH(V428,'Material routes'!$A$6:$A$2205,0)),"MISSING ID")</x:f>
        <x:v>T3</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Prepared electrical insulation stock</x:v>
      </x:c>
      <x:c r="G429" s="4" t="str">
        <x:f>IFERROR(INDEX('Material routes'!$F$6:$F$2205,MATCH(V429,'Material routes'!$A$6:$A$2205,0)),"MISSING ID")</x:f>
        <x:v>T3</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T1</x:v>
      </x:c>
      <x:c r="C430" s="4" t="str">
        <x:f>IFERROR(INDEX('Material routes'!$H$6:$H$2205,MATCH(U430,'Material routes'!$A$6:$A$2205,0)),"MISSING ID")</x:f>
        <x:v>Chemical material</x:v>
      </x:c>
      <x:c r="D430" s="4" t="str">
        <x:f>IFERROR(INDEX('Material routes'!$G$6:$G$2205,MATCH(U430,'Material routes'!$A$6:$A$2205,0)),"MISSING ID")</x:f>
        <x:v>Processing agents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Processing agents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fraction</x:v>
      </x:c>
      <x:c r="B431" s="4" t="str">
        <x:f>IFERROR(INDEX('Material routes'!$F$6:$F$2205,MATCH(U431,'Material routes'!$A$6:$A$2205,0)),"MISSING ID")</x:f>
        <x:v>T1</x:v>
      </x:c>
      <x:c r="C431" s="4" t="str">
        <x:f>IFERROR(INDEX('Material routes'!$H$6:$H$2205,MATCH(U431,'Material routes'!$A$6:$A$2205,0)),"MISSING ID")</x:f>
        <x:v>Chemical material</x:v>
      </x:c>
      <x:c r="D431" s="4" t="str">
        <x:f>IFERROR(INDEX('Material routes'!$G$6:$G$2205,MATCH(U431,'Material routes'!$A$6:$A$2205,0)),"MISSING ID")</x:f>
        <x:v>Processing agents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Processing agents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T1</x:v>
      </x:c>
      <x:c r="C432" s="4" t="str">
        <x:f>IFERROR(INDEX('Material routes'!$H$6:$H$2205,MATCH(U432,'Material routes'!$A$6:$A$2205,0)),"MISSING ID")</x:f>
        <x:v>Chemical material</x:v>
      </x:c>
      <x:c r="D432" s="4" t="str">
        <x:f>IFERROR(INDEX('Material routes'!$G$6:$G$2205,MATCH(U432,'Material routes'!$A$6:$A$2205,0)),"MISSING ID")</x:f>
        <x:v>Processing agents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Processing agents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fraction</x:v>
      </x:c>
      <x:c r="B433" s="4" t="str">
        <x:f>IFERROR(INDEX('Material routes'!$F$6:$F$2205,MATCH(U433,'Material routes'!$A$6:$A$2205,0)),"MISSING ID")</x:f>
        <x:v>T1</x:v>
      </x:c>
      <x:c r="C433" s="4" t="str">
        <x:f>IFERROR(INDEX('Material routes'!$H$6:$H$2205,MATCH(U433,'Material routes'!$A$6:$A$2205,0)),"MISSING ID")</x:f>
        <x:v>Chemical material</x:v>
      </x:c>
      <x:c r="D433" s="4" t="str">
        <x:f>IFERROR(INDEX('Material routes'!$G$6:$G$2205,MATCH(U433,'Material routes'!$A$6:$A$2205,0)),"MISSING ID")</x:f>
        <x:v>Processing agents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Processing agents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x:v>
      </x:c>
      <x:c r="B434" s="4" t="str">
        <x:f>IFERROR(INDEX('Material routes'!$F$6:$F$2205,MATCH(U434,'Material routes'!$A$6:$A$2205,0)),"MISSING ID")</x:f>
        <x:v>T1</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Processing agents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T1</x:v>
      </x:c>
      <x:c r="H435" s="4" t="str">
        <x:f>IFERROR(INDEX('Material routes'!$H$6:$H$2205,MATCH(V435,'Material routes'!$A$6:$A$2205,0)),"MISSING ID")</x:f>
        <x:v>Chemical material</x:v>
      </x:c>
      <x:c r="I435" s="4" t="str">
        <x:f>IFERROR(INDEX('Material routes'!$G$6:$G$2205,MATCH(V435,'Material routes'!$A$6:$A$2205,0)),"MISSING ID")</x:f>
        <x:v>Processing agents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T1</x:v>
      </x:c>
      <x:c r="H436" s="4" t="str">
        <x:f>IFERROR(INDEX('Material routes'!$H$6:$H$2205,MATCH(V436,'Material routes'!$A$6:$A$2205,0)),"MISSING ID")</x:f>
        <x:v>Chemical material</x:v>
      </x:c>
      <x:c r="I436" s="4" t="str">
        <x:f>IFERROR(INDEX('Material routes'!$G$6:$G$2205,MATCH(V436,'Material routes'!$A$6:$A$2205,0)),"MISSING ID")</x:f>
        <x:v>Processing agents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T0</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Assayed Iron Growth feedstock</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Assayed Iron Growth feedstock</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Canister-grade Growth alloy stock</x:v>
      </x:c>
      <x:c r="G438" s="4" t="str">
        <x:f>IFERROR(INDEX('Material routes'!$F$6:$F$2205,MATCH(V438,'Material routes'!$A$6:$A$2205,0)),"MISSING ID")</x:f>
        <x:v>T2</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T1</x:v>
      </x:c>
      <x:c r="C439" s="4" t="str">
        <x:f>IFERROR(INDEX('Material routes'!$H$6:$H$2205,MATCH(U439,'Material routes'!$A$6:$A$2205,0)),"MISSING ID")</x:f>
        <x:v>Processed material</x:v>
      </x:c>
      <x:c r="D439" s="4" t="str">
        <x:f>IFERROR(INDEX('Material routes'!$G$6:$G$2205,MATCH(U439,'Material routes'!$A$6:$A$2205,0)),"MISSING ID")</x:f>
        <x:v>Processing agents</x:v>
      </x:c>
      <x:c r="E439" s="4" t="str">
        <x:f>IFERROR(INDEX('Material routes'!$C$6:$C$2205,MATCH(U439,'Material routes'!$A$6:$A$2205,0)),"MISSING ID")</x:f>
        <x:v>Ingredient candidate</x:v>
      </x:c>
      <x:c r="F439" s="4" t="str">
        <x:f>IFERROR(INDEX('Material routes'!$E$6:$E$2205,MATCH(V439,'Material routes'!$A$6:$A$2205,0)),"MISSING ID")</x:f>
        <x:v>Canister-grade Growth alloy stock</x:v>
      </x:c>
      <x:c r="G439" s="4" t="str">
        <x:f>IFERROR(INDEX('Material routes'!$F$6:$F$2205,MATCH(V439,'Material routes'!$A$6:$A$2205,0)),"MISSING ID")</x:f>
        <x:v>T2</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Manganese-bearing alloy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Canister-grade Growth alloy stock</x:v>
      </x:c>
      <x:c r="G440" s="4" t="str">
        <x:f>IFERROR(INDEX('Material routes'!$F$6:$F$2205,MATCH(V440,'Material routes'!$A$6:$A$2205,0)),"MISSING ID")</x:f>
        <x:v>T2</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Canister-grade Growth alloy stock</x:v>
      </x:c>
      <x:c r="B441" s="4" t="str">
        <x:f>IFERROR(INDEX('Material routes'!$F$6:$F$2205,MATCH(U441,'Material routes'!$A$6:$A$2205,0)),"MISSING ID")</x:f>
        <x:v>T2</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T3</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abrasive grit</x:v>
      </x:c>
      <x:c r="B442" s="4" t="str">
        <x:f>IFERROR(INDEX('Material routes'!$F$6:$F$2205,MATCH(U442,'Material routes'!$A$6:$A$2205,0)),"MISSING ID")</x:f>
        <x:v>T1</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T3</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T3</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T4</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T3</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T4</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Prepared bronze bearing stock</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T4</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T1</x:v>
      </x:c>
      <x:c r="H446" s="4" t="str">
        <x:f>IFERROR(INDEX('Material routes'!$H$6:$H$2205,MATCH(V446,'Material routes'!$A$6:$A$2205,0)),"MISSING ID")</x:f>
        <x:v>Chemical material</x:v>
      </x:c>
      <x:c r="I446" s="4" t="str">
        <x:f>IFERROR(INDEX('Material routes'!$G$6:$G$2205,MATCH(V446,'Material routes'!$A$6:$A$2205,0)),"MISSING ID")</x:f>
        <x:v>Processing agents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T0</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T1</x:v>
      </x:c>
      <x:c r="H447" s="4" t="str">
        <x:f>IFERROR(INDEX('Material routes'!$H$6:$H$2205,MATCH(V447,'Material routes'!$A$6:$A$2205,0)),"MISSING ID")</x:f>
        <x:v>Chemical material</x:v>
      </x:c>
      <x:c r="I447" s="4" t="str">
        <x:f>IFERROR(INDEX('Material routes'!$G$6:$G$2205,MATCH(V447,'Material routes'!$A$6:$A$2205,0)),"MISSING ID")</x:f>
        <x:v>Processing agents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T1</x:v>
      </x:c>
      <x:c r="H448" s="4" t="str">
        <x:f>IFERROR(INDEX('Material routes'!$H$6:$H$2205,MATCH(V448,'Material routes'!$A$6:$A$2205,0)),"MISSING ID")</x:f>
        <x:v>Chemical material</x:v>
      </x:c>
      <x:c r="I448" s="4" t="str">
        <x:f>IFERROR(INDEX('Material routes'!$G$6:$G$2205,MATCH(V448,'Material routes'!$A$6:$A$2205,0)),"MISSING ID")</x:f>
        <x:v>Processing agents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T1</x:v>
      </x:c>
      <x:c r="H449" s="4" t="str">
        <x:f>IFERROR(INDEX('Material routes'!$H$6:$H$2205,MATCH(V449,'Material routes'!$A$6:$A$2205,0)),"MISSING ID")</x:f>
        <x:v>Chemical material</x:v>
      </x:c>
      <x:c r="I449" s="4" t="str">
        <x:f>IFERROR(INDEX('Material routes'!$G$6:$G$2205,MATCH(V449,'Material routes'!$A$6:$A$2205,0)),"MISSING ID")</x:f>
        <x:v>Processing agents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T1</x:v>
      </x:c>
      <x:c r="H450" s="4" t="str">
        <x:f>IFERROR(INDEX('Material routes'!$H$6:$H$2205,MATCH(V450,'Material routes'!$A$6:$A$2205,0)),"MISSING ID")</x:f>
        <x:v>Chemical material</x:v>
      </x:c>
      <x:c r="I450" s="4" t="str">
        <x:f>IFERROR(INDEX('Material routes'!$G$6:$G$2205,MATCH(V450,'Material routes'!$A$6:$A$2205,0)),"MISSING ID")</x:f>
        <x:v>Processing agents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T1</x:v>
      </x:c>
      <x:c r="H451" s="4" t="str">
        <x:f>IFERROR(INDEX('Material routes'!$H$6:$H$2205,MATCH(V451,'Material routes'!$A$6:$A$2205,0)),"MISSING ID")</x:f>
        <x:v>Chemical material</x:v>
      </x:c>
      <x:c r="I451" s="4" t="str">
        <x:f>IFERROR(INDEX('Material routes'!$G$6:$G$2205,MATCH(V451,'Material routes'!$A$6:$A$2205,0)),"MISSING ID")</x:f>
        <x:v>Processing agents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T1</x:v>
      </x:c>
      <x:c r="C452" s="4" t="str">
        <x:f>IFERROR(INDEX('Material routes'!$H$6:$H$2205,MATCH(U452,'Material routes'!$A$6:$A$2205,0)),"MISSING ID")</x:f>
        <x:v>Chemical material</x:v>
      </x:c>
      <x:c r="D452" s="4" t="str">
        <x:f>IFERROR(INDEX('Material routes'!$G$6:$G$2205,MATCH(U452,'Material routes'!$A$6:$A$2205,0)),"MISSING ID")</x:f>
        <x:v>Processing agents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T2</x:v>
      </x:c>
      <x:c r="H452" s="4" t="str">
        <x:f>IFERROR(INDEX('Material routes'!$H$6:$H$2205,MATCH(V452,'Material routes'!$A$6:$A$2205,0)),"MISSING ID")</x:f>
        <x:v>Chemical material</x:v>
      </x:c>
      <x:c r="I452" s="4" t="str">
        <x:f>IFERROR(INDEX('Material routes'!$G$6:$G$2205,MATCH(V452,'Material routes'!$A$6:$A$2205,0)),"MISSING ID")</x:f>
        <x:v>Processing agents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T1</x:v>
      </x:c>
      <x:c r="C453" s="4" t="str">
        <x:f>IFERROR(INDEX('Material routes'!$H$6:$H$2205,MATCH(U453,'Material routes'!$A$6:$A$2205,0)),"MISSING ID")</x:f>
        <x:v>Chemical material</x:v>
      </x:c>
      <x:c r="D453" s="4" t="str">
        <x:f>IFERROR(INDEX('Material routes'!$G$6:$G$2205,MATCH(U453,'Material routes'!$A$6:$A$2205,0)),"MISSING ID")</x:f>
        <x:v>Processing agents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T2</x:v>
      </x:c>
      <x:c r="H453" s="4" t="str">
        <x:f>IFERROR(INDEX('Material routes'!$H$6:$H$2205,MATCH(V453,'Material routes'!$A$6:$A$2205,0)),"MISSING ID")</x:f>
        <x:v>Chemical material</x:v>
      </x:c>
      <x:c r="I453" s="4" t="str">
        <x:f>IFERROR(INDEX('Material routes'!$G$6:$G$2205,MATCH(V453,'Material routes'!$A$6:$A$2205,0)),"MISSING ID")</x:f>
        <x:v>Processing agents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fraction</x:v>
      </x:c>
      <x:c r="B454" s="4" t="str">
        <x:f>IFERROR(INDEX('Material routes'!$F$6:$F$2205,MATCH(U454,'Material routes'!$A$6:$A$2205,0)),"MISSING ID")</x:f>
        <x:v>T1</x:v>
      </x:c>
      <x:c r="C454" s="4" t="str">
        <x:f>IFERROR(INDEX('Material routes'!$H$6:$H$2205,MATCH(U454,'Material routes'!$A$6:$A$2205,0)),"MISSING ID")</x:f>
        <x:v>Chemical material</x:v>
      </x:c>
      <x:c r="D454" s="4" t="str">
        <x:f>IFERROR(INDEX('Material routes'!$G$6:$G$2205,MATCH(U454,'Material routes'!$A$6:$A$2205,0)),"MISSING ID")</x:f>
        <x:v>Processing agents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T2</x:v>
      </x:c>
      <x:c r="H454" s="4" t="str">
        <x:f>IFERROR(INDEX('Material routes'!$H$6:$H$2205,MATCH(V454,'Material routes'!$A$6:$A$2205,0)),"MISSING ID")</x:f>
        <x:v>Chemical material</x:v>
      </x:c>
      <x:c r="I454" s="4" t="str">
        <x:f>IFERROR(INDEX('Material routes'!$G$6:$G$2205,MATCH(V454,'Material routes'!$A$6:$A$2205,0)),"MISSING ID")</x:f>
        <x:v>Processing agents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T1</x:v>
      </x:c>
      <x:c r="C455" s="4" t="str">
        <x:f>IFERROR(INDEX('Material routes'!$H$6:$H$2205,MATCH(U455,'Material routes'!$A$6:$A$2205,0)),"MISSING ID")</x:f>
        <x:v>Chemical material</x:v>
      </x:c>
      <x:c r="D455" s="4" t="str">
        <x:f>IFERROR(INDEX('Material routes'!$G$6:$G$2205,MATCH(U455,'Material routes'!$A$6:$A$2205,0)),"MISSING ID")</x:f>
        <x:v>Processing agents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T2</x:v>
      </x:c>
      <x:c r="H455" s="4" t="str">
        <x:f>IFERROR(INDEX('Material routes'!$H$6:$H$2205,MATCH(V455,'Material routes'!$A$6:$A$2205,0)),"MISSING ID")</x:f>
        <x:v>Chemical material</x:v>
      </x:c>
      <x:c r="I455" s="4" t="str">
        <x:f>IFERROR(INDEX('Material routes'!$G$6:$G$2205,MATCH(V455,'Material routes'!$A$6:$A$2205,0)),"MISSING ID")</x:f>
        <x:v>Processing agents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T2</x:v>
      </x:c>
      <x:c r="H456" s="4" t="str">
        <x:f>IFERROR(INDEX('Material routes'!$H$6:$H$2205,MATCH(V456,'Material routes'!$A$6:$A$2205,0)),"MISSING ID")</x:f>
        <x:v>Chemical material</x:v>
      </x:c>
      <x:c r="I456" s="4" t="str">
        <x:f>IFERROR(INDEX('Material routes'!$G$6:$G$2205,MATCH(V456,'Material routes'!$A$6:$A$2205,0)),"MISSING ID")</x:f>
        <x:v>Processing agents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fraction</x:v>
      </x:c>
      <x:c r="B457" s="4" t="str">
        <x:f>IFERROR(INDEX('Material routes'!$F$6:$F$2205,MATCH(U457,'Material routes'!$A$6:$A$2205,0)),"MISSING ID")</x:f>
        <x:v>T1</x:v>
      </x:c>
      <x:c r="C457" s="4" t="str">
        <x:f>IFERROR(INDEX('Material routes'!$H$6:$H$2205,MATCH(U457,'Material routes'!$A$6:$A$2205,0)),"MISSING ID")</x:f>
        <x:v>Chemical material</x:v>
      </x:c>
      <x:c r="D457" s="4" t="str">
        <x:f>IFERROR(INDEX('Material routes'!$G$6:$G$2205,MATCH(U457,'Material routes'!$A$6:$A$2205,0)),"MISSING ID")</x:f>
        <x:v>Processing agents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T2</x:v>
      </x:c>
      <x:c r="H457" s="4" t="str">
        <x:f>IFERROR(INDEX('Material routes'!$H$6:$H$2205,MATCH(V457,'Material routes'!$A$6:$A$2205,0)),"MISSING ID")</x:f>
        <x:v>Chemical material</x:v>
      </x:c>
      <x:c r="I457" s="4" t="str">
        <x:f>IFERROR(INDEX('Material routes'!$G$6:$G$2205,MATCH(V457,'Material routes'!$A$6:$A$2205,0)),"MISSING ID")</x:f>
        <x:v>Processing agents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T0</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T1</x:v>
      </x:c>
      <x:c r="H458" s="4" t="str">
        <x:f>IFERROR(INDEX('Material routes'!$H$6:$H$2205,MATCH(V458,'Material routes'!$A$6:$A$2205,0)),"MISSING ID")</x:f>
        <x:v>Chemical material</x:v>
      </x:c>
      <x:c r="I458" s="4" t="str">
        <x:f>IFERROR(INDEX('Material routes'!$G$6:$G$2205,MATCH(V458,'Material routes'!$A$6:$A$2205,0)),"MISSING ID")</x:f>
        <x:v>Processing agents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T1</x:v>
      </x:c>
      <x:c r="H459" s="4" t="str">
        <x:f>IFERROR(INDEX('Material routes'!$H$6:$H$2205,MATCH(V459,'Material routes'!$A$6:$A$2205,0)),"MISSING ID")</x:f>
        <x:v>Chemical material</x:v>
      </x:c>
      <x:c r="I459" s="4" t="str">
        <x:f>IFERROR(INDEX('Material routes'!$G$6:$G$2205,MATCH(V459,'Material routes'!$A$6:$A$2205,0)),"MISSING ID")</x:f>
        <x:v>Processing agents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T1</x:v>
      </x:c>
      <x:c r="H460" s="4" t="str">
        <x:f>IFERROR(INDEX('Material routes'!$H$6:$H$2205,MATCH(V460,'Material routes'!$A$6:$A$2205,0)),"MISSING ID")</x:f>
        <x:v>Chemical material</x:v>
      </x:c>
      <x:c r="I460" s="4" t="str">
        <x:f>IFERROR(INDEX('Material routes'!$G$6:$G$2205,MATCH(V460,'Material routes'!$A$6:$A$2205,0)),"MISSING ID")</x:f>
        <x:v>Processing agents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T0</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Dried electroactive-fiber reinforcement stock</x:v>
      </x:c>
      <x:c r="G461" s="4" t="str">
        <x:f>IFERROR(INDEX('Material routes'!$F$6:$F$2205,MATCH(V461,'Material routes'!$A$6:$A$2205,0)),"MISSING ID")</x:f>
        <x:v>T1</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Coarse Aggregate</x:v>
      </x:c>
      <x:c r="B462" s="4" t="str">
        <x:f>IFERROR(INDEX('Material routes'!$F$6:$F$2205,MATCH(U462,'Material routes'!$A$6:$A$2205,0)),"MISSING ID")</x:f>
        <x:v>T1</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T2</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Iron-rich mineral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T2</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process salts</x:v>
      </x:c>
      <x:c r="B464" s="4" t="str">
        <x:f>IFERROR(INDEX('Material routes'!$F$6:$F$2205,MATCH(U464,'Material routes'!$A$6:$A$2205,0)),"MISSING ID")</x:f>
        <x:v>T1</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T2</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T2</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x:c r="B466" s="4"/>
      <x:c r="C466" s="4"/>
      <x:c r="D466" s="4"/>
      <x:c r="E466" s="4"/>
      <x:c r="F466" s="4"/>
      <x:c r="G466" s="4"/>
      <x:c r="H466" s="4"/>
      <x:c r="I466" s="4"/>
      <x:c r="J466" s="4"/>
      <x:c r="K466" s="4"/>
      <x:c r="L466" s="4"/>
      <x:c r="M466" s="4"/>
      <x:c r="N466" s="4"/>
      <x:c r="O466" s="4"/>
      <x:c r="P466" s="4"/>
      <x:c r="Q466" s="4"/>
      <x:c r="R466" s="4"/>
      <x:c r="S466" s="4"/>
      <x:c r="T466" s="4"/>
      <x:c r="U466" s="4"/>
      <x:c r="V466" s="4"/>
    </x:row>
    <x:row r="467" ht="115" customHeight="1">
      <x:c r="A467" s="4" t="str">
        <x:f>IFERROR(INDEX('Material routes'!$E$6:$E$2205,MATCH(U467,'Material routes'!$A$6:$A$2205,0)),"MISSING ID")</x:f>
        <x:v>Mica composite sheet</x:v>
      </x:c>
      <x:c r="B467" s="4" t="str">
        <x:f>IFERROR(INDEX('Material routes'!$F$6:$F$2205,MATCH(U467,'Material routes'!$A$6:$A$2205,0)),"MISSING ID")</x:f>
        <x:v>T2</x:v>
      </x:c>
      <x:c r="C467" s="4" t="str">
        <x:f>IFERROR(INDEX('Material routes'!$H$6:$H$2205,MATCH(U467,'Material routes'!$A$6:$A$2205,0)),"MISSING ID")</x:f>
        <x:v>Processed material</x:v>
      </x:c>
      <x:c r="D467" s="4" t="str">
        <x:f>IFERROR(INDEX('Material routes'!$G$6:$G$2205,MATCH(U467,'Material routes'!$A$6:$A$2205,0)),"MISSING ID")</x:f>
        <x:v>Manufactured stock</x:v>
      </x:c>
      <x:c r="E467" s="4" t="str">
        <x:f>IFERROR(INDEX('Material routes'!$C$6:$C$2205,MATCH(U467,'Material routes'!$A$6:$A$2205,0)),"MISSING ID")</x:f>
        <x:v>Ingredient candidate</x:v>
      </x:c>
      <x:c r="F467" s="4" t="str">
        <x:f>IFERROR(INDEX('Material routes'!$E$6:$E$2205,MATCH(V467,'Material routes'!$A$6:$A$2205,0)),"MISSING ID")</x:f>
        <x:v>Insulating beetle-harness liner</x:v>
      </x:c>
      <x:c r="G467" s="4" t="str">
        <x:f>IFERROR(INDEX('Material routes'!$F$6:$F$2205,MATCH(V467,'Material routes'!$A$6:$A$2205,0)),"MISSING ID")</x:f>
        <x:v>T3</x:v>
      </x:c>
      <x:c r="H467" s="4" t="str">
        <x:f>IFERROR(INDEX('Material routes'!$H$6:$H$2205,MATCH(V467,'Material routes'!$A$6:$A$2205,0)),"MISSING ID")</x:f>
        <x:v>Crafting component</x:v>
      </x:c>
      <x:c r="I467" s="4" t="str">
        <x:f>IFERROR(INDEX('Material routes'!$G$6:$G$2205,MATCH(V467,'Material routes'!$A$6:$A$2205,0)),"MISSING ID")</x:f>
        <x:v>Crafting components</x:v>
      </x:c>
      <x:c r="J467" s="4" t="str">
        <x:f>IFERROR(INDEX('Material routes'!$B$6:$B$2205,MATCH(U467,'Material routes'!$A$6:$A$2205,0)),"MISSING ID")</x:f>
        <x:v>design.lore.beetle_liner</x:v>
      </x:c>
      <x:c r="K467" s="4" t="str">
        <x:f>IFERROR(INDEX('Crafting recipes'!$C$6:$C$1005,MATCH(J467,'Crafting recipes'!$A$6:$A$1005,0)),"MISSING ID")</x:f>
        <x:v>Material refinement</x:v>
      </x:c>
      <x:c r="L467" s="4" t="str">
        <x:f>IFERROR(INDEX('Material routes'!$K$6:$K$2205,MATCH(U467,'Material routes'!$A$6:$A$2205,0)),"MISSING ID")</x:f>
        <x:v>Proposal</x:v>
      </x:c>
      <x:c r="M467" s="4" t="str">
        <x:f>IFERROR(INDEX('Material routes'!$M$6:$M$2205,MATCH(U467,'Material routes'!$A$6:$A$2205,0)),"MISSING ID")</x:f>
        <x:v>Partial proposal</x:v>
      </x:c>
      <x:c r="N467" s="4" t="str">
        <x:f>IF(IFERROR(INDEX('Material routes'!$I$6:$I$1005,MATCH(U467,'Material routes'!$A$6:$A$1005,0)),"MISSING ID")=0,"",IFERROR(INDEX('Material routes'!$I$6:$I$1005,MATCH(U467,'Material routes'!$A$6:$A$1005,0)),"MISSING ID"))</x:f>
      </x:c>
      <x:c r="O467" s="4" t="str">
        <x:f>IFERROR(INDEX('Material routes'!$J$6:$J$2205,MATCH(U467,'Material routes'!$A$6:$A$2205,0)),"MISSING ID")</x:f>
        <x:v>Unspecified</x:v>
      </x:c>
      <x:c r="P467" s="4" t="str">
        <x:f>IF(IFERROR(INDEX('Material routes'!$I$6:$I$1005,MATCH(V467,'Material routes'!$A$6:$A$1005,0)),"MISSING ID")=0,"",IFERROR(INDEX('Material routes'!$I$6:$I$1005,MATCH(V467,'Material routes'!$A$6:$A$1005,0)),"MISSING ID"))</x:f>
      </x:c>
      <x:c r="Q467" s="4" t="str">
        <x:f>IFERROR(INDEX('Material routes'!$J$6:$J$2205,MATCH(V467,'Material routes'!$A$6:$A$2205,0)),"MISSING ID")</x:f>
        <x:v>Unspecified</x:v>
      </x:c>
      <x:c r="R467" s="4" t="str">
        <x:f>IF(L467="Withheld","Withheld premise",IF(E467="Tool candidate","Reusable prerequisite",IF(K467="Raw entry preparation","Entry-resource preparation",IF(G467="Not applicable",IF(IFERROR(INDEX('Items'!$AI$6:$AI$1005,MATCH(T467,'Items'!$A$6:$A$1005,0)),"MISSING ID")="Finished item","Finished endpoint",IF(IFERROR(INDEX('Items'!$AI$6:$AI$1005,MATCH(T467,'Items'!$A$6:$A$1005,0)),"MISSING ID")="Currency","Currency / no refinement tier","Recovered output / tier not applicable")),IF(OR(IFERROR(INDEX('Crafting recipes'!$H$6:$H$1005,MATCH(J467,'Crafting recipes'!$A$6:$A$1005,0)),"MISSING ID")="Unassigned",G467="Unassigned"),"Tier unresolved",IF(IFERROR(VALUE(RIGHT(G467,1))-VALUE(RIGHT(IFERROR(INDEX('Crafting recipes'!$H$6:$H$1005,MATCH(J467,'Crafting recipes'!$A$6:$A$1005,0)),"MISSING ID"),1)),0)=1,IF(B467=IFERROR(INDEX('Crafting recipes'!$H$6:$H$1005,MATCH(J467,'Crafting recipes'!$A$6:$A$1005,0)),"MISSING ID"),"Advances one material tier","Lower-tier ingredient; route advances one tier"),"Needs tier review"))))))</x:f>
        <x:v>Advances one material tier</x:v>
      </x:c>
      <x:c r="S467" s="4" t="str">
        <x:f>IFERROR(INDEX('Material routes'!$D$6:$D$2205,MATCH(U467,'Material routes'!$A$6:$A$2205,0)),"MISSING ID")</x:f>
        <x:v>proposal.branch.mica_sheet</x:v>
      </x:c>
      <x:c r="T467" s="4" t="str">
        <x:f>IFERROR(INDEX('Material routes'!$D$6:$D$2205,MATCH(V467,'Material routes'!$A$6:$A$2205,0)),"MISSING ID")</x:f>
        <x:v>proposal.lore.beetle_liner</x:v>
      </x:c>
      <x:c r="U467" s="4" t="str">
        <x:v>design.lore.beetle_liner.in.1</x:v>
      </x:c>
      <x:c r="V467" s="4" t="str">
        <x:v>design.lore.beetle_liner.out</x:v>
      </x:c>
    </x:row>
    <x:row r="468" ht="115" customHeight="1">
      <x:c r="A468" s="4" t="str">
        <x:f>IFERROR(INDEX('Material routes'!$E$6:$E$2205,MATCH(U468,'Material routes'!$A$6:$A$2205,0)),"MISSING ID")</x:f>
        <x:v>Bonded husk sheet</x:v>
      </x:c>
      <x:c r="B468" s="4" t="str">
        <x:f>IFERROR(INDEX('Material routes'!$F$6:$F$2205,MATCH(U468,'Material routes'!$A$6:$A$2205,0)),"MISSING ID")</x:f>
        <x:v>T2</x:v>
      </x:c>
      <x:c r="C468" s="4" t="str">
        <x:f>IFERROR(INDEX('Material routes'!$H$6:$H$2205,MATCH(U468,'Material routes'!$A$6:$A$2205,0)),"MISSING ID")</x:f>
        <x:v>Processed material</x:v>
      </x:c>
      <x:c r="D468" s="4" t="str">
        <x:f>IFERROR(INDEX('Material routes'!$G$6:$G$2205,MATCH(U468,'Material routes'!$A$6:$A$2205,0)),"MISSING ID")</x:f>
        <x:v>Manufactured stock</x:v>
      </x:c>
      <x:c r="E468" s="4" t="str">
        <x:f>IFERROR(INDEX('Material routes'!$C$6:$C$2205,MATCH(U468,'Material routes'!$A$6:$A$2205,0)),"MISSING ID")</x:f>
        <x:v>Ingredient candidate</x:v>
      </x:c>
      <x:c r="F468" s="4" t="str">
        <x:f>IFERROR(INDEX('Material routes'!$E$6:$E$2205,MATCH(V468,'Material routes'!$A$6:$A$2205,0)),"MISSING ID")</x:f>
        <x:v>Insulating beetle-harness liner</x:v>
      </x:c>
      <x:c r="G468" s="4" t="str">
        <x:f>IFERROR(INDEX('Material routes'!$F$6:$F$2205,MATCH(V468,'Material routes'!$A$6:$A$2205,0)),"MISSING ID")</x:f>
        <x:v>T3</x:v>
      </x:c>
      <x:c r="H468" s="4" t="str">
        <x:f>IFERROR(INDEX('Material routes'!$H$6:$H$2205,MATCH(V468,'Material routes'!$A$6:$A$2205,0)),"MISSING ID")</x:f>
        <x:v>Crafting component</x:v>
      </x:c>
      <x:c r="I468" s="4" t="str">
        <x:f>IFERROR(INDEX('Material routes'!$G$6:$G$2205,MATCH(V468,'Material routes'!$A$6:$A$2205,0)),"MISSING ID")</x:f>
        <x:v>Crafting components</x:v>
      </x:c>
      <x:c r="J468" s="4" t="str">
        <x:f>IFERROR(INDEX('Material routes'!$B$6:$B$2205,MATCH(U468,'Material routes'!$A$6:$A$2205,0)),"MISSING ID")</x:f>
        <x:v>design.lore.beetle_liner</x:v>
      </x:c>
      <x:c r="K468" s="4" t="str">
        <x:f>IFERROR(INDEX('Crafting recipes'!$C$6:$C$1005,MATCH(J468,'Crafting recipes'!$A$6:$A$1005,0)),"MISSING ID")</x:f>
        <x:v>Material refinement</x:v>
      </x:c>
      <x:c r="L468" s="4" t="str">
        <x:f>IFERROR(INDEX('Material routes'!$K$6:$K$2205,MATCH(U468,'Material routes'!$A$6:$A$2205,0)),"MISSING ID")</x:f>
        <x:v>Proposal</x:v>
      </x:c>
      <x:c r="M468" s="4" t="str">
        <x:f>IFERROR(INDEX('Material routes'!$M$6:$M$2205,MATCH(U468,'Material routes'!$A$6:$A$2205,0)),"MISSING ID")</x:f>
        <x:v>Partial proposal</x:v>
      </x:c>
      <x:c r="N468" s="4" t="str">
        <x:f>IF(IFERROR(INDEX('Material routes'!$I$6:$I$1005,MATCH(U468,'Material routes'!$A$6:$A$1005,0)),"MISSING ID")=0,"",IFERROR(INDEX('Material routes'!$I$6:$I$1005,MATCH(U468,'Material routes'!$A$6:$A$1005,0)),"MISSING ID"))</x:f>
      </x:c>
      <x:c r="O468" s="4" t="str">
        <x:f>IFERROR(INDEX('Material routes'!$J$6:$J$2205,MATCH(U468,'Material routes'!$A$6:$A$2205,0)),"MISSING ID")</x:f>
        <x:v>Unspecified</x:v>
      </x:c>
      <x:c r="P468" s="4" t="str">
        <x:f>IF(IFERROR(INDEX('Material routes'!$I$6:$I$1005,MATCH(V468,'Material routes'!$A$6:$A$1005,0)),"MISSING ID")=0,"",IFERROR(INDEX('Material routes'!$I$6:$I$1005,MATCH(V468,'Material routes'!$A$6:$A$1005,0)),"MISSING ID"))</x:f>
      </x:c>
      <x:c r="Q468" s="4" t="str">
        <x:f>IFERROR(INDEX('Material routes'!$J$6:$J$2205,MATCH(V468,'Material routes'!$A$6:$A$2205,0)),"MISSING ID")</x:f>
        <x:v>Unspecified</x:v>
      </x:c>
      <x:c r="R468" s="4" t="str">
        <x:f>IF(L468="Withheld","Withheld premise",IF(E468="Tool candidate","Reusable prerequisite",IF(K468="Raw entry preparation","Entry-resource preparation",IF(G468="Not applicable",IF(IFERROR(INDEX('Items'!$AI$6:$AI$1005,MATCH(T468,'Items'!$A$6:$A$1005,0)),"MISSING ID")="Finished item","Finished endpoint",IF(IFERROR(INDEX('Items'!$AI$6:$AI$1005,MATCH(T468,'Items'!$A$6:$A$1005,0)),"MISSING ID")="Currency","Currency / no refinement tier","Recovered output / tier not applicable")),IF(OR(IFERROR(INDEX('Crafting recipes'!$H$6:$H$1005,MATCH(J468,'Crafting recipes'!$A$6:$A$1005,0)),"MISSING ID")="Unassigned",G468="Unassigned"),"Tier unresolved",IF(IFERROR(VALUE(RIGHT(G468,1))-VALUE(RIGHT(IFERROR(INDEX('Crafting recipes'!$H$6:$H$1005,MATCH(J468,'Crafting recipes'!$A$6:$A$1005,0)),"MISSING ID"),1)),0)=1,IF(B468=IFERROR(INDEX('Crafting recipes'!$H$6:$H$1005,MATCH(J468,'Crafting recipes'!$A$6:$A$1005,0)),"MISSING ID"),"Advances one material tier","Lower-tier ingredient; route advances one tier"),"Needs tier review"))))))</x:f>
        <x:v>Advances one material tier</x:v>
      </x:c>
      <x:c r="S468" s="4" t="str">
        <x:f>IFERROR(INDEX('Material routes'!$D$6:$D$2205,MATCH(U468,'Material routes'!$A$6:$A$2205,0)),"MISSING ID")</x:f>
        <x:v>proposal.branch.husk_sheet</x:v>
      </x:c>
      <x:c r="T468" s="4" t="str">
        <x:f>IFERROR(INDEX('Material routes'!$D$6:$D$2205,MATCH(V468,'Material routes'!$A$6:$A$2205,0)),"MISSING ID")</x:f>
        <x:v>proposal.lore.beetle_liner</x:v>
      </x:c>
      <x:c r="U468" s="4" t="str">
        <x:v>design.lore.beetle_liner.in.2</x:v>
      </x:c>
      <x:c r="V468" s="4" t="str">
        <x:v>design.lore.beetle_liner.out</x:v>
      </x:c>
    </x:row>
    <x:row r="469" ht="115" customHeight="1">
      <x:c r="A469" s="4" t="str">
        <x:f>IFERROR(INDEX('Material routes'!$E$6:$E$2205,MATCH(U469,'Material routes'!$A$6:$A$2205,0)),"MISSING ID")</x:f>
        <x:v>Flexible membrane-bonding compound</x:v>
      </x:c>
      <x:c r="B469" s="4" t="str">
        <x:f>IFERROR(INDEX('Material routes'!$F$6:$F$2205,MATCH(U469,'Material routes'!$A$6:$A$2205,0)),"MISSING ID")</x:f>
        <x:v>T2</x:v>
      </x:c>
      <x:c r="C469" s="4" t="str">
        <x:f>IFERROR(INDEX('Material routes'!$H$6:$H$2205,MATCH(U469,'Material routes'!$A$6:$A$2205,0)),"MISSING ID")</x:f>
        <x:v>Chemical material</x:v>
      </x:c>
      <x:c r="D469" s="4" t="str">
        <x:f>IFERROR(INDEX('Material routes'!$G$6:$G$2205,MATCH(U469,'Material routes'!$A$6:$A$2205,0)),"MISSING ID")</x:f>
        <x:v>Processing agents</x:v>
      </x:c>
      <x:c r="E469" s="4" t="str">
        <x:f>IFERROR(INDEX('Material routes'!$C$6:$C$2205,MATCH(U469,'Material routes'!$A$6:$A$2205,0)),"MISSING ID")</x:f>
        <x:v>Ingredient candidate</x:v>
      </x:c>
      <x:c r="F469" s="4" t="str">
        <x:f>IFERROR(INDEX('Material routes'!$E$6:$E$2205,MATCH(V469,'Material routes'!$A$6:$A$2205,0)),"MISSING ID")</x:f>
        <x:v>Insulating beetle-harness liner</x:v>
      </x:c>
      <x:c r="G469" s="4" t="str">
        <x:f>IFERROR(INDEX('Material routes'!$F$6:$F$2205,MATCH(V469,'Material routes'!$A$6:$A$2205,0)),"MISSING ID")</x:f>
        <x:v>T3</x:v>
      </x:c>
      <x:c r="H469" s="4" t="str">
        <x:f>IFERROR(INDEX('Material routes'!$H$6:$H$2205,MATCH(V469,'Material routes'!$A$6:$A$2205,0)),"MISSING ID")</x:f>
        <x:v>Crafting component</x:v>
      </x:c>
      <x:c r="I469" s="4" t="str">
        <x:f>IFERROR(INDEX('Material routes'!$G$6:$G$2205,MATCH(V469,'Material routes'!$A$6:$A$2205,0)),"MISSING ID")</x:f>
        <x:v>Crafting components</x:v>
      </x:c>
      <x:c r="J469" s="4" t="str">
        <x:f>IFERROR(INDEX('Material routes'!$B$6:$B$2205,MATCH(U469,'Material routes'!$A$6:$A$2205,0)),"MISSING ID")</x:f>
        <x:v>design.lore.beetle_liner</x:v>
      </x:c>
      <x:c r="K469" s="4" t="str">
        <x:f>IFERROR(INDEX('Crafting recipes'!$C$6:$C$1005,MATCH(J469,'Crafting recipes'!$A$6:$A$1005,0)),"MISSING ID")</x:f>
        <x:v>Material refinement</x:v>
      </x:c>
      <x:c r="L469" s="4" t="str">
        <x:f>IFERROR(INDEX('Material routes'!$K$6:$K$2205,MATCH(U469,'Material routes'!$A$6:$A$2205,0)),"MISSING ID")</x:f>
        <x:v>Proposal</x:v>
      </x:c>
      <x:c r="M469" s="4" t="str">
        <x:f>IFERROR(INDEX('Material routes'!$M$6:$M$2205,MATCH(U469,'Material routes'!$A$6:$A$2205,0)),"MISSING ID")</x:f>
        <x:v>Partial proposal</x:v>
      </x:c>
      <x:c r="N469" s="4" t="str">
        <x:f>IF(IFERROR(INDEX('Material routes'!$I$6:$I$1005,MATCH(U469,'Material routes'!$A$6:$A$1005,0)),"MISSING ID")=0,"",IFERROR(INDEX('Material routes'!$I$6:$I$1005,MATCH(U469,'Material routes'!$A$6:$A$1005,0)),"MISSING ID"))</x:f>
      </x:c>
      <x:c r="O469" s="4" t="str">
        <x:f>IFERROR(INDEX('Material routes'!$J$6:$J$2205,MATCH(U469,'Material routes'!$A$6:$A$2205,0)),"MISSING ID")</x:f>
        <x:v>Unspecified</x:v>
      </x:c>
      <x:c r="P469" s="4" t="str">
        <x:f>IF(IFERROR(INDEX('Material routes'!$I$6:$I$1005,MATCH(V469,'Material routes'!$A$6:$A$1005,0)),"MISSING ID")=0,"",IFERROR(INDEX('Material routes'!$I$6:$I$1005,MATCH(V469,'Material routes'!$A$6:$A$1005,0)),"MISSING ID"))</x:f>
      </x:c>
      <x:c r="Q469" s="4" t="str">
        <x:f>IFERROR(INDEX('Material routes'!$J$6:$J$2205,MATCH(V469,'Material routes'!$A$6:$A$2205,0)),"MISSING ID")</x:f>
        <x:v>Unspecified</x:v>
      </x:c>
      <x:c r="R469" s="4" t="str">
        <x:f>IF(L469="Withheld","Withheld premise",IF(E469="Tool candidate","Reusable prerequisite",IF(K469="Raw entry preparation","Entry-resource preparation",IF(G469="Not applicable",IF(IFERROR(INDEX('Items'!$AI$6:$AI$1005,MATCH(T469,'Items'!$A$6:$A$1005,0)),"MISSING ID")="Finished item","Finished endpoint",IF(IFERROR(INDEX('Items'!$AI$6:$AI$1005,MATCH(T469,'Items'!$A$6:$A$1005,0)),"MISSING ID")="Currency","Currency / no refinement tier","Recovered output / tier not applicable")),IF(OR(IFERROR(INDEX('Crafting recipes'!$H$6:$H$1005,MATCH(J469,'Crafting recipes'!$A$6:$A$1005,0)),"MISSING ID")="Unassigned",G469="Unassigned"),"Tier unresolved",IF(IFERROR(VALUE(RIGHT(G469,1))-VALUE(RIGHT(IFERROR(INDEX('Crafting recipes'!$H$6:$H$1005,MATCH(J469,'Crafting recipes'!$A$6:$A$1005,0)),"MISSING ID"),1)),0)=1,IF(B469=IFERROR(INDEX('Crafting recipes'!$H$6:$H$1005,MATCH(J469,'Crafting recipes'!$A$6:$A$1005,0)),"MISSING ID"),"Advances one material tier","Lower-tier ingredient; route advances one tier"),"Needs tier review"))))))</x:f>
        <x:v>Advances one material tier</x:v>
      </x:c>
      <x:c r="S469" s="4" t="str">
        <x:f>IFERROR(INDEX('Material routes'!$D$6:$D$2205,MATCH(U469,'Material routes'!$A$6:$A$2205,0)),"MISSING ID")</x:f>
        <x:v>proposal.branch.flex_bond</x:v>
      </x:c>
      <x:c r="T469" s="4" t="str">
        <x:f>IFERROR(INDEX('Material routes'!$D$6:$D$2205,MATCH(V469,'Material routes'!$A$6:$A$2205,0)),"MISSING ID")</x:f>
        <x:v>proposal.lore.beetle_liner</x:v>
      </x:c>
      <x:c r="U469" s="4" t="str">
        <x:v>design.lore.beetle_liner.in.3</x:v>
      </x:c>
      <x:c r="V469" s="4" t="str">
        <x:v>design.lore.beetle_liner.out</x:v>
      </x:c>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Not applicable</x:v>
      </x:c>
      <x:c r="H470" s="4" t="str">
        <x:f>IFERROR(INDEX('Material routes'!$H$6:$H$2205,MATCH(V470,'Material routes'!$A$6:$A$2205,0)),"MISSING ID")</x:f>
        <x:v>Tool</x:v>
      </x:c>
      <x:c r="I470" s="4" t="str">
        <x:f>IFERROR(INDEX('Material routes'!$G$6:$G$2205,MATCH(V470,'Material routes'!$A$6:$A$2205,0)),"MISSING ID")</x:f>
        <x:v>Salvage</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Finished endpoint</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Worked iron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Not applicable</x:v>
      </x:c>
      <x:c r="H471" s="4" t="str">
        <x:f>IFERROR(INDEX('Material routes'!$H$6:$H$2205,MATCH(V471,'Material routes'!$A$6:$A$2205,0)),"MISSING ID")</x:f>
        <x:v>Tool</x:v>
      </x:c>
      <x:c r="I471" s="4" t="str">
        <x:f>IFERROR(INDEX('Material routes'!$G$6:$G$2205,MATCH(V471,'Material routes'!$A$6:$A$2205,0)),"MISSING ID")</x:f>
        <x:v>Salvage</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Finished endpoint</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Smelted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conductor stock</x:v>
      </x:c>
      <x:c r="G472" s="4" t="str">
        <x:f>IFERROR(INDEX('Material routes'!$F$6:$F$2205,MATCH(V472,'Material routes'!$A$6:$A$2205,0)),"MISSING ID")</x:f>
        <x:v>T2</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T1</x:v>
      </x:c>
      <x:c r="C473" s="4" t="str">
        <x:f>IFERROR(INDEX('Material routes'!$H$6:$H$2205,MATCH(U473,'Material routes'!$A$6:$A$2205,0)),"MISSING ID")</x:f>
        <x:v>Processed material</x:v>
      </x:c>
      <x:c r="D473" s="4" t="str">
        <x:f>IFERROR(INDEX('Material routes'!$G$6:$G$2205,MATCH(U473,'Material routes'!$A$6:$A$2205,0)),"MISSING ID")</x:f>
        <x:v>Processing agents</x:v>
      </x:c>
      <x:c r="E473" s="4" t="str">
        <x:f>IFERROR(INDEX('Material routes'!$C$6:$C$2205,MATCH(U473,'Material routes'!$A$6:$A$2205,0)),"MISSING ID")</x:f>
        <x:v>Ingredient candidate</x:v>
      </x:c>
      <x:c r="F473" s="4" t="str">
        <x:f>IFERROR(INDEX('Material routes'!$E$6:$E$2205,MATCH(V473,'Material routes'!$A$6:$A$2205,0)),"MISSING ID")</x:f>
        <x:v>Drawn iron conductor stock</x:v>
      </x:c>
      <x:c r="G473" s="4" t="str">
        <x:f>IFERROR(INDEX('Material routes'!$F$6:$F$2205,MATCH(V473,'Material routes'!$A$6:$A$2205,0)),"MISSING ID")</x:f>
        <x:v>T2</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Smelted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T2</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conductor stock</x:v>
      </x:c>
      <x:c r="B475" s="4" t="str">
        <x:f>IFERROR(INDEX('Material routes'!$F$6:$F$2205,MATCH(U475,'Material routes'!$A$6:$A$2205,0)),"MISSING ID")</x:f>
        <x:v>T2</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T3</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T2</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T3</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T3</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Smelted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Rough iron rivet stock</x:v>
      </x:c>
      <x:c r="G478" s="4" t="str">
        <x:f>IFERROR(INDEX('Material routes'!$F$6:$F$2205,MATCH(V478,'Material routes'!$A$6:$A$2205,0)),"MISSING ID")</x:f>
        <x:v>T2</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T3</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Rough iron rivet stock</x:v>
      </x:c>
      <x:c r="B480" s="4" t="str">
        <x:f>IFERROR(INDEX('Material routes'!$F$6:$F$2205,MATCH(U480,'Material routes'!$A$6:$A$2205,0)),"MISSING ID")</x:f>
        <x:v>T2</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T3</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abrasive grit</x:v>
      </x:c>
      <x:c r="B481" s="4" t="str">
        <x:f>IFERROR(INDEX('Material routes'!$F$6:$F$2205,MATCH(U481,'Material routes'!$A$6:$A$2205,0)),"MISSING ID")</x:f>
        <x:v>T1</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T3</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Prepared bronze bearing stock</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T3</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T3</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abrasive grit</x:v>
      </x:c>
      <x:c r="B484" s="4" t="str">
        <x:f>IFERROR(INDEX('Material routes'!$F$6:$F$2205,MATCH(U484,'Material routes'!$A$6:$A$2205,0)),"MISSING ID")</x:f>
        <x:v>T1</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T3</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t="str">
        <x:f>IFERROR(INDEX('Material routes'!$E$6:$E$2205,MATCH(U485,'Material routes'!$A$6:$A$2205,0)),"MISSING ID")</x:f>
        <x:v>Mature formation Iron Growth pieces</x:v>
      </x:c>
      <x:c r="B485" s="4" t="str">
        <x:f>IFERROR(INDEX('Material routes'!$F$6:$F$2205,MATCH(U485,'Material routes'!$A$6:$A$2205,0)),"MISSING ID")</x:f>
        <x:v>T0</x:v>
      </x:c>
      <x:c r="C485" s="4" t="str">
        <x:f>IFERROR(INDEX('Material routes'!$H$6:$H$2205,MATCH(U485,'Material routes'!$A$6:$A$2205,0)),"MISSING ID")</x:f>
        <x:v>Raw material</x:v>
      </x:c>
      <x:c r="D485" s="4" t="str">
        <x:f>IFERROR(INDEX('Material routes'!$G$6:$G$2205,MATCH(U485,'Material routes'!$A$6:$A$2205,0)),"MISSING ID")</x:f>
        <x:v>Mineral resources</x:v>
      </x:c>
      <x:c r="E485" s="4" t="str">
        <x:f>IFERROR(INDEX('Material routes'!$C$6:$C$2205,MATCH(U485,'Material routes'!$A$6:$A$2205,0)),"MISSING ID")</x:f>
        <x:v>Ingredient candidate</x:v>
      </x:c>
      <x:c r="F485" s="4" t="str">
        <x:f>IFERROR(INDEX('Material routes'!$E$6:$E$2205,MATCH(V485,'Material routes'!$A$6:$A$2205,0)),"MISSING ID")</x:f>
        <x:v>Growth assay reference packet</x:v>
      </x:c>
      <x:c r="G485" s="4" t="str">
        <x:f>IFERROR(INDEX('Material routes'!$F$6:$F$2205,MATCH(V485,'Material routes'!$A$6:$A$2205,0)),"MISSING ID")</x:f>
        <x:v>Not applicable</x:v>
      </x:c>
      <x:c r="H485" s="4" t="str">
        <x:f>IFERROR(INDEX('Material routes'!$H$6:$H$2205,MATCH(V485,'Material routes'!$A$6:$A$2205,0)),"MISSING ID")</x:f>
        <x:v>Assay sample</x:v>
      </x:c>
      <x:c r="I485" s="4" t="str">
        <x:f>IFERROR(INDEX('Material routes'!$G$6:$G$2205,MATCH(V485,'Material routes'!$A$6:$A$2205,0)),"MISSING ID")</x:f>
        <x:v>Field supplies</x:v>
      </x:c>
      <x:c r="J485" s="4" t="str">
        <x:f>IFERROR(INDEX('Material routes'!$B$6:$B$2205,MATCH(U485,'Material routes'!$A$6:$A$2205,0)),"MISSING ID")</x:f>
        <x:v>design.lore.assay_packet</x:v>
      </x:c>
      <x:c r="K485" s="4" t="str">
        <x:f>IFERROR(INDEX('Crafting recipes'!$C$6:$C$1005,MATCH(J485,'Crafting recipes'!$A$6:$A$1005,0)),"MISSING ID")</x:f>
        <x:v>Finished-item crafting</x:v>
      </x:c>
      <x:c r="L485" s="4" t="str">
        <x:f>IFERROR(INDEX('Material routes'!$K$6:$K$2205,MATCH(U485,'Material routes'!$A$6:$A$2205,0)),"MISSING ID")</x:f>
        <x:v>Proposal</x:v>
      </x:c>
      <x:c r="M485" s="4" t="str">
        <x:f>IFERROR(INDEX('Material routes'!$M$6:$M$2205,MATCH(U485,'Material routes'!$A$6:$A$2205,0)),"MISSING ID")</x:f>
        <x:v>Partial proposal</x:v>
      </x:c>
      <x:c r="N485" s="4" t="str">
        <x:f>IF(IFERROR(INDEX('Material routes'!$I$6:$I$1005,MATCH(U485,'Material routes'!$A$6:$A$1005,0)),"MISSING ID")=0,"",IFERROR(INDEX('Material routes'!$I$6:$I$1005,MATCH(U485,'Material routes'!$A$6:$A$1005,0)),"MISSING ID"))</x:f>
      </x:c>
      <x:c r="O485" s="4" t="str">
        <x:f>IFERROR(INDEX('Material routes'!$J$6:$J$2205,MATCH(U485,'Material routes'!$A$6:$A$2205,0)),"MISSING ID")</x:f>
        <x:v>Unspecified</x:v>
      </x:c>
      <x:c r="P485" s="4" t="str">
        <x:f>IF(IFERROR(INDEX('Material routes'!$I$6:$I$1005,MATCH(V485,'Material routes'!$A$6:$A$1005,0)),"MISSING ID")=0,"",IFERROR(INDEX('Material routes'!$I$6:$I$1005,MATCH(V485,'Material routes'!$A$6:$A$1005,0)),"MISSING ID"))</x:f>
      </x:c>
      <x:c r="Q485" s="4" t="str">
        <x:f>IFERROR(INDEX('Material routes'!$J$6:$J$2205,MATCH(V485,'Material routes'!$A$6:$A$2205,0)),"MISSING ID")</x:f>
        <x:v>Unspecified</x:v>
      </x:c>
      <x:c r="R485" s="4" t="str">
        <x:f>IF(L485="Withheld","Withheld premise",IF(E485="Tool candidate","Reusable prerequisite",IF(K485="Raw entry preparation","Entry-resource preparation",IF(G485="Not applicable",IF(IFERROR(INDEX('Items'!$AI$6:$AI$1005,MATCH(T485,'Items'!$A$6:$A$1005,0)),"MISSING ID")="Finished item","Finished endpoint",IF(IFERROR(INDEX('Items'!$AI$6:$AI$1005,MATCH(T485,'Items'!$A$6:$A$1005,0)),"MISSING ID")="Currency","Currency / no refinement tier","Recovered output / tier not applicable")),IF(OR(IFERROR(INDEX('Crafting recipes'!$H$6:$H$1005,MATCH(J485,'Crafting recipes'!$A$6:$A$1005,0)),"MISSING ID")="Unassigned",G485="Unassigned"),"Tier unresolved",IF(IFERROR(VALUE(RIGHT(G485,1))-VALUE(RIGHT(IFERROR(INDEX('Crafting recipes'!$H$6:$H$1005,MATCH(J485,'Crafting recipes'!$A$6:$A$1005,0)),"MISSING ID"),1)),0)=1,IF(B485=IFERROR(INDEX('Crafting recipes'!$H$6:$H$1005,MATCH(J485,'Crafting recipes'!$A$6:$A$1005,0)),"MISSING ID"),"Advances one material tier","Lower-tier ingredient; route advances one tier"),"Needs tier review"))))))</x:f>
        <x:v>Finished endpoint</x:v>
      </x:c>
      <x:c r="S485" s="4" t="str">
        <x:f>IFERROR(INDEX('Material routes'!$D$6:$D$2205,MATCH(U485,'Material routes'!$A$6:$A$2205,0)),"MISSING ID")</x:f>
        <x:v>proposal.lore.mature_growth</x:v>
      </x:c>
      <x:c r="T485" s="4" t="str">
        <x:f>IFERROR(INDEX('Material routes'!$D$6:$D$2205,MATCH(V485,'Material routes'!$A$6:$A$2205,0)),"MISSING ID")</x:f>
        <x:v>proposal.lore.assay_packet</x:v>
      </x:c>
      <x:c r="U485" s="4" t="str">
        <x:v>design.lore.assay_packet.in.1</x:v>
      </x:c>
      <x:c r="V485" s="4" t="str">
        <x:v>design.lore.assay_packet.out</x:v>
      </x:c>
    </x:row>
    <x:row r="486" ht="115" customHeight="1">
      <x:c r="A486" s="4" t="str">
        <x:f>IFERROR(INDEX('Material routes'!$E$6:$E$2205,MATCH(U486,'Material routes'!$A$6:$A$2205,0)),"MISSING ID")</x:f>
        <x:v>Husk-fiber paper</x:v>
      </x:c>
      <x:c r="B486" s="4" t="str">
        <x:f>IFERROR(INDEX('Material routes'!$F$6:$F$2205,MATCH(U486,'Material routes'!$A$6:$A$2205,0)),"MISSING ID")</x:f>
        <x:v>T2</x:v>
      </x:c>
      <x:c r="C486" s="4" t="str">
        <x:f>IFERROR(INDEX('Material routes'!$H$6:$H$2205,MATCH(U486,'Material routes'!$A$6:$A$2205,0)),"MISSING ID")</x:f>
        <x:v>Processed material</x:v>
      </x:c>
      <x:c r="D486" s="4" t="str">
        <x:f>IFERROR(INDEX('Material routes'!$G$6:$G$2205,MATCH(U486,'Material routes'!$A$6:$A$2205,0)),"MISSING ID")</x:f>
        <x:v>Crafting components</x:v>
      </x:c>
      <x:c r="E486" s="4" t="str">
        <x:f>IFERROR(INDEX('Material routes'!$C$6:$C$2205,MATCH(U486,'Material routes'!$A$6:$A$2205,0)),"MISSING ID")</x:f>
        <x:v>Ingredient candidate</x:v>
      </x:c>
      <x:c r="F486" s="4" t="str">
        <x:f>IFERROR(INDEX('Material routes'!$E$6:$E$2205,MATCH(V486,'Material routes'!$A$6:$A$2205,0)),"MISSING ID")</x:f>
        <x:v>Growth assay reference packet</x:v>
      </x:c>
      <x:c r="G486" s="4" t="str">
        <x:f>IFERROR(INDEX('Material routes'!$F$6:$F$2205,MATCH(V486,'Material routes'!$A$6:$A$2205,0)),"MISSING ID")</x:f>
        <x:v>Not applicable</x:v>
      </x:c>
      <x:c r="H486" s="4" t="str">
        <x:f>IFERROR(INDEX('Material routes'!$H$6:$H$2205,MATCH(V486,'Material routes'!$A$6:$A$2205,0)),"MISSING ID")</x:f>
        <x:v>Assay sample</x:v>
      </x:c>
      <x:c r="I486" s="4" t="str">
        <x:f>IFERROR(INDEX('Material routes'!$G$6:$G$2205,MATCH(V486,'Material routes'!$A$6:$A$2205,0)),"MISSING ID")</x:f>
        <x:v>Field supplies</x:v>
      </x:c>
      <x:c r="J486" s="4" t="str">
        <x:f>IFERROR(INDEX('Material routes'!$B$6:$B$2205,MATCH(U486,'Material routes'!$A$6:$A$2205,0)),"MISSING ID")</x:f>
        <x:v>design.lore.assay_packet</x:v>
      </x:c>
      <x:c r="K486" s="4" t="str">
        <x:f>IFERROR(INDEX('Crafting recipes'!$C$6:$C$1005,MATCH(J486,'Crafting recipes'!$A$6:$A$1005,0)),"MISSING ID")</x:f>
        <x:v>Finished-item crafting</x:v>
      </x:c>
      <x:c r="L486" s="4" t="str">
        <x:f>IFERROR(INDEX('Material routes'!$K$6:$K$2205,MATCH(U486,'Material routes'!$A$6:$A$2205,0)),"MISSING ID")</x:f>
        <x:v>Proposal</x:v>
      </x:c>
      <x:c r="M486" s="4" t="str">
        <x:f>IFERROR(INDEX('Material routes'!$M$6:$M$2205,MATCH(U486,'Material routes'!$A$6:$A$2205,0)),"MISSING ID")</x:f>
        <x:v>Partial proposal</x:v>
      </x:c>
      <x:c r="N486" s="4" t="str">
        <x:f>IF(IFERROR(INDEX('Material routes'!$I$6:$I$1005,MATCH(U486,'Material routes'!$A$6:$A$1005,0)),"MISSING ID")=0,"",IFERROR(INDEX('Material routes'!$I$6:$I$1005,MATCH(U486,'Material routes'!$A$6:$A$1005,0)),"MISSING ID"))</x:f>
      </x:c>
      <x:c r="O486" s="4" t="str">
        <x:f>IFERROR(INDEX('Material routes'!$J$6:$J$2205,MATCH(U486,'Material routes'!$A$6:$A$2205,0)),"MISSING ID")</x:f>
        <x:v>Unspecified</x:v>
      </x:c>
      <x:c r="P486" s="4" t="str">
        <x:f>IF(IFERROR(INDEX('Material routes'!$I$6:$I$1005,MATCH(V486,'Material routes'!$A$6:$A$1005,0)),"MISSING ID")=0,"",IFERROR(INDEX('Material routes'!$I$6:$I$1005,MATCH(V486,'Material routes'!$A$6:$A$1005,0)),"MISSING ID"))</x:f>
      </x:c>
      <x:c r="Q486" s="4" t="str">
        <x:f>IFERROR(INDEX('Material routes'!$J$6:$J$2205,MATCH(V486,'Material routes'!$A$6:$A$2205,0)),"MISSING ID")</x:f>
        <x:v>Unspecified</x:v>
      </x:c>
      <x:c r="R486" s="4" t="str">
        <x:f>IF(L486="Withheld","Withheld premise",IF(E486="Tool candidate","Reusable prerequisite",IF(K486="Raw entry preparation","Entry-resource preparation",IF(G486="Not applicable",IF(IFERROR(INDEX('Items'!$AI$6:$AI$1005,MATCH(T486,'Items'!$A$6:$A$1005,0)),"MISSING ID")="Finished item","Finished endpoint",IF(IFERROR(INDEX('Items'!$AI$6:$AI$1005,MATCH(T486,'Items'!$A$6:$A$1005,0)),"MISSING ID")="Currency","Currency / no refinement tier","Recovered output / tier not applicable")),IF(OR(IFERROR(INDEX('Crafting recipes'!$H$6:$H$1005,MATCH(J486,'Crafting recipes'!$A$6:$A$1005,0)),"MISSING ID")="Unassigned",G486="Unassigned"),"Tier unresolved",IF(IFERROR(VALUE(RIGHT(G486,1))-VALUE(RIGHT(IFERROR(INDEX('Crafting recipes'!$H$6:$H$1005,MATCH(J486,'Crafting recipes'!$A$6:$A$1005,0)),"MISSING ID"),1)),0)=1,IF(B486=IFERROR(INDEX('Crafting recipes'!$H$6:$H$1005,MATCH(J486,'Crafting recipes'!$A$6:$A$1005,0)),"MISSING ID"),"Advances one material tier","Lower-tier ingredient; route advances one tier"),"Needs tier review"))))))</x:f>
        <x:v>Finished endpoint</x:v>
      </x:c>
      <x:c r="S486" s="4" t="str">
        <x:f>IFERROR(INDEX('Material routes'!$D$6:$D$2205,MATCH(U486,'Material routes'!$A$6:$A$2205,0)),"MISSING ID")</x:f>
        <x:v>proposal.bio.husk_paper</x:v>
      </x:c>
      <x:c r="T486" s="4" t="str">
        <x:f>IFERROR(INDEX('Material routes'!$D$6:$D$2205,MATCH(V486,'Material routes'!$A$6:$A$2205,0)),"MISSING ID")</x:f>
        <x:v>proposal.lore.assay_packet</x:v>
      </x:c>
      <x:c r="U486" s="4" t="str">
        <x:v>design.lore.assay_packet.in.2</x:v>
      </x:c>
      <x:c r="V486" s="4" t="str">
        <x:v>design.lore.assay_packet.out</x:v>
      </x:c>
    </x:row>
    <x:row r="487" ht="115" customHeight="1">
      <x:c r="A487" s="4" t="str">
        <x:f>IFERROR(INDEX('Material routes'!$E$6:$E$2205,MATCH(U487,'Material routes'!$A$6:$A$2205,0)),"MISSING ID")</x:f>
        <x:v>Concentrated Phagia adhesive base</x:v>
      </x:c>
      <x:c r="B487" s="4" t="str">
        <x:f>IFERROR(INDEX('Material routes'!$F$6:$F$2205,MATCH(U487,'Material routes'!$A$6:$A$2205,0)),"MISSING ID")</x:f>
        <x:v>T1</x:v>
      </x:c>
      <x:c r="C487" s="4" t="str">
        <x:f>IFERROR(INDEX('Material routes'!$H$6:$H$2205,MATCH(U487,'Material routes'!$A$6:$A$2205,0)),"MISSING ID")</x:f>
        <x:v>Chemical material</x:v>
      </x:c>
      <x:c r="D487" s="4" t="str">
        <x:f>IFERROR(INDEX('Material routes'!$G$6:$G$2205,MATCH(U487,'Material routes'!$A$6:$A$2205,0)),"MISSING ID")</x:f>
        <x:v>Processing agents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Chemical material</x:v>
      </x:c>
      <x:c r="I487" s="4" t="str">
        <x:f>IFERROR(INDEX('Material routes'!$G$6:$G$2205,MATCH(V487,'Material routes'!$A$6:$A$2205,0)),"MISSING ID")</x:f>
        <x:v>Processing agents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x:v>
      </x:c>
      <x:c r="B488" s="4" t="str">
        <x:f>IFERROR(INDEX('Material routes'!$F$6:$F$2205,MATCH(U488,'Material routes'!$A$6:$A$2205,0)),"MISSING ID")</x:f>
        <x:v>T1</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Chemical material</x:v>
      </x:c>
      <x:c r="I488" s="4" t="str">
        <x:f>IFERROR(INDEX('Material routes'!$G$6:$G$2205,MATCH(V488,'Material routes'!$A$6:$A$2205,0)),"MISSING ID")</x:f>
        <x:v>Processing agents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T1</x:v>
      </x:c>
      <x:c r="C489" s="4" t="str">
        <x:f>IFERROR(INDEX('Material routes'!$H$6:$H$2205,MATCH(U489,'Material routes'!$A$6:$A$2205,0)),"MISSING ID")</x:f>
        <x:v>Chemical material</x:v>
      </x:c>
      <x:c r="D489" s="4" t="str">
        <x:f>IFERROR(INDEX('Material routes'!$G$6:$G$2205,MATCH(U489,'Material routes'!$A$6:$A$2205,0)),"MISSING ID")</x:f>
        <x:v>Processing agents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T2</x:v>
      </x:c>
      <x:c r="H489" s="4" t="str">
        <x:f>IFERROR(INDEX('Material routes'!$H$6:$H$2205,MATCH(V489,'Material routes'!$A$6:$A$2205,0)),"MISSING ID")</x:f>
        <x:v>Chemical material</x:v>
      </x:c>
      <x:c r="I489" s="4" t="str">
        <x:f>IFERROR(INDEX('Material routes'!$G$6:$G$2205,MATCH(V489,'Material routes'!$A$6:$A$2205,0)),"MISSING ID")</x:f>
        <x:v>Processing agents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fraction</x:v>
      </x:c>
      <x:c r="B490" s="4" t="str">
        <x:f>IFERROR(INDEX('Material routes'!$F$6:$F$2205,MATCH(U490,'Material routes'!$A$6:$A$2205,0)),"MISSING ID")</x:f>
        <x:v>T1</x:v>
      </x:c>
      <x:c r="C490" s="4" t="str">
        <x:f>IFERROR(INDEX('Material routes'!$H$6:$H$2205,MATCH(U490,'Material routes'!$A$6:$A$2205,0)),"MISSING ID")</x:f>
        <x:v>Chemical material</x:v>
      </x:c>
      <x:c r="D490" s="4" t="str">
        <x:f>IFERROR(INDEX('Material routes'!$G$6:$G$2205,MATCH(U490,'Material routes'!$A$6:$A$2205,0)),"MISSING ID")</x:f>
        <x:v>Processing agents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T2</x:v>
      </x:c>
      <x:c r="H490" s="4" t="str">
        <x:f>IFERROR(INDEX('Material routes'!$H$6:$H$2205,MATCH(V490,'Material routes'!$A$6:$A$2205,0)),"MISSING ID")</x:f>
        <x:v>Chemical material</x:v>
      </x:c>
      <x:c r="I490" s="4" t="str">
        <x:f>IFERROR(INDEX('Material routes'!$G$6:$G$2205,MATCH(V490,'Material routes'!$A$6:$A$2205,0)),"MISSING ID")</x:f>
        <x:v>Processing agents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T2</x:v>
      </x:c>
      <x:c r="C491" s="4" t="str">
        <x:f>IFERROR(INDEX('Material routes'!$H$6:$H$2205,MATCH(U491,'Material routes'!$A$6:$A$2205,0)),"MISSING ID")</x:f>
        <x:v>Chemical material</x:v>
      </x:c>
      <x:c r="D491" s="4" t="str">
        <x:f>IFERROR(INDEX('Material routes'!$G$6:$G$2205,MATCH(U491,'Material routes'!$A$6:$A$2205,0)),"MISSING ID")</x:f>
        <x:v>Processing agents</x:v>
      </x:c>
      <x:c r="E491" s="4" t="str">
        <x:f>IFERROR(INDEX('Material routes'!$C$6:$C$2205,MATCH(U491,'Material routes'!$A$6:$A$2205,0)),"MISSING ID")</x:f>
        <x:v>Ingredient candidate</x:v>
      </x:c>
      <x:c r="F491" s="4" t="str">
        <x:f>IFERROR(INDEX('Material routes'!$E$6:$E$2205,MATCH(V491,'Material routes'!$A$6:$A$2205,0)),"MISSING ID")</x:f>
        <x:v>Prepared electrical insulation stock</x:v>
      </x:c>
      <x:c r="G491" s="4" t="str">
        <x:f>IFERROR(INDEX('Material routes'!$F$6:$F$2205,MATCH(V491,'Material routes'!$A$6:$A$2205,0)),"MISSING ID")</x:f>
        <x:v>T3</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Mica composite sheet</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Prepared electrical insulation stock</x:v>
      </x:c>
      <x:c r="G492" s="4" t="str">
        <x:f>IFERROR(INDEX('Material routes'!$F$6:$F$2205,MATCH(V492,'Material routes'!$A$6:$A$2205,0)),"MISSING ID")</x:f>
        <x:v>T3</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Prepared electrical insulation stock</x:v>
      </x:c>
      <x:c r="G493" s="4" t="str">
        <x:f>IFERROR(INDEX('Material routes'!$F$6:$F$2205,MATCH(V493,'Material routes'!$A$6:$A$2205,0)),"MISSING ID")</x:f>
        <x:v>T3</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T3</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T4</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Prepared electrical insulation stock</x:v>
      </x:c>
      <x:c r="B495" s="4" t="str">
        <x:f>IFERROR(INDEX('Material routes'!$F$6:$F$2205,MATCH(U495,'Material routes'!$A$6:$A$2205,0)),"MISSING ID")</x:f>
        <x:v>T3</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T4</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T3</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T4</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t="str">
        <x:f>IFERROR(INDEX('Material routes'!$E$6:$E$2205,MATCH(U497,'Material routes'!$A$6:$A$2205,0)),"MISSING ID")</x:f>
        <x:v>Matched metal fastener set</x:v>
      </x:c>
      <x:c r="B497" s="4" t="str">
        <x:f>IFERROR(INDEX('Material routes'!$F$6:$F$2205,MATCH(U497,'Material routes'!$A$6:$A$2205,0)),"MISSING ID")</x:f>
        <x:v>T3</x:v>
      </x:c>
      <x:c r="C497" s="4" t="str">
        <x:f>IFERROR(INDEX('Material routes'!$H$6:$H$2205,MATCH(U497,'Material routes'!$A$6:$A$2205,0)),"MISSING ID")</x:f>
        <x:v>Crafting component</x:v>
      </x:c>
      <x:c r="D497" s="4" t="str">
        <x:f>IFERROR(INDEX('Material routes'!$G$6:$G$2205,MATCH(U497,'Material routes'!$A$6:$A$2205,0)),"MISSING ID")</x:f>
        <x:v>Crafting components</x:v>
      </x:c>
      <x:c r="E497" s="4" t="str">
        <x:f>IFERROR(INDEX('Material routes'!$C$6:$C$2205,MATCH(U497,'Material routes'!$A$6:$A$2205,0)),"MISSING ID")</x:f>
        <x:v>Ingredient candidate</x:v>
      </x:c>
      <x:c r="F497" s="4" t="str">
        <x:f>IFERROR(INDEX('Material routes'!$E$6:$E$2205,MATCH(V497,'Material routes'!$A$6:$A$2205,0)),"MISSING ID")</x:f>
        <x:v>Legger service fastener pack</x:v>
      </x:c>
      <x:c r="G497" s="4" t="str">
        <x:f>IFERROR(INDEX('Material routes'!$F$6:$F$2205,MATCH(V497,'Material routes'!$A$6:$A$2205,0)),"MISSING ID")</x:f>
        <x:v>Not applicable</x:v>
      </x:c>
      <x:c r="H497" s="4" t="str">
        <x:f>IFERROR(INDEX('Material routes'!$H$6:$H$2205,MATCH(V497,'Material routes'!$A$6:$A$2205,0)),"MISSING ID")</x:f>
        <x:v>Service kit</x:v>
      </x:c>
      <x:c r="I497" s="4" t="str">
        <x:f>IFERROR(INDEX('Material routes'!$G$6:$G$2205,MATCH(V497,'Material routes'!$A$6:$A$2205,0)),"MISSING ID")</x:f>
        <x:v>Field supplies</x:v>
      </x:c>
      <x:c r="J497" s="4" t="str">
        <x:f>IFERROR(INDEX('Material routes'!$B$6:$B$2205,MATCH(U497,'Material routes'!$A$6:$A$2205,0)),"MISSING ID")</x:f>
        <x:v>design.lore.legger_fastener_pack</x:v>
      </x:c>
      <x:c r="K497" s="4" t="str">
        <x:f>IFERROR(INDEX('Crafting recipes'!$C$6:$C$1005,MATCH(J497,'Crafting recipes'!$A$6:$A$1005,0)),"MISSING ID")</x:f>
        <x:v>Finished-item crafting</x:v>
      </x:c>
      <x:c r="L497" s="4" t="str">
        <x:f>IFERROR(INDEX('Material routes'!$K$6:$K$2205,MATCH(U497,'Material routes'!$A$6:$A$2205,0)),"MISSING ID")</x:f>
        <x:v>Proposal</x:v>
      </x:c>
      <x:c r="M497" s="4" t="str">
        <x:f>IFERROR(INDEX('Material routes'!$M$6:$M$2205,MATCH(U497,'Material routes'!$A$6:$A$2205,0)),"MISSING ID")</x:f>
        <x:v>Partial proposal</x:v>
      </x:c>
      <x:c r="N497" s="4" t="str">
        <x:f>IF(IFERROR(INDEX('Material routes'!$I$6:$I$1005,MATCH(U497,'Material routes'!$A$6:$A$1005,0)),"MISSING ID")=0,"",IFERROR(INDEX('Material routes'!$I$6:$I$1005,MATCH(U497,'Material routes'!$A$6:$A$1005,0)),"MISSING ID"))</x:f>
      </x:c>
      <x:c r="O497" s="4" t="str">
        <x:f>IFERROR(INDEX('Material routes'!$J$6:$J$2205,MATCH(U497,'Material routes'!$A$6:$A$2205,0)),"MISSING ID")</x:f>
        <x:v>Unspecified</x:v>
      </x:c>
      <x:c r="P497" s="4" t="str">
        <x:f>IF(IFERROR(INDEX('Material routes'!$I$6:$I$1005,MATCH(V497,'Material routes'!$A$6:$A$1005,0)),"MISSING ID")=0,"",IFERROR(INDEX('Material routes'!$I$6:$I$1005,MATCH(V497,'Material routes'!$A$6:$A$1005,0)),"MISSING ID"))</x:f>
      </x:c>
      <x:c r="Q497" s="4" t="str">
        <x:f>IFERROR(INDEX('Material routes'!$J$6:$J$2205,MATCH(V497,'Material routes'!$A$6:$A$2205,0)),"MISSING ID")</x:f>
        <x:v>Unspecified</x:v>
      </x:c>
      <x:c r="R497" s="4" t="str">
        <x:f>IF(L497="Withheld","Withheld premise",IF(E497="Tool candidate","Reusable prerequisite",IF(K497="Raw entry preparation","Entry-resource preparation",IF(G497="Not applicable",IF(IFERROR(INDEX('Items'!$AI$6:$AI$1005,MATCH(T497,'Items'!$A$6:$A$1005,0)),"MISSING ID")="Finished item","Finished endpoint",IF(IFERROR(INDEX('Items'!$AI$6:$AI$1005,MATCH(T497,'Items'!$A$6:$A$1005,0)),"MISSING ID")="Currency","Currency / no refinement tier","Recovered output / tier not applicable")),IF(OR(IFERROR(INDEX('Crafting recipes'!$H$6:$H$1005,MATCH(J497,'Crafting recipes'!$A$6:$A$1005,0)),"MISSING ID")="Unassigned",G497="Unassigned"),"Tier unresolved",IF(IFERROR(VALUE(RIGHT(G497,1))-VALUE(RIGHT(IFERROR(INDEX('Crafting recipes'!$H$6:$H$1005,MATCH(J497,'Crafting recipes'!$A$6:$A$1005,0)),"MISSING ID"),1)),0)=1,IF(B497=IFERROR(INDEX('Crafting recipes'!$H$6:$H$1005,MATCH(J497,'Crafting recipes'!$A$6:$A$1005,0)),"MISSING ID"),"Advances one material tier","Lower-tier ingredient; route advances one tier"),"Needs tier review"))))))</x:f>
        <x:v>Finished endpoint</x:v>
      </x:c>
      <x:c r="S497" s="4" t="str">
        <x:f>IFERROR(INDEX('Material routes'!$D$6:$D$2205,MATCH(U497,'Material routes'!$A$6:$A$2205,0)),"MISSING ID")</x:f>
        <x:v>proposal.lore.fastener_set</x:v>
      </x:c>
      <x:c r="T497" s="4" t="str">
        <x:f>IFERROR(INDEX('Material routes'!$D$6:$D$2205,MATCH(V497,'Material routes'!$A$6:$A$2205,0)),"MISSING ID")</x:f>
        <x:v>proposal.legger.fastener_pack</x:v>
      </x:c>
      <x:c r="U497" s="4" t="str">
        <x:v>design.lore.legger_fastener_pack.in.1</x:v>
      </x:c>
      <x:c r="V497" s="4" t="str">
        <x:v>design.lore.legger_fastener_pack.out</x:v>
      </x:c>
    </x:row>
    <x:row r="498" ht="115" customHeight="1">
      <x:c r="A498" s="4" t="str">
        <x:f>IFERROR(INDEX('Material routes'!$E$6:$E$2205,MATCH(U498,'Material routes'!$A$6:$A$2205,0)),"MISSING ID")</x:f>
        <x:v>Husk-fiber paper</x:v>
      </x:c>
      <x:c r="B498" s="4" t="str">
        <x:f>IFERROR(INDEX('Material routes'!$F$6:$F$2205,MATCH(U498,'Material routes'!$A$6:$A$2205,0)),"MISSING ID")</x:f>
        <x:v>T2</x:v>
      </x:c>
      <x:c r="C498" s="4" t="str">
        <x:f>IFERROR(INDEX('Material routes'!$H$6:$H$2205,MATCH(U498,'Material routes'!$A$6:$A$2205,0)),"MISSING ID")</x:f>
        <x:v>Processed material</x:v>
      </x:c>
      <x:c r="D498" s="4" t="str">
        <x:f>IFERROR(INDEX('Material routes'!$G$6:$G$2205,MATCH(U498,'Material routes'!$A$6:$A$2205,0)),"MISSING ID")</x:f>
        <x:v>Crafting components</x:v>
      </x:c>
      <x:c r="E498" s="4" t="str">
        <x:f>IFERROR(INDEX('Material routes'!$C$6:$C$2205,MATCH(U498,'Material routes'!$A$6:$A$2205,0)),"MISSING ID")</x:f>
        <x:v>Ingredient candidate</x:v>
      </x:c>
      <x:c r="F498" s="4" t="str">
        <x:f>IFERROR(INDEX('Material routes'!$E$6:$E$2205,MATCH(V498,'Material routes'!$A$6:$A$2205,0)),"MISSING ID")</x:f>
        <x:v>Legger service fastener pack</x:v>
      </x:c>
      <x:c r="G498" s="4" t="str">
        <x:f>IFERROR(INDEX('Material routes'!$F$6:$F$2205,MATCH(V498,'Material routes'!$A$6:$A$2205,0)),"MISSING ID")</x:f>
        <x:v>Not applicable</x:v>
      </x:c>
      <x:c r="H498" s="4" t="str">
        <x:f>IFERROR(INDEX('Material routes'!$H$6:$H$2205,MATCH(V498,'Material routes'!$A$6:$A$2205,0)),"MISSING ID")</x:f>
        <x:v>Service kit</x:v>
      </x:c>
      <x:c r="I498" s="4" t="str">
        <x:f>IFERROR(INDEX('Material routes'!$G$6:$G$2205,MATCH(V498,'Material routes'!$A$6:$A$2205,0)),"MISSING ID")</x:f>
        <x:v>Field supplies</x:v>
      </x:c>
      <x:c r="J498" s="4" t="str">
        <x:f>IFERROR(INDEX('Material routes'!$B$6:$B$2205,MATCH(U498,'Material routes'!$A$6:$A$2205,0)),"MISSING ID")</x:f>
        <x:v>design.lore.legger_fastener_pack</x:v>
      </x:c>
      <x:c r="K498" s="4" t="str">
        <x:f>IFERROR(INDEX('Crafting recipes'!$C$6:$C$1005,MATCH(J498,'Crafting recipes'!$A$6:$A$1005,0)),"MISSING ID")</x:f>
        <x:v>Finished-item crafting</x:v>
      </x:c>
      <x:c r="L498" s="4" t="str">
        <x:f>IFERROR(INDEX('Material routes'!$K$6:$K$2205,MATCH(U498,'Material routes'!$A$6:$A$2205,0)),"MISSING ID")</x:f>
        <x:v>Proposal</x:v>
      </x:c>
      <x:c r="M498" s="4" t="str">
        <x:f>IFERROR(INDEX('Material routes'!$M$6:$M$2205,MATCH(U498,'Material routes'!$A$6:$A$2205,0)),"MISSING ID")</x:f>
        <x:v>Partial proposal</x:v>
      </x:c>
      <x:c r="N498" s="4" t="str">
        <x:f>IF(IFERROR(INDEX('Material routes'!$I$6:$I$1005,MATCH(U498,'Material routes'!$A$6:$A$1005,0)),"MISSING ID")=0,"",IFERROR(INDEX('Material routes'!$I$6:$I$1005,MATCH(U498,'Material routes'!$A$6:$A$1005,0)),"MISSING ID"))</x:f>
      </x:c>
      <x:c r="O498" s="4" t="str">
        <x:f>IFERROR(INDEX('Material routes'!$J$6:$J$2205,MATCH(U498,'Material routes'!$A$6:$A$2205,0)),"MISSING ID")</x:f>
        <x:v>Unspecified</x:v>
      </x:c>
      <x:c r="P498" s="4" t="str">
        <x:f>IF(IFERROR(INDEX('Material routes'!$I$6:$I$1005,MATCH(V498,'Material routes'!$A$6:$A$1005,0)),"MISSING ID")=0,"",IFERROR(INDEX('Material routes'!$I$6:$I$1005,MATCH(V498,'Material routes'!$A$6:$A$1005,0)),"MISSING ID"))</x:f>
      </x:c>
      <x:c r="Q498" s="4" t="str">
        <x:f>IFERROR(INDEX('Material routes'!$J$6:$J$2205,MATCH(V498,'Material routes'!$A$6:$A$2205,0)),"MISSING ID")</x:f>
        <x:v>Unspecified</x:v>
      </x:c>
      <x:c r="R498" s="4" t="str">
        <x:f>IF(L498="Withheld","Withheld premise",IF(E498="Tool candidate","Reusable prerequisite",IF(K498="Raw entry preparation","Entry-resource preparation",IF(G498="Not applicable",IF(IFERROR(INDEX('Items'!$AI$6:$AI$1005,MATCH(T498,'Items'!$A$6:$A$1005,0)),"MISSING ID")="Finished item","Finished endpoint",IF(IFERROR(INDEX('Items'!$AI$6:$AI$1005,MATCH(T498,'Items'!$A$6:$A$1005,0)),"MISSING ID")="Currency","Currency / no refinement tier","Recovered output / tier not applicable")),IF(OR(IFERROR(INDEX('Crafting recipes'!$H$6:$H$1005,MATCH(J498,'Crafting recipes'!$A$6:$A$1005,0)),"MISSING ID")="Unassigned",G498="Unassigned"),"Tier unresolved",IF(IFERROR(VALUE(RIGHT(G498,1))-VALUE(RIGHT(IFERROR(INDEX('Crafting recipes'!$H$6:$H$1005,MATCH(J498,'Crafting recipes'!$A$6:$A$1005,0)),"MISSING ID"),1)),0)=1,IF(B498=IFERROR(INDEX('Crafting recipes'!$H$6:$H$1005,MATCH(J498,'Crafting recipes'!$A$6:$A$1005,0)),"MISSING ID"),"Advances one material tier","Lower-tier ingredient; route advances one tier"),"Needs tier review"))))))</x:f>
        <x:v>Finished endpoint</x:v>
      </x:c>
      <x:c r="S498" s="4" t="str">
        <x:f>IFERROR(INDEX('Material routes'!$D$6:$D$2205,MATCH(U498,'Material routes'!$A$6:$A$2205,0)),"MISSING ID")</x:f>
        <x:v>proposal.bio.husk_paper</x:v>
      </x:c>
      <x:c r="T498" s="4" t="str">
        <x:f>IFERROR(INDEX('Material routes'!$D$6:$D$2205,MATCH(V498,'Material routes'!$A$6:$A$2205,0)),"MISSING ID")</x:f>
        <x:v>proposal.legger.fastener_pack</x:v>
      </x:c>
      <x:c r="U498" s="4" t="str">
        <x:v>design.lore.legger_fastener_pack.in.2</x:v>
      </x:c>
      <x:c r="V498" s="4" t="str">
        <x:v>design.lore.legger_fastener_pack.out</x:v>
      </x:c>
    </x:row>
    <x:row r="499" ht="115" customHeight="1">
      <x:c r="A499" s="4" t="str">
        <x:f>IFERROR(INDEX('Material routes'!$E$6:$E$2205,MATCH(U499,'Material routes'!$A$6:$A$2205,0)),"MISSING ID")</x:f>
        <x:v>Matched metal fastener set</x:v>
      </x:c>
      <x:c r="B499" s="4" t="str">
        <x:f>IFERROR(INDEX('Material routes'!$F$6:$F$2205,MATCH(U499,'Material routes'!$A$6:$A$2205,0)),"MISSING ID")</x:f>
        <x:v>T3</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T4</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T3</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T4</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T3</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T4</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T3</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T4</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T3</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T4</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T3</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T4</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T3</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T4</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T3</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T4</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Tools</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Advances one material tier</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T3</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T4</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T3</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T4</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Tools</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Advances one material tier</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T3</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T4</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T3</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T4</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T3</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T4</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T3</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T4</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T3</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T4</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T3</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T4</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Rough iron rivet stock</x:v>
      </x:c>
      <x:c r="B517" s="4" t="str">
        <x:f>IFERROR(INDEX('Material routes'!$F$6:$F$2205,MATCH(U517,'Material routes'!$A$6:$A$2205,0)),"MISSING ID")</x:f>
        <x:v>T2</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T3</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Rough iron rivet stock</x:v>
      </x:c>
      <x:c r="B518" s="4" t="str">
        <x:f>IFERROR(INDEX('Material routes'!$F$6:$F$2205,MATCH(U518,'Material routes'!$A$6:$A$2205,0)),"MISSING ID")</x:f>
        <x:v>T2</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T3</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Rough iron rivet stock</x:v>
      </x:c>
      <x:c r="B519" s="4" t="str">
        <x:f>IFERROR(INDEX('Material routes'!$F$6:$F$2205,MATCH(U519,'Material routes'!$A$6:$A$2205,0)),"MISSING ID")</x:f>
        <x:v>T2</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T3</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T0</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Sorted nickel alloying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prerequisite",IF(K520="Raw entry preparation","Entry-resource preparation",IF(G520="Not applicable",IF(IFERROR(INDEX('Items'!$AI$6:$AI$1005,MATCH(T520,'Items'!$A$6:$A$1005,0)),"MISSING ID")="Finished item","Finished endpoint",IF(IFERROR(INDEX('Items'!$AI$6:$AI$1005,MATCH(T520,'Items'!$A$6:$A$1005,0)),"MISSING ID")="Currency","Currency / no refinement tier","Recovered output / tier not applicable")),IF(OR(IFERROR(INDEX('Crafting recipes'!$H$6:$H$1005,MATCH(J520,'Crafting recipes'!$A$6:$A$1005,0)),"MISSING ID")="Unassigned",G520="Unassigned"),"Tier unresolved",IF(IFERROR(VALUE(RIGHT(G520,1))-VALUE(RIGHT(IFERROR(INDEX('Crafting recipes'!$H$6:$H$1005,MATCH(J520,'Crafting recipes'!$A$6:$A$1005,0)),"MISSING ID"),1)),0)=1,IF(B520=IFERROR(INDEX('Crafting recipes'!$H$6:$H$1005,MATCH(J520,'Crafting recipes'!$A$6:$A$1005,0)),"MISSING ID"),"Advances one material tier","Lower-tier ingredient; route advances one tier"),"Needs tier review"))))))</x:f>
        <x:v>Advances one material tier</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T0</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Sorted tin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prerequisite",IF(K521="Raw entry preparation","Entry-resource preparation",IF(G521="Not applicable",IF(IFERROR(INDEX('Items'!$AI$6:$AI$1005,MATCH(T521,'Items'!$A$6:$A$1005,0)),"MISSING ID")="Finished item","Finished endpoint",IF(IFERROR(INDEX('Items'!$AI$6:$AI$1005,MATCH(T521,'Items'!$A$6:$A$1005,0)),"MISSING ID")="Currency","Currency / no refinement tier","Recovered output / tier not applicable")),IF(OR(IFERROR(INDEX('Crafting recipes'!$H$6:$H$1005,MATCH(J521,'Crafting recipes'!$A$6:$A$1005,0)),"MISSING ID")="Unassigned",G521="Unassigned"),"Tier unresolved",IF(IFERROR(VALUE(RIGHT(G521,1))-VALUE(RIGHT(IFERROR(INDEX('Crafting recipes'!$H$6:$H$1005,MATCH(J521,'Crafting recipes'!$A$6:$A$1005,0)),"MISSING ID"),1)),0)=1,IF(B521=IFERROR(INDEX('Crafting recipes'!$H$6:$H$1005,MATCH(J521,'Crafting recipes'!$A$6:$A$1005,0)),"MISSING ID"),"Advances one material tier","Lower-tier ingredient; route advances one tier"),"Needs tier review"))))))</x:f>
        <x:v>Advances one material tier</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t="str">
        <x:f>IFERROR(INDEX('Material routes'!$E$6:$E$2205,MATCH(U522,'Material routes'!$A$6:$A$2205,0)),"MISSING ID")</x:f>
        <x:v>Kaolin pocket clay</x:v>
      </x:c>
      <x:c r="B522" s="4" t="str">
        <x:f>IFERROR(INDEX('Material routes'!$F$6:$F$2205,MATCH(U522,'Material routes'!$A$6:$A$2205,0)),"MISSING ID")</x:f>
        <x:v>T0</x:v>
      </x:c>
      <x:c r="C522" s="4" t="str">
        <x:f>IFERROR(INDEX('Material routes'!$H$6:$H$2205,MATCH(U522,'Material routes'!$A$6:$A$2205,0)),"MISSING ID")</x:f>
        <x:v>Raw material</x:v>
      </x:c>
      <x:c r="D522" s="4" t="str">
        <x:f>IFERROR(INDEX('Material routes'!$G$6:$G$2205,MATCH(U522,'Material routes'!$A$6:$A$2205,0)),"MISSING ID")</x:f>
        <x:v>Mineral resources</x:v>
      </x:c>
      <x:c r="E522" s="4" t="str">
        <x:f>IFERROR(INDEX('Material routes'!$C$6:$C$2205,MATCH(U522,'Material routes'!$A$6:$A$2205,0)),"MISSING ID")</x:f>
        <x:v>Ingredient candidate</x:v>
      </x:c>
      <x:c r="F522" s="4" t="str">
        <x:f>IFERROR(INDEX('Material routes'!$E$6:$E$2205,MATCH(V522,'Material routes'!$A$6:$A$2205,0)),"MISSING ID")</x:f>
        <x:v>Prepared kaolin body stock</x:v>
      </x:c>
      <x:c r="G522" s="4" t="str">
        <x:f>IFERROR(INDEX('Material routes'!$F$6:$F$2205,MATCH(V522,'Material routes'!$A$6:$A$2205,0)),"MISSING ID")</x:f>
        <x:v>T2</x:v>
      </x:c>
      <x:c r="H522" s="4" t="str">
        <x:f>IFERROR(INDEX('Material routes'!$H$6:$H$2205,MATCH(V522,'Material routes'!$A$6:$A$2205,0)),"MISSING ID")</x:f>
        <x:v>Processed material</x:v>
      </x:c>
      <x:c r="I522" s="4" t="str">
        <x:f>IFERROR(INDEX('Material routes'!$G$6:$G$2205,MATCH(V522,'Material routes'!$A$6:$A$2205,0)),"MISSING ID")</x:f>
        <x:v>Manufactured stock</x:v>
      </x:c>
      <x:c r="J522" s="4" t="str">
        <x:f>IFERROR(INDEX('Material routes'!$B$6:$B$2205,MATCH(U522,'Material routes'!$A$6:$A$2205,0)),"MISSING ID")</x:f>
        <x:v>design.collection.prepared_kaolin_body_stock</x:v>
      </x:c>
      <x:c r="K522" s="4" t="str">
        <x:f>IFERROR(INDEX('Crafting recipes'!$C$6:$C$1005,MATCH(J522,'Crafting recipes'!$A$6:$A$1005,0)),"MISSING ID")</x:f>
        <x:v>Material refinement</x:v>
      </x:c>
      <x:c r="L522" s="4" t="str">
        <x:f>IFERROR(INDEX('Material routes'!$K$6:$K$2205,MATCH(U522,'Material routes'!$A$6:$A$2205,0)),"MISSING ID")</x:f>
        <x:v>Proposal</x:v>
      </x:c>
      <x:c r="M522" s="4" t="str">
        <x:f>IFERROR(INDEX('Material routes'!$M$6:$M$2205,MATCH(U522,'Material routes'!$A$6:$A$2205,0)),"MISSING ID")</x:f>
        <x:v>Partial proposal</x:v>
      </x:c>
      <x:c r="N522" s="4"/>
      <x:c r="O522" s="4" t="str">
        <x:f>IFERROR(INDEX('Material routes'!$J$6:$J$2205,MATCH(U522,'Material routes'!$A$6:$A$2205,0)),"MISSING ID")</x:f>
        <x:v>Unspecified</x:v>
      </x:c>
      <x:c r="P522" s="4"/>
      <x:c r="Q522" s="4" t="str">
        <x:f>IFERROR(INDEX('Material routes'!$J$6:$J$2205,MATCH(V522,'Material routes'!$A$6:$A$2205,0)),"MISSING ID")</x:f>
        <x:v>Unspecified</x:v>
      </x:c>
      <x:c r="R522" s="4" t="str">
        <x:f>IF(L522="Withheld","Withheld premise",IF(E522="Tool candidate","Reusable prerequisite",IF(K522="Raw entry preparation","Entry-resource preparation",IF(G522="Not applicable",IF(IFERROR(INDEX('Items'!$AI$6:$AI$1005,MATCH(T522,'Items'!$A$6:$A$1005,0)),"MISSING ID")="Finished item","Finished endpoint",IF(IFERROR(INDEX('Items'!$AI$6:$AI$1005,MATCH(T522,'Items'!$A$6:$A$1005,0)),"MISSING ID")="Currency","Currency / no refinement tier","Recovered output / tier not applicable")),IF(OR(IFERROR(INDEX('Crafting recipes'!$H$6:$H$1005,MATCH(J522,'Crafting recipes'!$A$6:$A$1005,0)),"MISSING ID")="Unassigned",G522="Unassigned"),"Tier unresolved",IF(IFERROR(VALUE(RIGHT(G522,1))-VALUE(RIGHT(IFERROR(INDEX('Crafting recipes'!$H$6:$H$1005,MATCH(J522,'Crafting recipes'!$A$6:$A$1005,0)),"MISSING ID"),1)),0)=1,IF(B522=IFERROR(INDEX('Crafting recipes'!$H$6:$H$1005,MATCH(J522,'Crafting recipes'!$A$6:$A$1005,0)),"MISSING ID"),"Advances one material tier","Lower-tier ingredient; route advances one tier"),"Needs tier review"))))))</x:f>
        <x:v>Lower-tier ingredient; route advances one tier</x:v>
      </x:c>
      <x:c r="S522" s="4" t="str">
        <x:f>IFERROR(INDEX('Material routes'!$D$6:$D$2205,MATCH(U522,'Material routes'!$A$6:$A$2205,0)),"MISSING ID")</x:f>
        <x:v>proposal.collection.kaolin_pocket_clay</x:v>
      </x:c>
      <x:c r="T522" s="4" t="str">
        <x:f>IFERROR(INDEX('Material routes'!$D$6:$D$2205,MATCH(V522,'Material routes'!$A$6:$A$2205,0)),"MISSING ID")</x:f>
        <x:v>proposal.collection.prepared_kaolin_body_stock</x:v>
      </x:c>
      <x:c r="U522" s="4" t="str">
        <x:v>design.collection.prepared_kaolin_body_stock.in.1</x:v>
      </x:c>
      <x:c r="V522" s="4" t="str">
        <x:v>design.collection.prepared_kaolin_body_stock.out</x:v>
      </x:c>
    </x:row>
    <x:row r="523" ht="64" customHeight="1">
      <x:c r="A523" s="4" t="str">
        <x:f>IFERROR(INDEX('Material routes'!$E$6:$E$2205,MATCH(U523,'Material routes'!$A$6:$A$2205,0)),"MISSING ID")</x:f>
        <x:v>Prepared ceramic body feed</x:v>
      </x:c>
      <x:c r="B523" s="4" t="str">
        <x:f>IFERROR(INDEX('Material routes'!$F$6:$F$2205,MATCH(U523,'Material routes'!$A$6:$A$2205,0)),"MISSING ID")</x:f>
        <x:v>T1</x:v>
      </x:c>
      <x:c r="C523" s="4" t="str">
        <x:f>IFERROR(INDEX('Material routes'!$H$6:$H$2205,MATCH(U523,'Material routes'!$A$6:$A$2205,0)),"MISSING ID")</x:f>
        <x:v>Processed material</x:v>
      </x:c>
      <x:c r="D523" s="4" t="str">
        <x:f>IFERROR(INDEX('Material routes'!$G$6:$G$2205,MATCH(U523,'Material routes'!$A$6:$A$2205,0)),"MISSING ID")</x:f>
        <x:v>Manufactured stock</x:v>
      </x:c>
      <x:c r="E523" s="4" t="str">
        <x:f>IFERROR(INDEX('Material routes'!$C$6:$C$2205,MATCH(U523,'Material routes'!$A$6:$A$2205,0)),"MISSING ID")</x:f>
        <x:v>Ingredient candidate</x:v>
      </x:c>
      <x:c r="F523" s="4" t="str">
        <x:f>IFERROR(INDEX('Material routes'!$E$6:$E$2205,MATCH(V523,'Material routes'!$A$6:$A$2205,0)),"MISSING ID")</x:f>
        <x:v>Prepared kaolin body stock</x:v>
      </x:c>
      <x:c r="G523" s="4" t="str">
        <x:f>IFERROR(INDEX('Material routes'!$F$6:$F$2205,MATCH(V523,'Material routes'!$A$6:$A$2205,0)),"MISSING ID")</x:f>
        <x:v>T2</x:v>
      </x:c>
      <x:c r="H523" s="4" t="str">
        <x:f>IFERROR(INDEX('Material routes'!$H$6:$H$2205,MATCH(V523,'Material routes'!$A$6:$A$2205,0)),"MISSING ID")</x:f>
        <x:v>Processed material</x:v>
      </x:c>
      <x:c r="I523" s="4" t="str">
        <x:f>IFERROR(INDEX('Material routes'!$G$6:$G$2205,MATCH(V523,'Material routes'!$A$6:$A$2205,0)),"MISSING ID")</x:f>
        <x:v>Manufactured stock</x:v>
      </x:c>
      <x:c r="J523" s="4" t="str">
        <x:f>IFERROR(INDEX('Material routes'!$B$6:$B$2205,MATCH(U523,'Material routes'!$A$6:$A$2205,0)),"MISSING ID")</x:f>
        <x:v>design.collection.prepared_kaolin_body_stock</x:v>
      </x:c>
      <x:c r="K523" s="4" t="str">
        <x:f>IFERROR(INDEX('Crafting recipes'!$C$6:$C$1005,MATCH(J523,'Crafting recipes'!$A$6:$A$1005,0)),"MISSING ID")</x:f>
        <x:v>Material refinement</x:v>
      </x:c>
      <x:c r="L523" s="4" t="str">
        <x:f>IFERROR(INDEX('Material routes'!$K$6:$K$2205,MATCH(U523,'Material routes'!$A$6:$A$2205,0)),"MISSING ID")</x:f>
        <x:v>Proposal</x:v>
      </x:c>
      <x:c r="M523" s="4" t="str">
        <x:f>IFERROR(INDEX('Material routes'!$M$6:$M$2205,MATCH(U523,'Material routes'!$A$6:$A$2205,0)),"MISSING ID")</x:f>
        <x:v>Partial proposal</x:v>
      </x:c>
      <x:c r="N523" s="4"/>
      <x:c r="O523" s="4" t="str">
        <x:f>IFERROR(INDEX('Material routes'!$J$6:$J$2205,MATCH(U523,'Material routes'!$A$6:$A$2205,0)),"MISSING ID")</x:f>
        <x:v>Unspecified</x:v>
      </x:c>
      <x:c r="P523" s="4"/>
      <x:c r="Q523" s="4" t="str">
        <x:f>IFERROR(INDEX('Material routes'!$J$6:$J$2205,MATCH(V523,'Material routes'!$A$6:$A$2205,0)),"MISSING ID")</x:f>
        <x:v>Unspecified</x:v>
      </x:c>
      <x:c r="R523" s="4" t="str">
        <x:f>IF(L523="Withheld","Withheld premise",IF(E523="Tool candidate","Reusable prerequisite",IF(K523="Raw entry preparation","Entry-resource preparation",IF(G523="Not applicable",IF(IFERROR(INDEX('Items'!$AI$6:$AI$1005,MATCH(T523,'Items'!$A$6:$A$1005,0)),"MISSING ID")="Finished item","Finished endpoint",IF(IFERROR(INDEX('Items'!$AI$6:$AI$1005,MATCH(T523,'Items'!$A$6:$A$1005,0)),"MISSING ID")="Currency","Currency / no refinement tier","Recovered output / tier not applicable")),IF(OR(IFERROR(INDEX('Crafting recipes'!$H$6:$H$1005,MATCH(J523,'Crafting recipes'!$A$6:$A$1005,0)),"MISSING ID")="Unassigned",G523="Unassigned"),"Tier unresolved",IF(IFERROR(VALUE(RIGHT(G523,1))-VALUE(RIGHT(IFERROR(INDEX('Crafting recipes'!$H$6:$H$1005,MATCH(J523,'Crafting recipes'!$A$6:$A$1005,0)),"MISSING ID"),1)),0)=1,IF(B523=IFERROR(INDEX('Crafting recipes'!$H$6:$H$1005,MATCH(J523,'Crafting recipes'!$A$6:$A$1005,0)),"MISSING ID"),"Advances one material tier","Lower-tier ingredient; route advances one tier"),"Needs tier review"))))))</x:f>
        <x:v>Advances one material tier</x:v>
      </x:c>
      <x:c r="S523" s="4" t="str">
        <x:f>IFERROR(INDEX('Material routes'!$D$6:$D$2205,MATCH(U523,'Material routes'!$A$6:$A$2205,0)),"MISSING ID")</x:f>
        <x:v>proposal.ceramic.body_feed</x:v>
      </x:c>
      <x:c r="T523" s="4" t="str">
        <x:f>IFERROR(INDEX('Material routes'!$D$6:$D$2205,MATCH(V523,'Material routes'!$A$6:$A$2205,0)),"MISSING ID")</x:f>
        <x:v>proposal.collection.prepared_kaolin_body_stock</x:v>
      </x:c>
      <x:c r="U523" s="4" t="str">
        <x:v>design.collection.prepared_kaolin_body_stock.in.2</x:v>
      </x:c>
      <x:c r="V523" s="4" t="str">
        <x:v>design.collection.prepared_kaolin_body_stock.out</x:v>
      </x:c>
    </x:row>
    <x:row r="524" ht="64" customHeight="1">
      <x:c r="A524" s="4" t="str">
        <x:f>IFERROR(INDEX('Material routes'!$E$6:$E$2205,MATCH(U524,'Material routes'!$A$6:$A$2205,0)),"MISSING ID")</x:f>
        <x:v>Magnesite nodules</x:v>
      </x:c>
      <x:c r="B524" s="4" t="str">
        <x:f>IFERROR(INDEX('Material routes'!$F$6:$F$2205,MATCH(U524,'Material routes'!$A$6:$A$2205,0)),"MISSING ID")</x:f>
        <x:v>T0</x:v>
      </x:c>
      <x:c r="C524" s="4" t="str">
        <x:f>IFERROR(INDEX('Material routes'!$H$6:$H$2205,MATCH(U524,'Material routes'!$A$6:$A$2205,0)),"MISSING ID")</x:f>
        <x:v>Raw material</x:v>
      </x:c>
      <x:c r="D524" s="4" t="str">
        <x:f>IFERROR(INDEX('Material routes'!$G$6:$G$2205,MATCH(U524,'Material routes'!$A$6:$A$2205,0)),"MISSING ID")</x:f>
        <x:v>Mineral resources</x:v>
      </x:c>
      <x:c r="E524" s="4" t="str">
        <x:f>IFERROR(INDEX('Material routes'!$C$6:$C$2205,MATCH(U524,'Material routes'!$A$6:$A$2205,0)),"MISSING ID")</x:f>
        <x:v>Ingredient candidate</x:v>
      </x:c>
      <x:c r="F524" s="4" t="str">
        <x:f>IFERROR(INDEX('Material routes'!$E$6:$E$2205,MATCH(V524,'Material routes'!$A$6:$A$2205,0)),"MISSING ID")</x:f>
        <x:v>Graded magnesite refractory meal</x:v>
      </x:c>
      <x:c r="G524" s="4" t="str">
        <x:f>IFERROR(INDEX('Material routes'!$F$6:$F$2205,MATCH(V524,'Material routes'!$A$6:$A$2205,0)),"MISSING ID")</x:f>
        <x:v>T1</x:v>
      </x:c>
      <x:c r="H524" s="4" t="str">
        <x:f>IFERROR(INDEX('Material routes'!$H$6:$H$2205,MATCH(V524,'Material routes'!$A$6:$A$2205,0)),"MISSING ID")</x:f>
        <x:v>Processed material</x:v>
      </x:c>
      <x:c r="I524" s="4" t="str">
        <x:f>IFERROR(INDEX('Material routes'!$G$6:$G$2205,MATCH(V524,'Material routes'!$A$6:$A$2205,0)),"MISSING ID")</x:f>
        <x:v>Manufactured stock</x:v>
      </x:c>
      <x:c r="J524" s="4" t="str">
        <x:f>IFERROR(INDEX('Material routes'!$B$6:$B$2205,MATCH(U524,'Material routes'!$A$6:$A$2205,0)),"MISSING ID")</x:f>
        <x:v>design.collection.graded_magnesite_refractory_meal</x:v>
      </x:c>
      <x:c r="K524" s="4" t="str">
        <x:f>IFERROR(INDEX('Crafting recipes'!$C$6:$C$1005,MATCH(J524,'Crafting recipes'!$A$6:$A$1005,0)),"MISSING ID")</x:f>
        <x:v>Material refinement</x:v>
      </x:c>
      <x:c r="L524" s="4" t="str">
        <x:f>IFERROR(INDEX('Material routes'!$K$6:$K$2205,MATCH(U524,'Material routes'!$A$6:$A$2205,0)),"MISSING ID")</x:f>
        <x:v>Proposal</x:v>
      </x:c>
      <x:c r="M524" s="4" t="str">
        <x:f>IFERROR(INDEX('Material routes'!$M$6:$M$2205,MATCH(U524,'Material routes'!$A$6:$A$2205,0)),"MISSING ID")</x:f>
        <x:v>Partial proposal</x:v>
      </x:c>
      <x:c r="N524" s="4"/>
      <x:c r="O524" s="4" t="str">
        <x:f>IFERROR(INDEX('Material routes'!$J$6:$J$2205,MATCH(U524,'Material routes'!$A$6:$A$2205,0)),"MISSING ID")</x:f>
        <x:v>Unspecified</x:v>
      </x:c>
      <x:c r="P524" s="4"/>
      <x:c r="Q524" s="4" t="str">
        <x:f>IFERROR(INDEX('Material routes'!$J$6:$J$2205,MATCH(V524,'Material routes'!$A$6:$A$2205,0)),"MISSING ID")</x:f>
        <x:v>Unspecified</x:v>
      </x:c>
      <x:c r="R524" s="4" t="str">
        <x:f>IF(L524="Withheld","Withheld premise",IF(E524="Tool candidate","Reusable prerequisite",IF(K524="Raw entry preparation","Entry-resource preparation",IF(G524="Not applicable",IF(IFERROR(INDEX('Items'!$AI$6:$AI$1005,MATCH(T524,'Items'!$A$6:$A$1005,0)),"MISSING ID")="Finished item","Finished endpoint",IF(IFERROR(INDEX('Items'!$AI$6:$AI$1005,MATCH(T524,'Items'!$A$6:$A$1005,0)),"MISSING ID")="Currency","Currency / no refinement tier","Recovered output / tier not applicable")),IF(OR(IFERROR(INDEX('Crafting recipes'!$H$6:$H$1005,MATCH(J524,'Crafting recipes'!$A$6:$A$1005,0)),"MISSING ID")="Unassigned",G524="Unassigned"),"Tier unresolved",IF(IFERROR(VALUE(RIGHT(G524,1))-VALUE(RIGHT(IFERROR(INDEX('Crafting recipes'!$H$6:$H$1005,MATCH(J524,'Crafting recipes'!$A$6:$A$1005,0)),"MISSING ID"),1)),0)=1,IF(B524=IFERROR(INDEX('Crafting recipes'!$H$6:$H$1005,MATCH(J524,'Crafting recipes'!$A$6:$A$1005,0)),"MISSING ID"),"Advances one material tier","Lower-tier ingredient; route advances one tier"),"Needs tier review"))))))</x:f>
        <x:v>Advances one material tier</x:v>
      </x:c>
      <x:c r="S524" s="4" t="str">
        <x:f>IFERROR(INDEX('Material routes'!$D$6:$D$2205,MATCH(U524,'Material routes'!$A$6:$A$2205,0)),"MISSING ID")</x:f>
        <x:v>proposal.collection.magnesite_nodules</x:v>
      </x:c>
      <x:c r="T524" s="4" t="str">
        <x:f>IFERROR(INDEX('Material routes'!$D$6:$D$2205,MATCH(V524,'Material routes'!$A$6:$A$2205,0)),"MISSING ID")</x:f>
        <x:v>proposal.collection.graded_magnesite_refractory_meal</x:v>
      </x:c>
      <x:c r="U524" s="4" t="str">
        <x:v>design.collection.graded_magnesite_refractory_meal.in.1</x:v>
      </x:c>
      <x:c r="V524" s="4" t="str">
        <x:v>design.collection.graded_magnesite_refractory_meal.out</x:v>
      </x:c>
    </x:row>
    <x:row r="525" ht="64" customHeight="1">
      <x:c r="A525" s="4" t="str">
        <x:f>IFERROR(INDEX('Material routes'!$E$6:$E$2205,MATCH(U525,'Material routes'!$A$6:$A$2205,0)),"MISSING ID")</x:f>
        <x:v>Reclaimed bronze billet</x:v>
      </x:c>
      <x:c r="B525" s="4" t="str">
        <x:f>IFERROR(INDEX('Material routes'!$F$6:$F$2205,MATCH(U525,'Material routes'!$A$6:$A$2205,0)),"MISSING ID")</x:f>
        <x:v>T1</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Drawn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prerequisite",IF(K525="Raw entry preparation","Entry-resource preparation",IF(G525="Not applicable",IF(IFERROR(INDEX('Items'!$AI$6:$AI$1005,MATCH(T525,'Items'!$A$6:$A$1005,0)),"MISSING ID")="Finished item","Finished endpoint",IF(IFERROR(INDEX('Items'!$AI$6:$AI$1005,MATCH(T525,'Items'!$A$6:$A$1005,0)),"MISSING ID")="Currency","Currency / no refinement tier","Recovered output / tier not applicable")),IF(OR(IFERROR(INDEX('Crafting recipes'!$H$6:$H$1005,MATCH(J525,'Crafting recipes'!$A$6:$A$1005,0)),"MISSING ID")="Unassigned",G525="Unassigned"),"Tier unresolved",IF(IFERROR(VALUE(RIGHT(G525,1))-VALUE(RIGHT(IFERROR(INDEX('Crafting recipes'!$H$6:$H$1005,MATCH(J525,'Crafting recipes'!$A$6:$A$1005,0)),"MISSING ID"),1)),0)=1,IF(B525=IFERROR(INDEX('Crafting recipes'!$H$6:$H$1005,MATCH(J525,'Crafting recipes'!$A$6:$A$1005,0)),"MISSING ID"),"Advances one material tier","Lower-tier ingredient; route advances one tier"),"Needs tier review"))))))</x:f>
        <x:v>Advances one material tier</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Worked iron stock</x:v>
      </x:c>
      <x:c r="B526" s="4" t="str">
        <x:f>IFERROR(INDEX('Material routes'!$F$6:$F$2205,MATCH(U526,'Material routes'!$A$6:$A$2205,0)),"MISSING ID")</x:f>
        <x:v>T2</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T3</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prerequisite",IF(K526="Raw entry preparation","Entry-resource preparation",IF(G526="Not applicable",IF(IFERROR(INDEX('Items'!$AI$6:$AI$1005,MATCH(T526,'Items'!$A$6:$A$1005,0)),"MISSING ID")="Finished item","Finished endpoint",IF(IFERROR(INDEX('Items'!$AI$6:$AI$1005,MATCH(T526,'Items'!$A$6:$A$1005,0)),"MISSING ID")="Currency","Currency / no refinement tier","Recovered output / tier not applicable")),IF(OR(IFERROR(INDEX('Crafting recipes'!$H$6:$H$1005,MATCH(J526,'Crafting recipes'!$A$6:$A$1005,0)),"MISSING ID")="Unassigned",G526="Unassigned"),"Tier unresolved",IF(IFERROR(VALUE(RIGHT(G526,1))-VALUE(RIGHT(IFERROR(INDEX('Crafting recipes'!$H$6:$H$1005,MATCH(J526,'Crafting recipes'!$A$6:$A$1005,0)),"MISSING ID"),1)),0)=1,IF(B526=IFERROR(INDEX('Crafting recipes'!$H$6:$H$1005,MATCH(J526,'Crafting recipes'!$A$6:$A$1005,0)),"MISSING ID"),"Advances one material tier","Lower-tier ingredient; route advances one tier"),"Needs tier review"))))))</x:f>
        <x:v>Advances one material tier</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stock</x:v>
      </x:c>
      <x:c r="B527" s="4" t="str">
        <x:f>IFERROR(INDEX('Material routes'!$F$6:$F$2205,MATCH(U527,'Material routes'!$A$6:$A$2205,0)),"MISSING ID")</x:f>
        <x:v>T1</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chitin friction stock</x:v>
      </x:c>
      <x:c r="G527" s="4" t="str">
        <x:f>IFERROR(INDEX('Material routes'!$F$6:$F$2205,MATCH(V527,'Material routes'!$A$6:$A$2205,0)),"MISSING ID")</x:f>
        <x:v>T2</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prerequisite",IF(K527="Raw entry preparation","Entry-resource preparation",IF(G527="Not applicable",IF(IFERROR(INDEX('Items'!$AI$6:$AI$1005,MATCH(T527,'Items'!$A$6:$A$1005,0)),"MISSING ID")="Finished item","Finished endpoint",IF(IFERROR(INDEX('Items'!$AI$6:$AI$1005,MATCH(T527,'Items'!$A$6:$A$1005,0)),"MISSING ID")="Currency","Currency / no refinement tier","Recovered output / tier not applicable")),IF(OR(IFERROR(INDEX('Crafting recipes'!$H$6:$H$1005,MATCH(J527,'Crafting recipes'!$A$6:$A$1005,0)),"MISSING ID")="Unassigned",G527="Unassigned"),"Tier unresolved",IF(IFERROR(VALUE(RIGHT(G527,1))-VALUE(RIGHT(IFERROR(INDEX('Crafting recipes'!$H$6:$H$1005,MATCH(J527,'Crafting recipes'!$A$6:$A$1005,0)),"MISSING ID"),1)),0)=1,IF(B527=IFERROR(INDEX('Crafting recipes'!$H$6:$H$1005,MATCH(J527,'Crafting recipes'!$A$6:$A$1005,0)),"MISSING ID"),"Advances one material tier","Lower-tier ingredient; route advances one tier"),"Needs tier review"))))))</x:f>
        <x:v>Advances one material tier</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x:v>
      </x:c>
      <x:c r="B528" s="4" t="str">
        <x:f>IFERROR(INDEX('Material routes'!$F$6:$F$2205,MATCH(U528,'Material routes'!$A$6:$A$2205,0)),"MISSING ID")</x:f>
        <x:v>T1</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chitin friction stock</x:v>
      </x:c>
      <x:c r="G528" s="4" t="str">
        <x:f>IFERROR(INDEX('Material routes'!$F$6:$F$2205,MATCH(V528,'Material routes'!$A$6:$A$2205,0)),"MISSING ID")</x:f>
        <x:v>T2</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prerequisite",IF(K528="Raw entry preparation","Entry-resource preparation",IF(G528="Not applicable",IF(IFERROR(INDEX('Items'!$AI$6:$AI$1005,MATCH(T528,'Items'!$A$6:$A$1005,0)),"MISSING ID")="Finished item","Finished endpoint",IF(IFERROR(INDEX('Items'!$AI$6:$AI$1005,MATCH(T528,'Items'!$A$6:$A$1005,0)),"MISSING ID")="Currency","Currency / no refinement tier","Recovered output / tier not applicable")),IF(OR(IFERROR(INDEX('Crafting recipes'!$H$6:$H$1005,MATCH(J528,'Crafting recipes'!$A$6:$A$1005,0)),"MISSING ID")="Unassigned",G528="Unassigned"),"Tier unresolved",IF(IFERROR(VALUE(RIGHT(G528,1))-VALUE(RIGHT(IFERROR(INDEX('Crafting recipes'!$H$6:$H$1005,MATCH(J528,'Crafting recipes'!$A$6:$A$1005,0)),"MISSING ID"),1)),0)=1,IF(B528=IFERROR(INDEX('Crafting recipes'!$H$6:$H$1005,MATCH(J528,'Crafting recipes'!$A$6:$A$1005,0)),"MISSING ID"),"Advances one material tier","Lower-tier ingredient; route advances one tier"),"Needs tier review"))))))</x:f>
        <x:v>Advances one material tier</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T1</x:v>
      </x:c>
      <x:c r="C529" s="4" t="str">
        <x:f>IFERROR(INDEX('Material routes'!$H$6:$H$2205,MATCH(U529,'Material routes'!$A$6:$A$2205,0)),"MISSING ID")</x:f>
        <x:v>Chemical material</x:v>
      </x:c>
      <x:c r="D529" s="4" t="str">
        <x:f>IFERROR(INDEX('Material routes'!$G$6:$G$2205,MATCH(U529,'Material routes'!$A$6:$A$2205,0)),"MISSING ID")</x:f>
        <x:v>Processing agents</x:v>
      </x:c>
      <x:c r="E529" s="4" t="str">
        <x:f>IFERROR(INDEX('Material routes'!$C$6:$C$2205,MATCH(U529,'Material routes'!$A$6:$A$2205,0)),"MISSING ID")</x:f>
        <x:v>Ingredient candidate</x:v>
      </x:c>
      <x:c r="F529" s="4" t="str">
        <x:f>IFERROR(INDEX('Material routes'!$E$6:$E$2205,MATCH(V529,'Material routes'!$A$6:$A$2205,0)),"MISSING ID")</x:f>
        <x:v>Pressed chitin friction stock</x:v>
      </x:c>
      <x:c r="G529" s="4" t="str">
        <x:f>IFERROR(INDEX('Material routes'!$F$6:$F$2205,MATCH(V529,'Material routes'!$A$6:$A$2205,0)),"MISSING ID")</x:f>
        <x:v>T2</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prerequisite",IF(K529="Raw entry preparation","Entry-resource preparation",IF(G529="Not applicable",IF(IFERROR(INDEX('Items'!$AI$6:$AI$1005,MATCH(T529,'Items'!$A$6:$A$1005,0)),"MISSING ID")="Finished item","Finished endpoint",IF(IFERROR(INDEX('Items'!$AI$6:$AI$1005,MATCH(T529,'Items'!$A$6:$A$1005,0)),"MISSING ID")="Currency","Currency / no refinement tier","Recovered output / tier not applicable")),IF(OR(IFERROR(INDEX('Crafting recipes'!$H$6:$H$1005,MATCH(J529,'Crafting recipes'!$A$6:$A$1005,0)),"MISSING ID")="Unassigned",G529="Unassigned"),"Tier unresolved",IF(IFERROR(VALUE(RIGHT(G529,1))-VALUE(RIGHT(IFERROR(INDEX('Crafting recipes'!$H$6:$H$1005,MATCH(J529,'Crafting recipes'!$A$6:$A$1005,0)),"MISSING ID"),1)),0)=1,IF(B529=IFERROR(INDEX('Crafting recipes'!$H$6:$H$1005,MATCH(J529,'Crafting recipes'!$A$6:$A$1005,0)),"MISSING ID"),"Advances one material tier","Lower-tier ingredient; route advances one tier"),"Needs tier review"))))))</x:f>
        <x:v>Advances one material tier</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T3</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Calibrated ceramic mounting saddle</x:v>
      </x:c>
      <x:c r="G530" s="4" t="str">
        <x:f>IFERROR(INDEX('Material routes'!$F$6:$F$2205,MATCH(V530,'Material routes'!$A$6:$A$2205,0)),"MISSING ID")</x:f>
        <x:v>T4</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prerequisite",IF(K530="Raw entry preparation","Entry-resource preparation",IF(G530="Not applicable",IF(IFERROR(INDEX('Items'!$AI$6:$AI$1005,MATCH(T530,'Items'!$A$6:$A$1005,0)),"MISSING ID")="Finished item","Finished endpoint",IF(IFERROR(INDEX('Items'!$AI$6:$AI$1005,MATCH(T530,'Items'!$A$6:$A$1005,0)),"MISSING ID")="Currency","Currency / no refinement tier","Recovered output / tier not applicable")),IF(OR(IFERROR(INDEX('Crafting recipes'!$H$6:$H$1005,MATCH(J530,'Crafting recipes'!$A$6:$A$1005,0)),"MISSING ID")="Unassigned",G530="Unassigned"),"Tier unresolved",IF(IFERROR(VALUE(RIGHT(G530,1))-VALUE(RIGHT(IFERROR(INDEX('Crafting recipes'!$H$6:$H$1005,MATCH(J530,'Crafting recipes'!$A$6:$A$1005,0)),"MISSING ID"),1)),0)=1,IF(B530=IFERROR(INDEX('Crafting recipes'!$H$6:$H$1005,MATCH(J530,'Crafting recipes'!$A$6:$A$1005,0)),"MISSING ID"),"Advances one material tier","Lower-tier ingredient; route advances one tier"),"Needs tier review"))))))</x:f>
        <x:v>Advances one material tier</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T3</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Calibrated ceramic mounting saddle</x:v>
      </x:c>
      <x:c r="G531" s="4" t="str">
        <x:f>IFERROR(INDEX('Material routes'!$F$6:$F$2205,MATCH(V531,'Material routes'!$A$6:$A$2205,0)),"MISSING ID")</x:f>
        <x:v>T4</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prerequisite",IF(K531="Raw entry preparation","Entry-resource preparation",IF(G531="Not applicable",IF(IFERROR(INDEX('Items'!$AI$6:$AI$1005,MATCH(T531,'Items'!$A$6:$A$1005,0)),"MISSING ID")="Finished item","Finished endpoint",IF(IFERROR(INDEX('Items'!$AI$6:$AI$1005,MATCH(T531,'Items'!$A$6:$A$1005,0)),"MISSING ID")="Currency","Currency / no refinement tier","Recovered output / tier not applicable")),IF(OR(IFERROR(INDEX('Crafting recipes'!$H$6:$H$1005,MATCH(J531,'Crafting recipes'!$A$6:$A$1005,0)),"MISSING ID")="Unassigned",G531="Unassigned"),"Tier unresolved",IF(IFERROR(VALUE(RIGHT(G531,1))-VALUE(RIGHT(IFERROR(INDEX('Crafting recipes'!$H$6:$H$1005,MATCH(J531,'Crafting recipes'!$A$6:$A$1005,0)),"MISSING ID"),1)),0)=1,IF(B531=IFERROR(INDEX('Crafting recipes'!$H$6:$H$1005,MATCH(J531,'Crafting recipes'!$A$6:$A$1005,0)),"MISSING ID"),"Advances one material tier","Lower-tier ingredient; route advances one tier"),"Needs tier review"))))))</x:f>
        <x:v>Advances one material tier</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T1</x:v>
      </x:c>
      <x:c r="C532" s="4" t="str">
        <x:f>IFERROR(INDEX('Material routes'!$H$6:$H$2205,MATCH(U532,'Material routes'!$A$6:$A$2205,0)),"MISSING ID")</x:f>
        <x:v>Chemical material</x:v>
      </x:c>
      <x:c r="D532" s="4" t="str">
        <x:f>IFERROR(INDEX('Material routes'!$G$6:$G$2205,MATCH(U532,'Material routes'!$A$6:$A$2205,0)),"MISSING ID")</x:f>
        <x:v>Processing agents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T2</x:v>
      </x:c>
      <x:c r="H532" s="4" t="str">
        <x:f>IFERROR(INDEX('Material routes'!$H$6:$H$2205,MATCH(V532,'Material routes'!$A$6:$A$2205,0)),"MISSING ID")</x:f>
        <x:v>Chemical material</x:v>
      </x:c>
      <x:c r="I532" s="4" t="str">
        <x:f>IFERROR(INDEX('Material routes'!$G$6:$G$2205,MATCH(V532,'Material routes'!$A$6:$A$2205,0)),"MISSING ID")</x:f>
        <x:v>Processing agents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prerequisite",IF(K532="Raw entry preparation","Entry-resource preparation",IF(G532="Not applicable",IF(IFERROR(INDEX('Items'!$AI$6:$AI$1005,MATCH(T532,'Items'!$A$6:$A$1005,0)),"MISSING ID")="Finished item","Finished endpoint",IF(IFERROR(INDEX('Items'!$AI$6:$AI$1005,MATCH(T532,'Items'!$A$6:$A$1005,0)),"MISSING ID")="Currency","Currency / no refinement tier","Recovered output / tier not applicable")),IF(OR(IFERROR(INDEX('Crafting recipes'!$H$6:$H$1005,MATCH(J532,'Crafting recipes'!$A$6:$A$1005,0)),"MISSING ID")="Unassigned",G532="Unassigned"),"Tier unresolved",IF(IFERROR(VALUE(RIGHT(G532,1))-VALUE(RIGHT(IFERROR(INDEX('Crafting recipes'!$H$6:$H$1005,MATCH(J532,'Crafting recipes'!$A$6:$A$1005,0)),"MISSING ID"),1)),0)=1,IF(B532=IFERROR(INDEX('Crafting recipes'!$H$6:$H$1005,MATCH(J532,'Crafting recipes'!$A$6:$A$1005,0)),"MISSING ID"),"Advances one material tier","Lower-tier ingredient; route advances one tier"),"Needs tier review"))))))</x:f>
        <x:v>Advances one material tier</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x:v>
      </x:c>
      <x:c r="B533" s="4" t="str">
        <x:f>IFERROR(INDEX('Material routes'!$F$6:$F$2205,MATCH(U533,'Material routes'!$A$6:$A$2205,0)),"MISSING ID")</x:f>
        <x:v>T1</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T2</x:v>
      </x:c>
      <x:c r="H533" s="4" t="str">
        <x:f>IFERROR(INDEX('Material routes'!$H$6:$H$2205,MATCH(V533,'Material routes'!$A$6:$A$2205,0)),"MISSING ID")</x:f>
        <x:v>Chemical material</x:v>
      </x:c>
      <x:c r="I533" s="4" t="str">
        <x:f>IFERROR(INDEX('Material routes'!$G$6:$G$2205,MATCH(V533,'Material routes'!$A$6:$A$2205,0)),"MISSING ID")</x:f>
        <x:v>Processing agents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prerequisite",IF(K533="Raw entry preparation","Entry-resource preparation",IF(G533="Not applicable",IF(IFERROR(INDEX('Items'!$AI$6:$AI$1005,MATCH(T533,'Items'!$A$6:$A$1005,0)),"MISSING ID")="Finished item","Finished endpoint",IF(IFERROR(INDEX('Items'!$AI$6:$AI$1005,MATCH(T533,'Items'!$A$6:$A$1005,0)),"MISSING ID")="Currency","Currency / no refinement tier","Recovered output / tier not applicable")),IF(OR(IFERROR(INDEX('Crafting recipes'!$H$6:$H$1005,MATCH(J533,'Crafting recipes'!$A$6:$A$1005,0)),"MISSING ID")="Unassigned",G533="Unassigned"),"Tier unresolved",IF(IFERROR(VALUE(RIGHT(G533,1))-VALUE(RIGHT(IFERROR(INDEX('Crafting recipes'!$H$6:$H$1005,MATCH(J533,'Crafting recipes'!$A$6:$A$1005,0)),"MISSING ID"),1)),0)=1,IF(B533=IFERROR(INDEX('Crafting recipes'!$H$6:$H$1005,MATCH(J533,'Crafting recipes'!$A$6:$A$1005,0)),"MISSING ID"),"Advances one material tier","Lower-tier ingredient; route advances one tier"),"Needs tier review"))))))</x:f>
        <x:v>Advances one material tier</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t="str">
        <x:f>IFERROR(INDEX('Material routes'!$E$6:$E$2205,MATCH(U534,'Material routes'!$A$6:$A$2205,0)),"MISSING ID")</x:f>
        <x:v>Concentrated Phagia adhesive base</x:v>
      </x:c>
      <x:c r="B534" s="4" t="str">
        <x:f>IFERROR(INDEX('Material routes'!$F$6:$F$2205,MATCH(U534,'Material routes'!$A$6:$A$2205,0)),"MISSING ID")</x:f>
        <x:v>T1</x:v>
      </x:c>
      <x:c r="C534" s="4" t="str">
        <x:f>IFERROR(INDEX('Material routes'!$H$6:$H$2205,MATCH(U534,'Material routes'!$A$6:$A$2205,0)),"MISSING ID")</x:f>
        <x:v>Chemical material</x:v>
      </x:c>
      <x:c r="D534" s="4" t="str">
        <x:f>IFERROR(INDEX('Material routes'!$G$6:$G$2205,MATCH(U534,'Material routes'!$A$6:$A$2205,0)),"MISSING ID")</x:f>
        <x:v>Processing agents</x:v>
      </x:c>
      <x:c r="E534" s="4" t="str">
        <x:f>IFERROR(INDEX('Material routes'!$C$6:$C$2205,MATCH(U534,'Material routes'!$A$6:$A$2205,0)),"MISSING ID")</x:f>
        <x:v>Ingredient candidate</x:v>
      </x:c>
      <x:c r="F534" s="4" t="str">
        <x:f>IFERROR(INDEX('Material routes'!$E$6:$E$2205,MATCH(V534,'Material routes'!$A$6:$A$2205,0)),"MISSING ID")</x:f>
        <x:v>Husk-paper surface sizing</x:v>
      </x:c>
      <x:c r="G534" s="4" t="str">
        <x:f>IFERROR(INDEX('Material routes'!$F$6:$F$2205,MATCH(V534,'Material routes'!$A$6:$A$2205,0)),"MISSING ID")</x:f>
        <x:v>T2</x:v>
      </x:c>
      <x:c r="H534" s="4" t="str">
        <x:f>IFERROR(INDEX('Material routes'!$H$6:$H$2205,MATCH(V534,'Material routes'!$A$6:$A$2205,0)),"MISSING ID")</x:f>
        <x:v>Chemical material</x:v>
      </x:c>
      <x:c r="I534" s="4" t="str">
        <x:f>IFERROR(INDEX('Material routes'!$G$6:$G$2205,MATCH(V534,'Material routes'!$A$6:$A$2205,0)),"MISSING ID")</x:f>
        <x:v>Processing agents</x:v>
      </x:c>
      <x:c r="J534" s="4" t="str">
        <x:f>IFERROR(INDEX('Material routes'!$B$6:$B$2205,MATCH(U534,'Material routes'!$A$6:$A$2205,0)),"MISSING ID")</x:f>
        <x:v>design.collection.husk_paper_surface_sizing</x:v>
      </x:c>
      <x:c r="K534" s="4" t="str">
        <x:f>IFERROR(INDEX('Crafting recipes'!$C$6:$C$1005,MATCH(J534,'Crafting recipes'!$A$6:$A$1005,0)),"MISSING ID")</x:f>
        <x:v>Material refinement</x:v>
      </x:c>
      <x:c r="L534" s="4" t="str">
        <x:f>IFERROR(INDEX('Material routes'!$K$6:$K$2205,MATCH(U534,'Material routes'!$A$6:$A$2205,0)),"MISSING ID")</x:f>
        <x:v>Proposal</x:v>
      </x:c>
      <x:c r="M534" s="4" t="str">
        <x:f>IFERROR(INDEX('Material routes'!$M$6:$M$2205,MATCH(U534,'Material routes'!$A$6:$A$2205,0)),"MISSING ID")</x:f>
        <x:v>Partial proposal</x:v>
      </x:c>
      <x:c r="N534" s="4"/>
      <x:c r="O534" s="4" t="str">
        <x:f>IFERROR(INDEX('Material routes'!$J$6:$J$2205,MATCH(U534,'Material routes'!$A$6:$A$2205,0)),"MISSING ID")</x:f>
        <x:v>Unspecified</x:v>
      </x:c>
      <x:c r="P534" s="4"/>
      <x:c r="Q534" s="4" t="str">
        <x:f>IFERROR(INDEX('Material routes'!$J$6:$J$2205,MATCH(V534,'Material routes'!$A$6:$A$2205,0)),"MISSING ID")</x:f>
        <x:v>Unspecified</x:v>
      </x:c>
      <x:c r="R534" s="4" t="str">
        <x:f>IF(L534="Withheld","Withheld premise",IF(E534="Tool candidate","Reusable prerequisite",IF(K534="Raw entry preparation","Entry-resource preparation",IF(G534="Not applicable",IF(IFERROR(INDEX('Items'!$AI$6:$AI$1005,MATCH(T534,'Items'!$A$6:$A$1005,0)),"MISSING ID")="Finished item","Finished endpoint",IF(IFERROR(INDEX('Items'!$AI$6:$AI$1005,MATCH(T534,'Items'!$A$6:$A$1005,0)),"MISSING ID")="Currency","Currency / no refinement tier","Recovered output / tier not applicable")),IF(OR(IFERROR(INDEX('Crafting recipes'!$H$6:$H$1005,MATCH(J534,'Crafting recipes'!$A$6:$A$1005,0)),"MISSING ID")="Unassigned",G534="Unassigned"),"Tier unresolved",IF(IFERROR(VALUE(RIGHT(G534,1))-VALUE(RIGHT(IFERROR(INDEX('Crafting recipes'!$H$6:$H$1005,MATCH(J534,'Crafting recipes'!$A$6:$A$1005,0)),"MISSING ID"),1)),0)=1,IF(B534=IFERROR(INDEX('Crafting recipes'!$H$6:$H$1005,MATCH(J534,'Crafting recipes'!$A$6:$A$1005,0)),"MISSING ID"),"Advances one material tier","Lower-tier ingredient; route advances one tier"),"Needs tier review"))))))</x:f>
        <x:v>Advances one material tier</x:v>
      </x:c>
      <x:c r="S534" s="4" t="str">
        <x:f>IFERROR(INDEX('Material routes'!$D$6:$D$2205,MATCH(U534,'Material routes'!$A$6:$A$2205,0)),"MISSING ID")</x:f>
        <x:v>proposal.lore.phagia_adhesive</x:v>
      </x:c>
      <x:c r="T534" s="4" t="str">
        <x:f>IFERROR(INDEX('Material routes'!$D$6:$D$2205,MATCH(V534,'Material routes'!$A$6:$A$2205,0)),"MISSING ID")</x:f>
        <x:v>proposal.collection.husk_paper_surface_sizing</x:v>
      </x:c>
      <x:c r="U534" s="4" t="str">
        <x:v>design.collection.husk_paper_surface_sizing.in.1</x:v>
      </x:c>
      <x:c r="V534" s="4" t="str">
        <x:v>design.collection.husk_paper_surface_sizing.out</x:v>
      </x:c>
    </x:row>
    <x:row r="535" ht="64" customHeight="1">
      <x:c r="A535" s="4" t="str">
        <x:f>IFERROR(INDEX('Material routes'!$E$6:$E$2205,MATCH(U535,'Material routes'!$A$6:$A$2205,0)),"MISSING ID")</x:f>
        <x:v>Prepared husk-fiber pulp</x:v>
      </x:c>
      <x:c r="B535" s="4" t="str">
        <x:f>IFERROR(INDEX('Material routes'!$F$6:$F$2205,MATCH(U535,'Material routes'!$A$6:$A$2205,0)),"MISSING ID")</x:f>
        <x:v>T1</x:v>
      </x:c>
      <x:c r="C535" s="4" t="str">
        <x:f>IFERROR(INDEX('Material routes'!$H$6:$H$2205,MATCH(U535,'Material routes'!$A$6:$A$2205,0)),"MISSING ID")</x:f>
        <x:v>Processed material</x:v>
      </x:c>
      <x:c r="D535" s="4" t="str">
        <x:f>IFERROR(INDEX('Material routes'!$G$6:$G$2205,MATCH(U535,'Material routes'!$A$6:$A$2205,0)),"MISSING ID")</x:f>
        <x:v>Manufactured stock</x:v>
      </x:c>
      <x:c r="E535" s="4" t="str">
        <x:f>IFERROR(INDEX('Material routes'!$C$6:$C$2205,MATCH(U535,'Material routes'!$A$6:$A$2205,0)),"MISSING ID")</x:f>
        <x:v>Ingredient candidate</x:v>
      </x:c>
      <x:c r="F535" s="4" t="str">
        <x:f>IFERROR(INDEX('Material routes'!$E$6:$E$2205,MATCH(V535,'Material routes'!$A$6:$A$2205,0)),"MISSING ID")</x:f>
        <x:v>Husk-paper surface sizing</x:v>
      </x:c>
      <x:c r="G535" s="4" t="str">
        <x:f>IFERROR(INDEX('Material routes'!$F$6:$F$2205,MATCH(V535,'Material routes'!$A$6:$A$2205,0)),"MISSING ID")</x:f>
        <x:v>T2</x:v>
      </x:c>
      <x:c r="H535" s="4" t="str">
        <x:f>IFERROR(INDEX('Material routes'!$H$6:$H$2205,MATCH(V535,'Material routes'!$A$6:$A$2205,0)),"MISSING ID")</x:f>
        <x:v>Chemical material</x:v>
      </x:c>
      <x:c r="I535" s="4" t="str">
        <x:f>IFERROR(INDEX('Material routes'!$G$6:$G$2205,MATCH(V535,'Material routes'!$A$6:$A$2205,0)),"MISSING ID")</x:f>
        <x:v>Processing agents</x:v>
      </x:c>
      <x:c r="J535" s="4" t="str">
        <x:f>IFERROR(INDEX('Material routes'!$B$6:$B$2205,MATCH(U535,'Material routes'!$A$6:$A$2205,0)),"MISSING ID")</x:f>
        <x:v>design.collection.husk_paper_surface_sizing</x:v>
      </x:c>
      <x:c r="K535" s="4" t="str">
        <x:f>IFERROR(INDEX('Crafting recipes'!$C$6:$C$1005,MATCH(J535,'Crafting recipes'!$A$6:$A$1005,0)),"MISSING ID")</x:f>
        <x:v>Material refinement</x:v>
      </x:c>
      <x:c r="L535" s="4" t="str">
        <x:f>IFERROR(INDEX('Material routes'!$K$6:$K$2205,MATCH(U535,'Material routes'!$A$6:$A$2205,0)),"MISSING ID")</x:f>
        <x:v>Proposal</x:v>
      </x:c>
      <x:c r="M535" s="4" t="str">
        <x:f>IFERROR(INDEX('Material routes'!$M$6:$M$2205,MATCH(U535,'Material routes'!$A$6:$A$2205,0)),"MISSING ID")</x:f>
        <x:v>Partial proposal</x:v>
      </x:c>
      <x:c r="N535" s="4"/>
      <x:c r="O535" s="4" t="str">
        <x:f>IFERROR(INDEX('Material routes'!$J$6:$J$2205,MATCH(U535,'Material routes'!$A$6:$A$2205,0)),"MISSING ID")</x:f>
        <x:v>Unspecified</x:v>
      </x:c>
      <x:c r="P535" s="4"/>
      <x:c r="Q535" s="4" t="str">
        <x:f>IFERROR(INDEX('Material routes'!$J$6:$J$2205,MATCH(V535,'Material routes'!$A$6:$A$2205,0)),"MISSING ID")</x:f>
        <x:v>Unspecified</x:v>
      </x:c>
      <x:c r="R535" s="4" t="str">
        <x:f>IF(L535="Withheld","Withheld premise",IF(E535="Tool candidate","Reusable prerequisite",IF(K535="Raw entry preparation","Entry-resource preparation",IF(G535="Not applicable",IF(IFERROR(INDEX('Items'!$AI$6:$AI$1005,MATCH(T535,'Items'!$A$6:$A$1005,0)),"MISSING ID")="Finished item","Finished endpoint",IF(IFERROR(INDEX('Items'!$AI$6:$AI$1005,MATCH(T535,'Items'!$A$6:$A$1005,0)),"MISSING ID")="Currency","Currency / no refinement tier","Recovered output / tier not applicable")),IF(OR(IFERROR(INDEX('Crafting recipes'!$H$6:$H$1005,MATCH(J535,'Crafting recipes'!$A$6:$A$1005,0)),"MISSING ID")="Unassigned",G535="Unassigned"),"Tier unresolved",IF(IFERROR(VALUE(RIGHT(G535,1))-VALUE(RIGHT(IFERROR(INDEX('Crafting recipes'!$H$6:$H$1005,MATCH(J535,'Crafting recipes'!$A$6:$A$1005,0)),"MISSING ID"),1)),0)=1,IF(B535=IFERROR(INDEX('Crafting recipes'!$H$6:$H$1005,MATCH(J535,'Crafting recipes'!$A$6:$A$1005,0)),"MISSING ID"),"Advances one material tier","Lower-tier ingredient; route advances one tier"),"Needs tier review"))))))</x:f>
        <x:v>Advances one material tier</x:v>
      </x:c>
      <x:c r="S535" s="4" t="str">
        <x:f>IFERROR(INDEX('Material routes'!$D$6:$D$2205,MATCH(U535,'Material routes'!$A$6:$A$2205,0)),"MISSING ID")</x:f>
        <x:v>proposal.t1.husk_pulp</x:v>
      </x:c>
      <x:c r="T535" s="4" t="str">
        <x:f>IFERROR(INDEX('Material routes'!$D$6:$D$2205,MATCH(V535,'Material routes'!$A$6:$A$2205,0)),"MISSING ID")</x:f>
        <x:v>proposal.collection.husk_paper_surface_sizing</x:v>
      </x:c>
      <x:c r="U535" s="4" t="str">
        <x:v>design.collection.husk_paper_surface_sizing.in.2</x:v>
      </x:c>
      <x:c r="V535" s="4" t="str">
        <x:v>design.collection.husk_paper_surface_sizing.out</x:v>
      </x:c>
    </x:row>
    <x:row r="536" ht="64" customHeight="1">
      <x:c r="A536" s="4" t="str">
        <x:f>IFERROR(INDEX('Material routes'!$E$6:$E$2205,MATCH(U536,'Material routes'!$A$6:$A$2205,0)),"MISSING ID")</x:f>
        <x:v>Selected faunal carrier fraction</x:v>
      </x:c>
      <x:c r="B536" s="4" t="str">
        <x:f>IFERROR(INDEX('Material routes'!$F$6:$F$2205,MATCH(U536,'Material routes'!$A$6:$A$2205,0)),"MISSING ID")</x:f>
        <x:v>T1</x:v>
      </x:c>
      <x:c r="C536" s="4" t="str">
        <x:f>IFERROR(INDEX('Material routes'!$H$6:$H$2205,MATCH(U536,'Material routes'!$A$6:$A$2205,0)),"MISSING ID")</x:f>
        <x:v>Chemical material</x:v>
      </x:c>
      <x:c r="D536" s="4" t="str">
        <x:f>IFERROR(INDEX('Material routes'!$G$6:$G$2205,MATCH(U536,'Material routes'!$A$6:$A$2205,0)),"MISSING ID")</x:f>
        <x:v>Processing agents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T2</x:v>
      </x:c>
      <x:c r="H536" s="4" t="str">
        <x:f>IFERROR(INDEX('Material routes'!$H$6:$H$2205,MATCH(V536,'Material routes'!$A$6:$A$2205,0)),"MISSING ID")</x:f>
        <x:v>Chemical material</x:v>
      </x:c>
      <x:c r="I536" s="4" t="str">
        <x:f>IFERROR(INDEX('Material routes'!$G$6:$G$2205,MATCH(V536,'Material routes'!$A$6:$A$2205,0)),"MISSING ID")</x:f>
        <x:v>Processing agents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prerequisite",IF(K536="Raw entry preparation","Entry-resource preparation",IF(G536="Not applicable",IF(IFERROR(INDEX('Items'!$AI$6:$AI$1005,MATCH(T536,'Items'!$A$6:$A$1005,0)),"MISSING ID")="Finished item","Finished endpoint",IF(IFERROR(INDEX('Items'!$AI$6:$AI$1005,MATCH(T536,'Items'!$A$6:$A$1005,0)),"MISSING ID")="Currency","Currency / no refinement tier","Recovered output / tier not applicable")),IF(OR(IFERROR(INDEX('Crafting recipes'!$H$6:$H$1005,MATCH(J536,'Crafting recipes'!$A$6:$A$1005,0)),"MISSING ID")="Unassigned",G536="Unassigned"),"Tier unresolved",IF(IFERROR(VALUE(RIGHT(G536,1))-VALUE(RIGHT(IFERROR(INDEX('Crafting recipes'!$H$6:$H$1005,MATCH(J536,'Crafting recipes'!$A$6:$A$1005,0)),"MISSING ID"),1)),0)=1,IF(B536=IFERROR(INDEX('Crafting recipes'!$H$6:$H$1005,MATCH(J536,'Crafting recipes'!$A$6:$A$1005,0)),"MISSING ID"),"Advances one material tier","Lower-tier ingredient; route advances one tier"),"Needs tier review"))))))</x:f>
        <x:v>Advances one material tier</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Prepared mineral pigment powder</x:v>
      </x:c>
      <x:c r="B537" s="4" t="str">
        <x:f>IFERROR(INDEX('Material routes'!$F$6:$F$2205,MATCH(U537,'Material routes'!$A$6:$A$2205,0)),"MISSING ID")</x:f>
        <x:v>T1</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T2</x:v>
      </x:c>
      <x:c r="H537" s="4" t="str">
        <x:f>IFERROR(INDEX('Material routes'!$H$6:$H$2205,MATCH(V537,'Material routes'!$A$6:$A$2205,0)),"MISSING ID")</x:f>
        <x:v>Chemical material</x:v>
      </x:c>
      <x:c r="I537" s="4" t="str">
        <x:f>IFERROR(INDEX('Material routes'!$G$6:$G$2205,MATCH(V537,'Material routes'!$A$6:$A$2205,0)),"MISSING ID")</x:f>
        <x:v>Processing agents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prerequisite",IF(K537="Raw entry preparation","Entry-resource preparation",IF(G537="Not applicable",IF(IFERROR(INDEX('Items'!$AI$6:$AI$1005,MATCH(T537,'Items'!$A$6:$A$1005,0)),"MISSING ID")="Finished item","Finished endpoint",IF(IFERROR(INDEX('Items'!$AI$6:$AI$1005,MATCH(T537,'Items'!$A$6:$A$1005,0)),"MISSING ID")="Currency","Currency / no refinement tier","Recovered output / tier not applicable")),IF(OR(IFERROR(INDEX('Crafting recipes'!$H$6:$H$1005,MATCH(J537,'Crafting recipes'!$A$6:$A$1005,0)),"MISSING ID")="Unassigned",G537="Unassigned"),"Tier unresolved",IF(IFERROR(VALUE(RIGHT(G537,1))-VALUE(RIGHT(IFERROR(INDEX('Crafting recipes'!$H$6:$H$1005,MATCH(J537,'Crafting recipes'!$A$6:$A$1005,0)),"MISSING ID"),1)),0)=1,IF(B537=IFERROR(INDEX('Crafting recipes'!$H$6:$H$1005,MATCH(J537,'Crafting recipes'!$A$6:$A$1005,0)),"MISSING ID"),"Advances one material tier","Lower-tier ingredient; route advances one tier"),"Needs tier review"))))))</x:f>
        <x:v>Advances one material tier</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T1</x:v>
      </x:c>
      <x:c r="C538" s="4" t="str">
        <x:f>IFERROR(INDEX('Material routes'!$H$6:$H$2205,MATCH(U538,'Material routes'!$A$6:$A$2205,0)),"MISSING ID")</x:f>
        <x:v>Chemical material</x:v>
      </x:c>
      <x:c r="D538" s="4" t="str">
        <x:f>IFERROR(INDEX('Material routes'!$G$6:$G$2205,MATCH(U538,'Material routes'!$A$6:$A$2205,0)),"MISSING ID")</x:f>
        <x:v>Processing agents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T2</x:v>
      </x:c>
      <x:c r="H538" s="4" t="str">
        <x:f>IFERROR(INDEX('Material routes'!$H$6:$H$2205,MATCH(V538,'Material routes'!$A$6:$A$2205,0)),"MISSING ID")</x:f>
        <x:v>Chemical material</x:v>
      </x:c>
      <x:c r="I538" s="4" t="str">
        <x:f>IFERROR(INDEX('Material routes'!$G$6:$G$2205,MATCH(V538,'Material routes'!$A$6:$A$2205,0)),"MISSING ID")</x:f>
        <x:v>Processing agents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prerequisite",IF(K538="Raw entry preparation","Entry-resource preparation",IF(G538="Not applicable",IF(IFERROR(INDEX('Items'!$AI$6:$AI$1005,MATCH(T538,'Items'!$A$6:$A$1005,0)),"MISSING ID")="Finished item","Finished endpoint",IF(IFERROR(INDEX('Items'!$AI$6:$AI$1005,MATCH(T538,'Items'!$A$6:$A$1005,0)),"MISSING ID")="Currency","Currency / no refinement tier","Recovered output / tier not applicable")),IF(OR(IFERROR(INDEX('Crafting recipes'!$H$6:$H$1005,MATCH(J538,'Crafting recipes'!$A$6:$A$1005,0)),"MISSING ID")="Unassigned",G538="Unassigned"),"Tier unresolved",IF(IFERROR(VALUE(RIGHT(G538,1))-VALUE(RIGHT(IFERROR(INDEX('Crafting recipes'!$H$6:$H$1005,MATCH(J538,'Crafting recipes'!$A$6:$A$1005,0)),"MISSING ID"),1)),0)=1,IF(B538=IFERROR(INDEX('Crafting recipes'!$H$6:$H$1005,MATCH(J538,'Crafting recipes'!$A$6:$A$1005,0)),"MISSING ID"),"Advances one material tier","Lower-tier ingredient; route advances one tier"),"Needs tier review"))))))</x:f>
        <x:v>Advances one material tier</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fraction</x:v>
      </x:c>
      <x:c r="B539" s="4" t="str">
        <x:f>IFERROR(INDEX('Material routes'!$F$6:$F$2205,MATCH(U539,'Material routes'!$A$6:$A$2205,0)),"MISSING ID")</x:f>
        <x:v>T1</x:v>
      </x:c>
      <x:c r="C539" s="4" t="str">
        <x:f>IFERROR(INDEX('Material routes'!$H$6:$H$2205,MATCH(U539,'Material routes'!$A$6:$A$2205,0)),"MISSING ID")</x:f>
        <x:v>Chemical material</x:v>
      </x:c>
      <x:c r="D539" s="4" t="str">
        <x:f>IFERROR(INDEX('Material routes'!$G$6:$G$2205,MATCH(U539,'Material routes'!$A$6:$A$2205,0)),"MISSING ID")</x:f>
        <x:v>Processing agents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T2</x:v>
      </x:c>
      <x:c r="H539" s="4" t="str">
        <x:f>IFERROR(INDEX('Material routes'!$H$6:$H$2205,MATCH(V539,'Material routes'!$A$6:$A$2205,0)),"MISSING ID")</x:f>
        <x:v>Chemical material</x:v>
      </x:c>
      <x:c r="I539" s="4" t="str">
        <x:f>IFERROR(INDEX('Material routes'!$G$6:$G$2205,MATCH(V539,'Material routes'!$A$6:$A$2205,0)),"MISSING ID")</x:f>
        <x:v>Processing agents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prerequisite",IF(K539="Raw entry preparation","Entry-resource preparation",IF(G539="Not applicable",IF(IFERROR(INDEX('Items'!$AI$6:$AI$1005,MATCH(T539,'Items'!$A$6:$A$1005,0)),"MISSING ID")="Finished item","Finished endpoint",IF(IFERROR(INDEX('Items'!$AI$6:$AI$1005,MATCH(T539,'Items'!$A$6:$A$1005,0)),"MISSING ID")="Currency","Currency / no refinement tier","Recovered output / tier not applicable")),IF(OR(IFERROR(INDEX('Crafting recipes'!$H$6:$H$1005,MATCH(J539,'Crafting recipes'!$A$6:$A$1005,0)),"MISSING ID")="Unassigned",G539="Unassigned"),"Tier unresolved",IF(IFERROR(VALUE(RIGHT(G539,1))-VALUE(RIGHT(IFERROR(INDEX('Crafting recipes'!$H$6:$H$1005,MATCH(J539,'Crafting recipes'!$A$6:$A$1005,0)),"MISSING ID"),1)),0)=1,IF(B539=IFERROR(INDEX('Crafting recipes'!$H$6:$H$1005,MATCH(J539,'Crafting recipes'!$A$6:$A$1005,0)),"MISSING ID"),"Advances one material tier","Lower-tier ingredient; route advances one tier"),"Needs tier review"))))))</x:f>
        <x:v>Advances one material tier</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Worked iron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Not applicable</x:v>
      </x:c>
      <x:c r="H540" s="4" t="str">
        <x:f>IFERROR(INDEX('Material routes'!$H$6:$H$2205,MATCH(V540,'Material routes'!$A$6:$A$2205,0)),"MISSING ID")</x:f>
        <x:v>Tool</x:v>
      </x:c>
      <x:c r="I540" s="4" t="str">
        <x:f>IFERROR(INDEX('Material routes'!$G$6:$G$2205,MATCH(V540,'Material routes'!$A$6:$A$2205,0)),"MISSING ID")</x:f>
        <x:v>Tools</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Finished endpoint</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Not applicable</x:v>
      </x:c>
      <x:c r="H541" s="4" t="str">
        <x:f>IFERROR(INDEX('Material routes'!$H$6:$H$2205,MATCH(V541,'Material routes'!$A$6:$A$2205,0)),"MISSING ID")</x:f>
        <x:v>Tool</x:v>
      </x:c>
      <x:c r="I541" s="4" t="str">
        <x:f>IFERROR(INDEX('Material routes'!$G$6:$G$2205,MATCH(V541,'Material routes'!$A$6:$A$2205,0)),"MISSING ID")</x:f>
        <x:v>Tools</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Finished endpoint</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Not applicable</x:v>
      </x:c>
      <x:c r="H542" s="4" t="str">
        <x:f>IFERROR(INDEX('Material routes'!$H$6:$H$2205,MATCH(V542,'Material routes'!$A$6:$A$2205,0)),"MISSING ID")</x:f>
        <x:v>Tool</x:v>
      </x:c>
      <x:c r="I542" s="4" t="str">
        <x:f>IFERROR(INDEX('Material routes'!$G$6:$G$2205,MATCH(V542,'Material routes'!$A$6:$A$2205,0)),"MISSING ID")</x:f>
        <x:v>Tools</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Finished endpoint</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Not applicable</x:v>
      </x:c>
      <x:c r="H545" s="4" t="str">
        <x:f>IFERROR(INDEX('Material routes'!$H$6:$H$2205,MATCH(V545,'Material routes'!$A$6:$A$2205,0)),"MISSING ID")</x:f>
        <x:v>Tool</x:v>
      </x:c>
      <x:c r="I545" s="4" t="str">
        <x:f>IFERROR(INDEX('Material routes'!$G$6:$G$2205,MATCH(V545,'Material routes'!$A$6:$A$2205,0)),"MISSING ID")</x:f>
        <x:v>Tools</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Finished endpoint</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Not applicable</x:v>
      </x:c>
      <x:c r="H546" s="4" t="str">
        <x:f>IFERROR(INDEX('Material routes'!$H$6:$H$2205,MATCH(V546,'Material routes'!$A$6:$A$2205,0)),"MISSING ID")</x:f>
        <x:v>Tool</x:v>
      </x:c>
      <x:c r="I546" s="4" t="str">
        <x:f>IFERROR(INDEX('Material routes'!$G$6:$G$2205,MATCH(V546,'Material routes'!$A$6:$A$2205,0)),"MISSING ID")</x:f>
        <x:v>Tools</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Finished endpoint</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Refractory ceramic stock</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Not applicable</x:v>
      </x:c>
      <x:c r="H547" s="4" t="str">
        <x:f>IFERROR(INDEX('Material routes'!$H$6:$H$2205,MATCH(V547,'Material routes'!$A$6:$A$2205,0)),"MISSING ID")</x:f>
        <x:v>Container</x:v>
      </x:c>
      <x:c r="I547" s="4" t="str">
        <x:f>IFERROR(INDEX('Material routes'!$G$6:$G$2205,MATCH(V547,'Material routes'!$A$6:$A$2205,0)),"MISSING ID")</x:f>
        <x:v>Containers</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str">
        <x:f>IFERROR(INDEX('Material routes'!$K$6:$K$2205,MATCH(U547,'Material routes'!$A$6:$A$2205,0)),"MISSING ID")</x:f>
        <x:v>Proposal</x:v>
      </x:c>
      <x:c r="M547" s="4" t="str">
        <x:f>IFERROR(INDEX('Material routes'!$M$6:$M$2205,MATCH(U547,'Material routes'!$A$6:$A$2205,0)),"MISSING ID")</x:f>
        <x:v>Partial proposal</x:v>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Finished endpoint</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Not applicable</x:v>
      </x:c>
      <x:c r="H548" s="4" t="str">
        <x:f>IFERROR(INDEX('Material routes'!$H$6:$H$2205,MATCH(V548,'Material routes'!$A$6:$A$2205,0)),"MISSING ID")</x:f>
        <x:v>Container</x:v>
      </x:c>
      <x:c r="I548" s="4" t="str">
        <x:f>IFERROR(INDEX('Material routes'!$G$6:$G$2205,MATCH(V548,'Material routes'!$A$6:$A$2205,0)),"MISSING ID")</x:f>
        <x:v>Containers</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str">
        <x:f>IFERROR(INDEX('Material routes'!$K$6:$K$2205,MATCH(U548,'Material routes'!$A$6:$A$2205,0)),"MISSING ID")</x:f>
        <x:v>Proposal</x:v>
      </x:c>
      <x:c r="M548" s="4" t="str">
        <x:f>IFERROR(INDEX('Material routes'!$M$6:$M$2205,MATCH(U548,'Material routes'!$A$6:$A$2205,0)),"MISSING ID")</x:f>
        <x:v>Partial proposal</x:v>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Finished endpoint</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Not applicable</x:v>
      </x:c>
      <x:c r="H549" s="4" t="str">
        <x:f>IFERROR(INDEX('Material routes'!$H$6:$H$2205,MATCH(V549,'Material routes'!$A$6:$A$2205,0)),"MISSING ID")</x:f>
        <x:v>Container</x:v>
      </x:c>
      <x:c r="I549" s="4" t="str">
        <x:f>IFERROR(INDEX('Material routes'!$G$6:$G$2205,MATCH(V549,'Material routes'!$A$6:$A$2205,0)),"MISSING ID")</x:f>
        <x:v>Containers</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str">
        <x:f>IFERROR(INDEX('Material routes'!$K$6:$K$2205,MATCH(U549,'Material routes'!$A$6:$A$2205,0)),"MISSING ID")</x:f>
        <x:v>Proposal</x:v>
      </x:c>
      <x:c r="M549" s="4" t="str">
        <x:f>IFERROR(INDEX('Material routes'!$M$6:$M$2205,MATCH(U549,'Material routes'!$A$6:$A$2205,0)),"MISSING ID")</x:f>
        <x:v>Partial proposal</x:v>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Finished endpoint</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T3</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T4</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prerequisite",IF(K550="Raw entry preparation","Entry-resource preparation",IF(G550="Not applicable",IF(IFERROR(INDEX('Items'!$AI$6:$AI$1005,MATCH(T550,'Items'!$A$6:$A$1005,0)),"MISSING ID")="Finished item","Finished endpoint",IF(IFERROR(INDEX('Items'!$AI$6:$AI$1005,MATCH(T550,'Items'!$A$6:$A$1005,0)),"MISSING ID")="Currency","Currency / no refinement tier","Recovered output / tier not applicable")),IF(OR(IFERROR(INDEX('Crafting recipes'!$H$6:$H$1005,MATCH(J550,'Crafting recipes'!$A$6:$A$1005,0)),"MISSING ID")="Unassigned",G550="Unassigned"),"Tier unresolved",IF(IFERROR(VALUE(RIGHT(G550,1))-VALUE(RIGHT(IFERROR(INDEX('Crafting recipes'!$H$6:$H$1005,MATCH(J550,'Crafting recipes'!$A$6:$A$1005,0)),"MISSING ID"),1)),0)=1,IF(B550=IFERROR(INDEX('Crafting recipes'!$H$6:$H$1005,MATCH(J550,'Crafting recipes'!$A$6:$A$1005,0)),"MISSING ID"),"Advances one material tier","Lower-tier ingredient; route advances one tier"),"Needs tier review"))))))</x:f>
        <x:v>Advances one material tier</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T3</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T4</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prerequisite",IF(K551="Raw entry preparation","Entry-resource preparation",IF(G551="Not applicable",IF(IFERROR(INDEX('Items'!$AI$6:$AI$1005,MATCH(T551,'Items'!$A$6:$A$1005,0)),"MISSING ID")="Finished item","Finished endpoint",IF(IFERROR(INDEX('Items'!$AI$6:$AI$1005,MATCH(T551,'Items'!$A$6:$A$1005,0)),"MISSING ID")="Currency","Currency / no refinement tier","Recovered output / tier not applicable")),IF(OR(IFERROR(INDEX('Crafting recipes'!$H$6:$H$1005,MATCH(J551,'Crafting recipes'!$A$6:$A$1005,0)),"MISSING ID")="Unassigned",G551="Unassigned"),"Tier unresolved",IF(IFERROR(VALUE(RIGHT(G551,1))-VALUE(RIGHT(IFERROR(INDEX('Crafting recipes'!$H$6:$H$1005,MATCH(J551,'Crafting recipes'!$A$6:$A$1005,0)),"MISSING ID"),1)),0)=1,IF(B551=IFERROR(INDEX('Crafting recipes'!$H$6:$H$1005,MATCH(J551,'Crafting recipes'!$A$6:$A$1005,0)),"MISSING ID"),"Advances one material tier","Lower-tier ingredient; route advances one tier"),"Needs tier review"))))))</x:f>
        <x:v>Advances one material tier</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conductor stock</x:v>
      </x:c>
      <x:c r="B552" s="4" t="str">
        <x:f>IFERROR(INDEX('Material routes'!$F$6:$F$2205,MATCH(U552,'Material routes'!$A$6:$A$2205,0)),"MISSING ID")</x:f>
        <x:v>T2</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T4</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prerequisite",IF(K552="Raw entry preparation","Entry-resource preparation",IF(G552="Not applicable",IF(IFERROR(INDEX('Items'!$AI$6:$AI$1005,MATCH(T552,'Items'!$A$6:$A$1005,0)),"MISSING ID")="Finished item","Finished endpoint",IF(IFERROR(INDEX('Items'!$AI$6:$AI$1005,MATCH(T552,'Items'!$A$6:$A$1005,0)),"MISSING ID")="Currency","Currency / no refinement tier","Recovered output / tier not applicable")),IF(OR(IFERROR(INDEX('Crafting recipes'!$H$6:$H$1005,MATCH(J552,'Crafting recipes'!$A$6:$A$1005,0)),"MISSING ID")="Unassigned",G552="Unassigned"),"Tier unresolved",IF(IFERROR(VALUE(RIGHT(G552,1))-VALUE(RIGHT(IFERROR(INDEX('Crafting recipes'!$H$6:$H$1005,MATCH(J552,'Crafting recipes'!$A$6:$A$1005,0)),"MISSING ID"),1)),0)=1,IF(B552=IFERROR(INDEX('Crafting recipes'!$H$6:$H$1005,MATCH(J552,'Crafting recipes'!$A$6:$A$1005,0)),"MISSING ID"),"Advances one material tier","Lower-tier ingredient; route advances one tier"),"Needs tier review"))))))</x:f>
        <x:v>Lower-tier ingredient; route advances one tier</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T3</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T4</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prerequisite",IF(K553="Raw entry preparation","Entry-resource preparation",IF(G553="Not applicable",IF(IFERROR(INDEX('Items'!$AI$6:$AI$1005,MATCH(T553,'Items'!$A$6:$A$1005,0)),"MISSING ID")="Finished item","Finished endpoint",IF(IFERROR(INDEX('Items'!$AI$6:$AI$1005,MATCH(T553,'Items'!$A$6:$A$1005,0)),"MISSING ID")="Currency","Currency / no refinement tier","Recovered output / tier not applicable")),IF(OR(IFERROR(INDEX('Crafting recipes'!$H$6:$H$1005,MATCH(J553,'Crafting recipes'!$A$6:$A$1005,0)),"MISSING ID")="Unassigned",G553="Unassigned"),"Tier unresolved",IF(IFERROR(VALUE(RIGHT(G553,1))-VALUE(RIGHT(IFERROR(INDEX('Crafting recipes'!$H$6:$H$1005,MATCH(J553,'Crafting recipes'!$A$6:$A$1005,0)),"MISSING ID"),1)),0)=1,IF(B553=IFERROR(INDEX('Crafting recipes'!$H$6:$H$1005,MATCH(J553,'Crafting recipes'!$A$6:$A$1005,0)),"MISSING ID"),"Advances one material tier","Lower-tier ingredient; route advances one tier"),"Needs tier review"))))))</x:f>
        <x:v>Advances one material tier</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Refractory ceramic stock</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T3</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prerequisite",IF(K554="Raw entry preparation","Entry-resource preparation",IF(G554="Not applicable",IF(IFERROR(INDEX('Items'!$AI$6:$AI$1005,MATCH(T554,'Items'!$A$6:$A$1005,0)),"MISSING ID")="Finished item","Finished endpoint",IF(IFERROR(INDEX('Items'!$AI$6:$AI$1005,MATCH(T554,'Items'!$A$6:$A$1005,0)),"MISSING ID")="Currency","Currency / no refinement tier","Recovered output / tier not applicable")),IF(OR(IFERROR(INDEX('Crafting recipes'!$H$6:$H$1005,MATCH(J554,'Crafting recipes'!$A$6:$A$1005,0)),"MISSING ID")="Unassigned",G554="Unassigned"),"Tier unresolved",IF(IFERROR(VALUE(RIGHT(G554,1))-VALUE(RIGHT(IFERROR(INDEX('Crafting recipes'!$H$6:$H$1005,MATCH(J554,'Crafting recipes'!$A$6:$A$1005,0)),"MISSING ID"),1)),0)=1,IF(B554=IFERROR(INDEX('Crafting recipes'!$H$6:$H$1005,MATCH(J554,'Crafting recipes'!$A$6:$A$1005,0)),"MISSING ID"),"Advances one material tier","Lower-tier ingredient; route advances one tier"),"Needs tier review"))))))</x:f>
        <x:v>Advances one material tier</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stock</x:v>
      </x:c>
      <x:c r="B555" s="4" t="str">
        <x:f>IFERROR(INDEX('Material routes'!$F$6:$F$2205,MATCH(U555,'Material routes'!$A$6:$A$2205,0)),"MISSING ID")</x:f>
        <x:v>T3</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T4</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prerequisite",IF(K555="Raw entry preparation","Entry-resource preparation",IF(G555="Not applicable",IF(IFERROR(INDEX('Items'!$AI$6:$AI$1005,MATCH(T555,'Items'!$A$6:$A$1005,0)),"MISSING ID")="Finished item","Finished endpoint",IF(IFERROR(INDEX('Items'!$AI$6:$AI$1005,MATCH(T555,'Items'!$A$6:$A$1005,0)),"MISSING ID")="Currency","Currency / no refinement tier","Recovered output / tier not applicable")),IF(OR(IFERROR(INDEX('Crafting recipes'!$H$6:$H$1005,MATCH(J555,'Crafting recipes'!$A$6:$A$1005,0)),"MISSING ID")="Unassigned",G555="Unassigned"),"Tier unresolved",IF(IFERROR(VALUE(RIGHT(G555,1))-VALUE(RIGHT(IFERROR(INDEX('Crafting recipes'!$H$6:$H$1005,MATCH(J555,'Crafting recipes'!$A$6:$A$1005,0)),"MISSING ID"),1)),0)=1,IF(B555=IFERROR(INDEX('Crafting recipes'!$H$6:$H$1005,MATCH(J555,'Crafting recipes'!$A$6:$A$1005,0)),"MISSING ID"),"Advances one material tier","Lower-tier ingredient; route advances one tier"),"Needs tier review"))))))</x:f>
        <x:v>Advances one material tier</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textile material</x:v>
      </x:c>
      <x:c r="B556" s="4" t="str">
        <x:f>IFERROR(INDEX('Material routes'!$F$6:$F$2205,MATCH(U556,'Material routes'!$A$6:$A$2205,0)),"MISSING ID")</x:f>
        <x:v>T1</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Not applicable</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prerequisite",IF(K556="Raw entry preparation","Entry-resource preparation",IF(G556="Not applicable",IF(IFERROR(INDEX('Items'!$AI$6:$AI$1005,MATCH(T556,'Items'!$A$6:$A$1005,0)),"MISSING ID")="Finished item","Finished endpoint",IF(IFERROR(INDEX('Items'!$AI$6:$AI$1005,MATCH(T556,'Items'!$A$6:$A$1005,0)),"MISSING ID")="Currency","Currency / no refinement tier","Recovered output / tier not applicable")),IF(OR(IFERROR(INDEX('Crafting recipes'!$H$6:$H$1005,MATCH(J556,'Crafting recipes'!$A$6:$A$1005,0)),"MISSING ID")="Unassigned",G556="Unassigned"),"Tier unresolved",IF(IFERROR(VALUE(RIGHT(G556,1))-VALUE(RIGHT(IFERROR(INDEX('Crafting recipes'!$H$6:$H$1005,MATCH(J556,'Crafting recipes'!$A$6:$A$1005,0)),"MISSING ID"),1)),0)=1,IF(B556=IFERROR(INDEX('Crafting recipes'!$H$6:$H$1005,MATCH(J556,'Crafting recipes'!$A$6:$A$1005,0)),"MISSING ID"),"Advances one material tier","Lower-tier ingredient; route advances one tier"),"Needs tier review"))))))</x:f>
        <x:v>Finished endpoint</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T3</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Not applicable</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prerequisite",IF(K557="Raw entry preparation","Entry-resource preparation",IF(G557="Not applicable",IF(IFERROR(INDEX('Items'!$AI$6:$AI$1005,MATCH(T557,'Items'!$A$6:$A$1005,0)),"MISSING ID")="Finished item","Finished endpoint",IF(IFERROR(INDEX('Items'!$AI$6:$AI$1005,MATCH(T557,'Items'!$A$6:$A$1005,0)),"MISSING ID")="Currency","Currency / no refinement tier","Recovered output / tier not applicable")),IF(OR(IFERROR(INDEX('Crafting recipes'!$H$6:$H$1005,MATCH(J557,'Crafting recipes'!$A$6:$A$1005,0)),"MISSING ID")="Unassigned",G557="Unassigned"),"Tier unresolved",IF(IFERROR(VALUE(RIGHT(G557,1))-VALUE(RIGHT(IFERROR(INDEX('Crafting recipes'!$H$6:$H$1005,MATCH(J557,'Crafting recipes'!$A$6:$A$1005,0)),"MISSING ID"),1)),0)=1,IF(B557=IFERROR(INDEX('Crafting recipes'!$H$6:$H$1005,MATCH(J557,'Crafting recipes'!$A$6:$A$1005,0)),"MISSING ID"),"Advances one material tier","Lower-tier ingredient; route advances one tier"),"Needs tier review"))))))</x:f>
        <x:v>Finished endpoint</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Not applicable</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prerequisite",IF(K558="Raw entry preparation","Entry-resource preparation",IF(G558="Not applicable",IF(IFERROR(INDEX('Items'!$AI$6:$AI$1005,MATCH(T558,'Items'!$A$6:$A$1005,0)),"MISSING ID")="Finished item","Finished endpoint",IF(IFERROR(INDEX('Items'!$AI$6:$AI$1005,MATCH(T558,'Items'!$A$6:$A$1005,0)),"MISSING ID")="Currency","Currency / no refinement tier","Recovered output / tier not applicable")),IF(OR(IFERROR(INDEX('Crafting recipes'!$H$6:$H$1005,MATCH(J558,'Crafting recipes'!$A$6:$A$1005,0)),"MISSING ID")="Unassigned",G558="Unassigned"),"Tier unresolved",IF(IFERROR(VALUE(RIGHT(G558,1))-VALUE(RIGHT(IFERROR(INDEX('Crafting recipes'!$H$6:$H$1005,MATCH(J558,'Crafting recipes'!$A$6:$A$1005,0)),"MISSING ID"),1)),0)=1,IF(B558=IFERROR(INDEX('Crafting recipes'!$H$6:$H$1005,MATCH(J558,'Crafting recipes'!$A$6:$A$1005,0)),"MISSING ID"),"Advances one material tier","Lower-tier ingredient; route advances one tier"),"Needs tier review"))))))</x:f>
        <x:v>Finished endpoint</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Processed hide material</x:v>
      </x:c>
      <x:c r="B559" s="4" t="str">
        <x:f>IFERROR(INDEX('Material routes'!$F$6:$F$2205,MATCH(U559,'Material routes'!$A$6:$A$2205,0)),"MISSING ID")</x:f>
        <x:v>T1</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Not applicable</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prerequisite",IF(K559="Raw entry preparation","Entry-resource preparation",IF(G559="Not applicable",IF(IFERROR(INDEX('Items'!$AI$6:$AI$1005,MATCH(T559,'Items'!$A$6:$A$1005,0)),"MISSING ID")="Finished item","Finished endpoint",IF(IFERROR(INDEX('Items'!$AI$6:$AI$1005,MATCH(T559,'Items'!$A$6:$A$1005,0)),"MISSING ID")="Currency","Currency / no refinement tier","Recovered output / tier not applicable")),IF(OR(IFERROR(INDEX('Crafting recipes'!$H$6:$H$1005,MATCH(J559,'Crafting recipes'!$A$6:$A$1005,0)),"MISSING ID")="Unassigned",G559="Unassigned"),"Tier unresolved",IF(IFERROR(VALUE(RIGHT(G559,1))-VALUE(RIGHT(IFERROR(INDEX('Crafting recipes'!$H$6:$H$1005,MATCH(J559,'Crafting recipes'!$A$6:$A$1005,0)),"MISSING ID"),1)),0)=1,IF(B559=IFERROR(INDEX('Crafting recipes'!$H$6:$H$1005,MATCH(J559,'Crafting recipes'!$A$6:$A$1005,0)),"MISSING ID"),"Advances one material tier","Lower-tier ingredient; route advances one tier"),"Needs tier review"))))))</x:f>
        <x:v>Finished endpoint</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t="str">
        <x:f>IFERROR(INDEX('Material routes'!$E$6:$E$2205,MATCH(U560,'Material routes'!$A$6:$A$2205,0)),"MISSING ID")</x:f>
        <x:v>Shaped fauna hard-part blanks</x:v>
      </x:c>
      <x:c r="B560" s="4" t="str">
        <x:f>IFERROR(INDEX('Material routes'!$F$6:$F$2205,MATCH(U560,'Material routes'!$A$6:$A$2205,0)),"MISSING ID")</x:f>
        <x:v>T1</x:v>
      </x:c>
      <x:c r="C560" s="4" t="str">
        <x:f>IFERROR(INDEX('Material routes'!$H$6:$H$2205,MATCH(U560,'Material routes'!$A$6:$A$2205,0)),"MISSING ID")</x:f>
        <x:v>Processed material</x:v>
      </x:c>
      <x:c r="D560" s="4" t="str">
        <x:f>IFERROR(INDEX('Material routes'!$G$6:$G$2205,MATCH(U560,'Material routes'!$A$6:$A$2205,0)),"MISSING ID")</x:f>
        <x:v>Manufactured stock</x:v>
      </x:c>
      <x:c r="E560" s="4" t="str">
        <x:f>IFERROR(INDEX('Material routes'!$C$6:$C$2205,MATCH(U560,'Material routes'!$A$6:$A$2205,0)),"MISSING ID")</x:f>
        <x:v>Ingredient candidate</x:v>
      </x:c>
      <x:c r="F560" s="4" t="str">
        <x:f>IFERROR(INDEX('Material routes'!$E$6:$E$2205,MATCH(V560,'Material routes'!$A$6:$A$2205,0)),"MISSING ID")</x:f>
        <x:v>Shell-rib gaiters</x:v>
      </x:c>
      <x:c r="G560" s="4" t="str">
        <x:f>IFERROR(INDEX('Material routes'!$F$6:$F$2205,MATCH(V560,'Material routes'!$A$6:$A$2205,0)),"MISSING ID")</x:f>
        <x:v>Not applicable</x:v>
      </x:c>
      <x:c r="H560" s="4" t="str">
        <x:f>IFERROR(INDEX('Material routes'!$H$6:$H$2205,MATCH(V560,'Material routes'!$A$6:$A$2205,0)),"MISSING ID")</x:f>
        <x:v>Wearable</x:v>
      </x:c>
      <x:c r="I560" s="4" t="str">
        <x:f>IFERROR(INDEX('Material routes'!$G$6:$G$2205,MATCH(V560,'Material routes'!$A$6:$A$2205,0)),"MISSING ID")</x:f>
        <x:v>Clothing</x:v>
      </x:c>
      <x:c r="J560" s="4" t="str">
        <x:f>IFERROR(INDEX('Material routes'!$B$6:$B$2205,MATCH(U560,'Material routes'!$A$6:$A$2205,0)),"MISSING ID")</x:f>
        <x:v>design.collection.shell_rib_gaiters</x:v>
      </x:c>
      <x:c r="K560" s="4" t="str">
        <x:f>IFERROR(INDEX('Crafting recipes'!$C$6:$C$1005,MATCH(J560,'Crafting recipes'!$A$6:$A$1005,0)),"MISSING ID")</x:f>
        <x:v>Finished-item crafting</x:v>
      </x:c>
      <x:c r="L560" s="4" t="str">
        <x:f>IFERROR(INDEX('Material routes'!$K$6:$K$2205,MATCH(U560,'Material routes'!$A$6:$A$2205,0)),"MISSING ID")</x:f>
        <x:v>Proposal</x:v>
      </x:c>
      <x:c r="M560" s="4" t="str">
        <x:f>IFERROR(INDEX('Material routes'!$M$6:$M$2205,MATCH(U560,'Material routes'!$A$6:$A$2205,0)),"MISSING ID")</x:f>
        <x:v>Partial proposal</x:v>
      </x:c>
      <x:c r="N560" s="4"/>
      <x:c r="O560" s="4" t="str">
        <x:f>IFERROR(INDEX('Material routes'!$J$6:$J$2205,MATCH(U560,'Material routes'!$A$6:$A$2205,0)),"MISSING ID")</x:f>
        <x:v>Unspecified</x:v>
      </x:c>
      <x:c r="P560" s="4"/>
      <x:c r="Q560" s="4" t="str">
        <x:f>IFERROR(INDEX('Material routes'!$J$6:$J$2205,MATCH(V560,'Material routes'!$A$6:$A$2205,0)),"MISSING ID")</x:f>
        <x:v>Unspecified</x:v>
      </x:c>
      <x:c r="R560" s="4" t="str">
        <x:f>IF(L560="Withheld","Withheld premise",IF(E560="Tool candidate","Reusable prerequisite",IF(K560="Raw entry preparation","Entry-resource preparation",IF(G560="Not applicable",IF(IFERROR(INDEX('Items'!$AI$6:$AI$1005,MATCH(T560,'Items'!$A$6:$A$1005,0)),"MISSING ID")="Finished item","Finished endpoint",IF(IFERROR(INDEX('Items'!$AI$6:$AI$1005,MATCH(T560,'Items'!$A$6:$A$1005,0)),"MISSING ID")="Currency","Currency / no refinement tier","Recovered output / tier not applicable")),IF(OR(IFERROR(INDEX('Crafting recipes'!$H$6:$H$1005,MATCH(J560,'Crafting recipes'!$A$6:$A$1005,0)),"MISSING ID")="Unassigned",G560="Unassigned"),"Tier unresolved",IF(IFERROR(VALUE(RIGHT(G560,1))-VALUE(RIGHT(IFERROR(INDEX('Crafting recipes'!$H$6:$H$1005,MATCH(J560,'Crafting recipes'!$A$6:$A$1005,0)),"MISSING ID"),1)),0)=1,IF(B560=IFERROR(INDEX('Crafting recipes'!$H$6:$H$1005,MATCH(J560,'Crafting recipes'!$A$6:$A$1005,0)),"MISSING ID"),"Advances one material tier","Lower-tier ingredient; route advances one tier"),"Needs tier review"))))))</x:f>
        <x:v>Finished endpoint</x:v>
      </x:c>
      <x:c r="S560" s="4" t="str">
        <x:f>IFERROR(INDEX('Material routes'!$D$6:$D$2205,MATCH(U560,'Material routes'!$A$6:$A$2205,0)),"MISSING ID")</x:f>
        <x:v>proposal.t1.hardpart_blank</x:v>
      </x:c>
      <x:c r="T560" s="4" t="str">
        <x:f>IFERROR(INDEX('Material routes'!$D$6:$D$2205,MATCH(V560,'Material routes'!$A$6:$A$2205,0)),"MISSING ID")</x:f>
        <x:v>proposal.collection.shell_rib_gaiters</x:v>
      </x:c>
      <x:c r="U560" s="4" t="str">
        <x:v>design.collection.shell_rib_gaiters.in.1</x:v>
      </x:c>
      <x:c r="V560" s="4" t="str">
        <x:v>design.collection.shell_rib_gaiters.out</x:v>
      </x:c>
    </x:row>
    <x:row r="561" ht="64" customHeight="1">
      <x:c r="A561" s="4" t="str">
        <x:f>IFERROR(INDEX('Material routes'!$E$6:$E$2205,MATCH(U561,'Material routes'!$A$6:$A$2205,0)),"MISSING ID")</x:f>
        <x:v>Tendon cord</x:v>
      </x:c>
      <x:c r="B561" s="4" t="str">
        <x:f>IFERROR(INDEX('Material routes'!$F$6:$F$2205,MATCH(U561,'Material routes'!$A$6:$A$2205,0)),"MISSING ID")</x:f>
        <x:v>T1</x:v>
      </x:c>
      <x:c r="C561" s="4" t="str">
        <x:f>IFERROR(INDEX('Material routes'!$H$6:$H$2205,MATCH(U561,'Material routes'!$A$6:$A$2205,0)),"MISSING ID")</x:f>
        <x:v>Crafting component</x:v>
      </x:c>
      <x:c r="D561" s="4" t="str">
        <x:f>IFERROR(INDEX('Material routes'!$G$6:$G$2205,MATCH(U561,'Material routes'!$A$6:$A$2205,0)),"MISSING ID")</x:f>
        <x:v>Crafting components</x:v>
      </x:c>
      <x:c r="E561" s="4" t="str">
        <x:f>IFERROR(INDEX('Material routes'!$C$6:$C$2205,MATCH(U561,'Material routes'!$A$6:$A$2205,0)),"MISSING ID")</x:f>
        <x:v>Ingredient candidate</x:v>
      </x:c>
      <x:c r="F561" s="4" t="str">
        <x:f>IFERROR(INDEX('Material routes'!$E$6:$E$2205,MATCH(V561,'Material routes'!$A$6:$A$2205,0)),"MISSING ID")</x:f>
        <x:v>Shell-rib gaiters</x:v>
      </x:c>
      <x:c r="G561" s="4" t="str">
        <x:f>IFERROR(INDEX('Material routes'!$F$6:$F$2205,MATCH(V561,'Material routes'!$A$6:$A$2205,0)),"MISSING ID")</x:f>
        <x:v>Not applicable</x:v>
      </x:c>
      <x:c r="H561" s="4" t="str">
        <x:f>IFERROR(INDEX('Material routes'!$H$6:$H$2205,MATCH(V561,'Material routes'!$A$6:$A$2205,0)),"MISSING ID")</x:f>
        <x:v>Wearable</x:v>
      </x:c>
      <x:c r="I561" s="4" t="str">
        <x:f>IFERROR(INDEX('Material routes'!$G$6:$G$2205,MATCH(V561,'Material routes'!$A$6:$A$2205,0)),"MISSING ID")</x:f>
        <x:v>Clothing</x:v>
      </x:c>
      <x:c r="J561" s="4" t="str">
        <x:f>IFERROR(INDEX('Material routes'!$B$6:$B$2205,MATCH(U561,'Material routes'!$A$6:$A$2205,0)),"MISSING ID")</x:f>
        <x:v>design.collection.shell_rib_gaiters</x:v>
      </x:c>
      <x:c r="K561" s="4" t="str">
        <x:f>IFERROR(INDEX('Crafting recipes'!$C$6:$C$1005,MATCH(J561,'Crafting recipes'!$A$6:$A$1005,0)),"MISSING ID")</x:f>
        <x:v>Finished-item crafting</x:v>
      </x:c>
      <x:c r="L561" s="4" t="str">
        <x:f>IFERROR(INDEX('Material routes'!$K$6:$K$2205,MATCH(U561,'Material routes'!$A$6:$A$2205,0)),"MISSING ID")</x:f>
        <x:v>Proposal</x:v>
      </x:c>
      <x:c r="M561" s="4" t="str">
        <x:f>IFERROR(INDEX('Material routes'!$M$6:$M$2205,MATCH(U561,'Material routes'!$A$6:$A$2205,0)),"MISSING ID")</x:f>
        <x:v>Partial proposal</x:v>
      </x:c>
      <x:c r="N561" s="4"/>
      <x:c r="O561" s="4" t="str">
        <x:f>IFERROR(INDEX('Material routes'!$J$6:$J$2205,MATCH(U561,'Material routes'!$A$6:$A$2205,0)),"MISSING ID")</x:f>
        <x:v>Unspecified</x:v>
      </x:c>
      <x:c r="P561" s="4"/>
      <x:c r="Q561" s="4" t="str">
        <x:f>IFERROR(INDEX('Material routes'!$J$6:$J$2205,MATCH(V561,'Material routes'!$A$6:$A$2205,0)),"MISSING ID")</x:f>
        <x:v>Unspecified</x:v>
      </x:c>
      <x:c r="R561" s="4" t="str">
        <x:f>IF(L561="Withheld","Withheld premise",IF(E561="Tool candidate","Reusable prerequisite",IF(K561="Raw entry preparation","Entry-resource preparation",IF(G561="Not applicable",IF(IFERROR(INDEX('Items'!$AI$6:$AI$1005,MATCH(T561,'Items'!$A$6:$A$1005,0)),"MISSING ID")="Finished item","Finished endpoint",IF(IFERROR(INDEX('Items'!$AI$6:$AI$1005,MATCH(T561,'Items'!$A$6:$A$1005,0)),"MISSING ID")="Currency","Currency / no refinement tier","Recovered output / tier not applicable")),IF(OR(IFERROR(INDEX('Crafting recipes'!$H$6:$H$1005,MATCH(J561,'Crafting recipes'!$A$6:$A$1005,0)),"MISSING ID")="Unassigned",G561="Unassigned"),"Tier unresolved",IF(IFERROR(VALUE(RIGHT(G561,1))-VALUE(RIGHT(IFERROR(INDEX('Crafting recipes'!$H$6:$H$1005,MATCH(J561,'Crafting recipes'!$A$6:$A$1005,0)),"MISSING ID"),1)),0)=1,IF(B561=IFERROR(INDEX('Crafting recipes'!$H$6:$H$1005,MATCH(J561,'Crafting recipes'!$A$6:$A$1005,0)),"MISSING ID"),"Advances one material tier","Lower-tier ingredient; route advances one tier"),"Needs tier review"))))))</x:f>
        <x:v>Finished endpoint</x:v>
      </x:c>
      <x:c r="S561" s="4" t="str">
        <x:f>IFERROR(INDEX('Material routes'!$D$6:$D$2205,MATCH(U561,'Material routes'!$A$6:$A$2205,0)),"MISSING ID")</x:f>
        <x:v>proposal.bio.cord</x:v>
      </x:c>
      <x:c r="T561" s="4" t="str">
        <x:f>IFERROR(INDEX('Material routes'!$D$6:$D$2205,MATCH(V561,'Material routes'!$A$6:$A$2205,0)),"MISSING ID")</x:f>
        <x:v>proposal.collection.shell_rib_gaiters</x:v>
      </x:c>
      <x:c r="U561" s="4" t="str">
        <x:v>design.collection.shell_rib_gaiters.in.2</x:v>
      </x:c>
      <x:c r="V561" s="4" t="str">
        <x:v>design.collection.shell_rib_gaiters.out</x:v>
      </x:c>
    </x:row>
    <x:row r="562" ht="64" customHeight="1">
      <x:c r="A562" s="4" t="str">
        <x:f>IFERROR(INDEX('Material routes'!$E$6:$E$2205,MATCH(U562,'Material routes'!$A$6:$A$2205,0)),"MISSING ID")</x:f>
        <x:v>Processed hide material</x:v>
      </x:c>
      <x:c r="B562" s="4" t="str">
        <x:f>IFERROR(INDEX('Material routes'!$F$6:$F$2205,MATCH(U562,'Material routes'!$A$6:$A$2205,0)),"MISSING ID")</x:f>
        <x:v>T1</x:v>
      </x:c>
      <x:c r="C562" s="4" t="str">
        <x:f>IFERROR(INDEX('Material routes'!$H$6:$H$2205,MATCH(U562,'Material routes'!$A$6:$A$2205,0)),"MISSING ID")</x:f>
        <x:v>Processed material</x:v>
      </x:c>
      <x:c r="D562" s="4" t="str">
        <x:f>IFERROR(INDEX('Material routes'!$G$6:$G$2205,MATCH(U562,'Material routes'!$A$6:$A$2205,0)),"MISSING ID")</x:f>
        <x:v>Crafting components</x:v>
      </x:c>
      <x:c r="E562" s="4" t="str">
        <x:f>IFERROR(INDEX('Material routes'!$C$6:$C$2205,MATCH(U562,'Material routes'!$A$6:$A$2205,0)),"MISSING ID")</x:f>
        <x:v>Ingredient candidate</x:v>
      </x:c>
      <x:c r="F562" s="4" t="str">
        <x:f>IFERROR(INDEX('Material routes'!$E$6:$E$2205,MATCH(V562,'Material routes'!$A$6:$A$2205,0)),"MISSING ID")</x:f>
        <x:v>Minimal-hide tool belt</x:v>
      </x:c>
      <x:c r="G562" s="4" t="str">
        <x:f>IFERROR(INDEX('Material routes'!$F$6:$F$2205,MATCH(V562,'Material routes'!$A$6:$A$2205,0)),"MISSING ID")</x:f>
        <x:v>Not applicable</x:v>
      </x:c>
      <x:c r="H562" s="4" t="str">
        <x:f>IFERROR(INDEX('Material routes'!$H$6:$H$2205,MATCH(V562,'Material routes'!$A$6:$A$2205,0)),"MISSING ID")</x:f>
        <x:v>Wearable</x:v>
      </x:c>
      <x:c r="I562" s="4" t="str">
        <x:f>IFERROR(INDEX('Material routes'!$G$6:$G$2205,MATCH(V562,'Material routes'!$A$6:$A$2205,0)),"MISSING ID")</x:f>
        <x:v>Attachments</x:v>
      </x:c>
      <x:c r="J562" s="4" t="str">
        <x:f>IFERROR(INDEX('Material routes'!$B$6:$B$2205,MATCH(U562,'Material routes'!$A$6:$A$2205,0)),"MISSING ID")</x:f>
        <x:v>design.collection.minimal_hide_tool_belt</x:v>
      </x:c>
      <x:c r="K562" s="4" t="str">
        <x:f>IFERROR(INDEX('Crafting recipes'!$C$6:$C$1005,MATCH(J562,'Crafting recipes'!$A$6:$A$1005,0)),"MISSING ID")</x:f>
        <x:v>Finished-item crafting</x:v>
      </x:c>
      <x:c r="L562" s="4" t="str">
        <x:f>IFERROR(INDEX('Material routes'!$K$6:$K$2205,MATCH(U562,'Material routes'!$A$6:$A$2205,0)),"MISSING ID")</x:f>
        <x:v>Proposal</x:v>
      </x:c>
      <x:c r="M562" s="4" t="str">
        <x:f>IFERROR(INDEX('Material routes'!$M$6:$M$2205,MATCH(U562,'Material routes'!$A$6:$A$2205,0)),"MISSING ID")</x:f>
        <x:v>Partial proposal</x:v>
      </x:c>
      <x:c r="N562" s="4"/>
      <x:c r="O562" s="4" t="str">
        <x:f>IFERROR(INDEX('Material routes'!$J$6:$J$2205,MATCH(U562,'Material routes'!$A$6:$A$2205,0)),"MISSING ID")</x:f>
        <x:v>Unspecified</x:v>
      </x:c>
      <x:c r="P562" s="4"/>
      <x:c r="Q562" s="4" t="str">
        <x:f>IFERROR(INDEX('Material routes'!$J$6:$J$2205,MATCH(V562,'Material routes'!$A$6:$A$2205,0)),"MISSING ID")</x:f>
        <x:v>Unspecified</x:v>
      </x:c>
      <x:c r="R562" s="4" t="str">
        <x:f>IF(L562="Withheld","Withheld premise",IF(E562="Tool candidate","Reusable prerequisite",IF(K562="Raw entry preparation","Entry-resource preparation",IF(G562="Not applicable",IF(IFERROR(INDEX('Items'!$AI$6:$AI$1005,MATCH(T562,'Items'!$A$6:$A$1005,0)),"MISSING ID")="Finished item","Finished endpoint",IF(IFERROR(INDEX('Items'!$AI$6:$AI$1005,MATCH(T562,'Items'!$A$6:$A$1005,0)),"MISSING ID")="Currency","Currency / no refinement tier","Recovered output / tier not applicable")),IF(OR(IFERROR(INDEX('Crafting recipes'!$H$6:$H$1005,MATCH(J562,'Crafting recipes'!$A$6:$A$1005,0)),"MISSING ID")="Unassigned",G562="Unassigned"),"Tier unresolved",IF(IFERROR(VALUE(RIGHT(G562,1))-VALUE(RIGHT(IFERROR(INDEX('Crafting recipes'!$H$6:$H$1005,MATCH(J562,'Crafting recipes'!$A$6:$A$1005,0)),"MISSING ID"),1)),0)=1,IF(B562=IFERROR(INDEX('Crafting recipes'!$H$6:$H$1005,MATCH(J562,'Crafting recipes'!$A$6:$A$1005,0)),"MISSING ID"),"Advances one material tier","Lower-tier ingredient; route advances one tier"),"Needs tier review"))))))</x:f>
        <x:v>Finished endpoint</x:v>
      </x:c>
      <x:c r="S562" s="4" t="str">
        <x:f>IFERROR(INDEX('Material routes'!$D$6:$D$2205,MATCH(U562,'Material routes'!$A$6:$A$2205,0)),"MISSING ID")</x:f>
        <x:v>proposal.bio.hide_material</x:v>
      </x:c>
      <x:c r="T562" s="4" t="str">
        <x:f>IFERROR(INDEX('Material routes'!$D$6:$D$2205,MATCH(V562,'Material routes'!$A$6:$A$2205,0)),"MISSING ID")</x:f>
        <x:v>proposal.collection.minimal_hide_tool_belt</x:v>
      </x:c>
      <x:c r="U562" s="4" t="str">
        <x:v>design.collection.minimal_hide_tool_belt.in.1</x:v>
      </x:c>
      <x:c r="V562" s="4" t="str">
        <x:v>design.collection.minimal_hide_tool_belt.out</x:v>
      </x:c>
    </x:row>
    <x:row r="563" ht="64" customHeight="1">
      <x:c r="A563" s="4" t="str">
        <x:f>IFERROR(INDEX('Material routes'!$E$6:$E$2205,MATCH(U563,'Material routes'!$A$6:$A$2205,0)),"MISSING ID")</x:f>
        <x:v>Worked iron stock</x:v>
      </x:c>
      <x:c r="B563" s="4" t="str">
        <x:f>IFERROR(INDEX('Material routes'!$F$6:$F$2205,MATCH(U563,'Material routes'!$A$6:$A$2205,0)),"MISSING ID")</x:f>
        <x:v>T2</x:v>
      </x:c>
      <x:c r="C563" s="4" t="str">
        <x:f>IFERROR(INDEX('Material routes'!$H$6:$H$2205,MATCH(U563,'Material routes'!$A$6:$A$2205,0)),"MISSING ID")</x:f>
        <x:v>Processed material</x:v>
      </x:c>
      <x:c r="D563" s="4" t="str">
        <x:f>IFERROR(INDEX('Material routes'!$G$6:$G$2205,MATCH(U563,'Material routes'!$A$6:$A$2205,0)),"MISSING ID")</x:f>
        <x:v>Manufactured stock</x:v>
      </x:c>
      <x:c r="E563" s="4" t="str">
        <x:f>IFERROR(INDEX('Material routes'!$C$6:$C$2205,MATCH(U563,'Material routes'!$A$6:$A$2205,0)),"MISSING ID")</x:f>
        <x:v>Ingredient candidate</x:v>
      </x:c>
      <x:c r="F563" s="4" t="str">
        <x:f>IFERROR(INDEX('Material routes'!$E$6:$E$2205,MATCH(V563,'Material routes'!$A$6:$A$2205,0)),"MISSING ID")</x:f>
        <x:v>Minimal-hide tool belt</x:v>
      </x:c>
      <x:c r="G563" s="4" t="str">
        <x:f>IFERROR(INDEX('Material routes'!$F$6:$F$2205,MATCH(V563,'Material routes'!$A$6:$A$2205,0)),"MISSING ID")</x:f>
        <x:v>Not applicable</x:v>
      </x:c>
      <x:c r="H563" s="4" t="str">
        <x:f>IFERROR(INDEX('Material routes'!$H$6:$H$2205,MATCH(V563,'Material routes'!$A$6:$A$2205,0)),"MISSING ID")</x:f>
        <x:v>Wearable</x:v>
      </x:c>
      <x:c r="I563" s="4" t="str">
        <x:f>IFERROR(INDEX('Material routes'!$G$6:$G$2205,MATCH(V563,'Material routes'!$A$6:$A$2205,0)),"MISSING ID")</x:f>
        <x:v>Attachments</x:v>
      </x:c>
      <x:c r="J563" s="4" t="str">
        <x:f>IFERROR(INDEX('Material routes'!$B$6:$B$2205,MATCH(U563,'Material routes'!$A$6:$A$2205,0)),"MISSING ID")</x:f>
        <x:v>design.collection.minimal_hide_tool_belt</x:v>
      </x:c>
      <x:c r="K563" s="4" t="str">
        <x:f>IFERROR(INDEX('Crafting recipes'!$C$6:$C$1005,MATCH(J563,'Crafting recipes'!$A$6:$A$1005,0)),"MISSING ID")</x:f>
        <x:v>Finished-item crafting</x:v>
      </x:c>
      <x:c r="L563" s="4" t="str">
        <x:f>IFERROR(INDEX('Material routes'!$K$6:$K$2205,MATCH(U563,'Material routes'!$A$6:$A$2205,0)),"MISSING ID")</x:f>
        <x:v>Proposal</x:v>
      </x:c>
      <x:c r="M563" s="4" t="str">
        <x:f>IFERROR(INDEX('Material routes'!$M$6:$M$2205,MATCH(U563,'Material routes'!$A$6:$A$2205,0)),"MISSING ID")</x:f>
        <x:v>Partial proposal</x:v>
      </x:c>
      <x:c r="N563" s="4"/>
      <x:c r="O563" s="4" t="str">
        <x:f>IFERROR(INDEX('Material routes'!$J$6:$J$2205,MATCH(U563,'Material routes'!$A$6:$A$2205,0)),"MISSING ID")</x:f>
        <x:v>Unspecified</x:v>
      </x:c>
      <x:c r="P563" s="4"/>
      <x:c r="Q563" s="4" t="str">
        <x:f>IFERROR(INDEX('Material routes'!$J$6:$J$2205,MATCH(V563,'Material routes'!$A$6:$A$2205,0)),"MISSING ID")</x:f>
        <x:v>Unspecified</x:v>
      </x:c>
      <x:c r="R563" s="4" t="str">
        <x:f>IF(L563="Withheld","Withheld premise",IF(E563="Tool candidate","Reusable prerequisite",IF(K563="Raw entry preparation","Entry-resource preparation",IF(G563="Not applicable",IF(IFERROR(INDEX('Items'!$AI$6:$AI$1005,MATCH(T563,'Items'!$A$6:$A$1005,0)),"MISSING ID")="Finished item","Finished endpoint",IF(IFERROR(INDEX('Items'!$AI$6:$AI$1005,MATCH(T563,'Items'!$A$6:$A$1005,0)),"MISSING ID")="Currency","Currency / no refinement tier","Recovered output / tier not applicable")),IF(OR(IFERROR(INDEX('Crafting recipes'!$H$6:$H$1005,MATCH(J563,'Crafting recipes'!$A$6:$A$1005,0)),"MISSING ID")="Unassigned",G563="Unassigned"),"Tier unresolved",IF(IFERROR(VALUE(RIGHT(G563,1))-VALUE(RIGHT(IFERROR(INDEX('Crafting recipes'!$H$6:$H$1005,MATCH(J563,'Crafting recipes'!$A$6:$A$1005,0)),"MISSING ID"),1)),0)=1,IF(B563=IFERROR(INDEX('Crafting recipes'!$H$6:$H$1005,MATCH(J563,'Crafting recipes'!$A$6:$A$1005,0)),"MISSING ID"),"Advances one material tier","Lower-tier ingredient; route advances one tier"),"Needs tier review"))))))</x:f>
        <x:v>Finished endpoint</x:v>
      </x:c>
      <x:c r="S563" s="4" t="str">
        <x:f>IFERROR(INDEX('Material routes'!$D$6:$D$2205,MATCH(U563,'Material routes'!$A$6:$A$2205,0)),"MISSING ID")</x:f>
        <x:v>proposal.natural.iron_stock</x:v>
      </x:c>
      <x:c r="T563" s="4" t="str">
        <x:f>IFERROR(INDEX('Material routes'!$D$6:$D$2205,MATCH(V563,'Material routes'!$A$6:$A$2205,0)),"MISSING ID")</x:f>
        <x:v>proposal.collection.minimal_hide_tool_belt</x:v>
      </x:c>
      <x:c r="U563" s="4" t="str">
        <x:v>design.collection.minimal_hide_tool_belt.in.2</x:v>
      </x:c>
      <x:c r="V563" s="4" t="str">
        <x:v>design.collection.minimal_hide_tool_belt.out</x:v>
      </x:c>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x:v>
      </x:c>
      <x:c r="B566" s="4" t="str">
        <x:f>IFERROR(INDEX('Material routes'!$F$6:$F$2205,MATCH(U566,'Material routes'!$A$6:$A$2205,0)),"MISSING ID")</x:f>
        <x:v>T1</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Not applicable</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prerequisite",IF(K566="Raw entry preparation","Entry-resource preparation",IF(G566="Not applicable",IF(IFERROR(INDEX('Items'!$AI$6:$AI$1005,MATCH(T566,'Items'!$A$6:$A$1005,0)),"MISSING ID")="Finished item","Finished endpoint",IF(IFERROR(INDEX('Items'!$AI$6:$AI$1005,MATCH(T566,'Items'!$A$6:$A$1005,0)),"MISSING ID")="Currency","Currency / no refinement tier","Recovered output / tier not applicable")),IF(OR(IFERROR(INDEX('Crafting recipes'!$H$6:$H$1005,MATCH(J566,'Crafting recipes'!$A$6:$A$1005,0)),"MISSING ID")="Unassigned",G566="Unassigned"),"Tier unresolved",IF(IFERROR(VALUE(RIGHT(G566,1))-VALUE(RIGHT(IFERROR(INDEX('Crafting recipes'!$H$6:$H$1005,MATCH(J566,'Crafting recipes'!$A$6:$A$1005,0)),"MISSING ID"),1)),0)=1,IF(B566=IFERROR(INDEX('Crafting recipes'!$H$6:$H$1005,MATCH(J566,'Crafting recipes'!$A$6:$A$1005,0)),"MISSING ID"),"Advances one material tier","Lower-tier ingredient; route advances one tier"),"Needs tier review"))))))</x:f>
        <x:v>Finished endpoint</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Worked iron stock</x:v>
      </x:c>
      <x:c r="B567" s="4" t="str">
        <x:f>IFERROR(INDEX('Material routes'!$F$6:$F$2205,MATCH(U567,'Material routes'!$A$6:$A$2205,0)),"MISSING ID")</x:f>
        <x:v>T2</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Not applicable</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prerequisite",IF(K567="Raw entry preparation","Entry-resource preparation",IF(G567="Not applicable",IF(IFERROR(INDEX('Items'!$AI$6:$AI$1005,MATCH(T567,'Items'!$A$6:$A$1005,0)),"MISSING ID")="Finished item","Finished endpoint",IF(IFERROR(INDEX('Items'!$AI$6:$AI$1005,MATCH(T567,'Items'!$A$6:$A$1005,0)),"MISSING ID")="Currency","Currency / no refinement tier","Recovered output / tier not applicable")),IF(OR(IFERROR(INDEX('Crafting recipes'!$H$6:$H$1005,MATCH(J567,'Crafting recipes'!$A$6:$A$1005,0)),"MISSING ID")="Unassigned",G567="Unassigned"),"Tier unresolved",IF(IFERROR(VALUE(RIGHT(G567,1))-VALUE(RIGHT(IFERROR(INDEX('Crafting recipes'!$H$6:$H$1005,MATCH(J567,'Crafting recipes'!$A$6:$A$1005,0)),"MISSING ID"),1)),0)=1,IF(B567=IFERROR(INDEX('Crafting recipes'!$H$6:$H$1005,MATCH(J567,'Crafting recipes'!$A$6:$A$1005,0)),"MISSING ID"),"Advances one material tier","Lower-tier ingredient; route advances one tier"),"Needs tier review"))))))</x:f>
        <x:v>Finished endpoint</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building-stone stock</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Not applicable</x:v>
      </x:c>
      <x:c r="H568" s="4" t="str">
        <x:f>IFERROR(INDEX('Material routes'!$H$6:$H$2205,MATCH(V568,'Material routes'!$A$6:$A$2205,0)),"MISSING ID")</x:f>
        <x:v>Cultural object</x:v>
      </x:c>
      <x:c r="I568" s="4" t="str">
        <x:f>IFERROR(INDEX('Material routes'!$G$6:$G$2205,MATCH(V568,'Material routes'!$A$6:$A$2205,0)),"MISSING ID")</x:f>
        <x:v>Cultural objects</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Finished endpoint</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Not applicable</x:v>
      </x:c>
      <x:c r="H569" s="4" t="str">
        <x:f>IFERROR(INDEX('Material routes'!$H$6:$H$2205,MATCH(V569,'Material routes'!$A$6:$A$2205,0)),"MISSING ID")</x:f>
        <x:v>Cultural object</x:v>
      </x:c>
      <x:c r="I569" s="4" t="str">
        <x:f>IFERROR(INDEX('Material routes'!$G$6:$G$2205,MATCH(V569,'Material routes'!$A$6:$A$2205,0)),"MISSING ID")</x:f>
        <x:v>Cultural objects</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Finished endpoint</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Worked iron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Not applicable</x:v>
      </x:c>
      <x:c r="H570" s="4" t="str">
        <x:f>IFERROR(INDEX('Material routes'!$H$6:$H$2205,MATCH(V570,'Material routes'!$A$6:$A$2205,0)),"MISSING ID")</x:f>
        <x:v>Cultural object</x:v>
      </x:c>
      <x:c r="I570" s="4" t="str">
        <x:f>IFERROR(INDEX('Material routes'!$G$6:$G$2205,MATCH(V570,'Material routes'!$A$6:$A$2205,0)),"MISSING ID")</x:f>
        <x:v>Cultural objects</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Finished endpoint</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Not applicable</x:v>
      </x:c>
      <x:c r="H571" s="4" t="str">
        <x:f>IFERROR(INDEX('Material routes'!$H$6:$H$2205,MATCH(V571,'Material routes'!$A$6:$A$2205,0)),"MISSING ID")</x:f>
        <x:v>Cultural object</x:v>
      </x:c>
      <x:c r="I571" s="4" t="str">
        <x:f>IFERROR(INDEX('Material routes'!$G$6:$G$2205,MATCH(V571,'Material routes'!$A$6:$A$2205,0)),"MISSING ID")</x:f>
        <x:v>Cultural objects</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Finished endpoint</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t="str">
        <x:f>IFERROR(INDEX('Material routes'!$E$6:$E$2205,MATCH(U572,'Material routes'!$A$6:$A$2205,0)),"MISSING ID")</x:f>
        <x:v>Burnished shell inlay scales</x:v>
      </x:c>
      <x:c r="B572" s="4" t="str">
        <x:f>IFERROR(INDEX('Material routes'!$F$6:$F$2205,MATCH(U572,'Material routes'!$A$6:$A$2205,0)),"MISSING ID")</x:f>
        <x:v>T1</x:v>
      </x:c>
      <x:c r="C572" s="4" t="str">
        <x:f>IFERROR(INDEX('Material routes'!$H$6:$H$2205,MATCH(U572,'Material routes'!$A$6:$A$2205,0)),"MISSING ID")</x:f>
        <x:v>Processed material</x:v>
      </x:c>
      <x:c r="D572" s="4" t="str">
        <x:f>IFERROR(INDEX('Material routes'!$G$6:$G$2205,MATCH(U572,'Material routes'!$A$6:$A$2205,0)),"MISSING ID")</x:f>
        <x:v>Manufactured stock</x:v>
      </x:c>
      <x:c r="E572" s="4" t="str">
        <x:f>IFERROR(INDEX('Material routes'!$C$6:$C$2205,MATCH(U572,'Material routes'!$A$6:$A$2205,0)),"MISSING ID")</x:f>
        <x:v>Ingredient candidate</x:v>
      </x:c>
      <x:c r="F572" s="4" t="str">
        <x:f>IFERROR(INDEX('Material routes'!$E$6:$E$2205,MATCH(V572,'Material routes'!$A$6:$A$2205,0)),"MISSING ID")</x:f>
        <x:v>Canister coming-of-age pendant</x:v>
      </x:c>
      <x:c r="G572" s="4" t="str">
        <x:f>IFERROR(INDEX('Material routes'!$F$6:$F$2205,MATCH(V572,'Material routes'!$A$6:$A$2205,0)),"MISSING ID")</x:f>
        <x:v>Not applicable</x:v>
      </x:c>
      <x:c r="H572" s="4" t="str">
        <x:f>IFERROR(INDEX('Material routes'!$H$6:$H$2205,MATCH(V572,'Material routes'!$A$6:$A$2205,0)),"MISSING ID")</x:f>
        <x:v>Cultural object</x:v>
      </x:c>
      <x:c r="I572" s="4" t="str">
        <x:f>IFERROR(INDEX('Material routes'!$G$6:$G$2205,MATCH(V572,'Material routes'!$A$6:$A$2205,0)),"MISSING ID")</x:f>
        <x:v>Cultural objects</x:v>
      </x:c>
      <x:c r="J572" s="4" t="str">
        <x:f>IFERROR(INDEX('Material routes'!$B$6:$B$2205,MATCH(U572,'Material routes'!$A$6:$A$2205,0)),"MISSING ID")</x:f>
        <x:v>design.collection.canister_coming_of_age_pendant</x:v>
      </x:c>
      <x:c r="K572" s="4" t="str">
        <x:f>IFERROR(INDEX('Crafting recipes'!$C$6:$C$1005,MATCH(J572,'Crafting recipes'!$A$6:$A$1005,0)),"MISSING ID")</x:f>
        <x:v>Finished-item crafting</x:v>
      </x:c>
      <x:c r="L572" s="4" t="str">
        <x:f>IFERROR(INDEX('Material routes'!$K$6:$K$2205,MATCH(U572,'Material routes'!$A$6:$A$2205,0)),"MISSING ID")</x:f>
        <x:v>Proposal</x:v>
      </x:c>
      <x:c r="M572" s="4" t="str">
        <x:f>IFERROR(INDEX('Material routes'!$M$6:$M$2205,MATCH(U572,'Material routes'!$A$6:$A$2205,0)),"MISSING ID")</x:f>
        <x:v>Partial proposal</x:v>
      </x:c>
      <x:c r="N572" s="4"/>
      <x:c r="O572" s="4" t="str">
        <x:f>IFERROR(INDEX('Material routes'!$J$6:$J$2205,MATCH(U572,'Material routes'!$A$6:$A$2205,0)),"MISSING ID")</x:f>
        <x:v>Unspecified</x:v>
      </x:c>
      <x:c r="P572" s="4"/>
      <x:c r="Q572" s="4" t="str">
        <x:f>IFERROR(INDEX('Material routes'!$J$6:$J$2205,MATCH(V572,'Material routes'!$A$6:$A$2205,0)),"MISSING ID")</x:f>
        <x:v>Unspecified</x:v>
      </x:c>
      <x:c r="R572" s="4" t="str">
        <x:f>IF(L572="Withheld","Withheld premise",IF(E572="Tool candidate","Reusable prerequisite",IF(K572="Raw entry preparation","Entry-resource preparation",IF(G572="Not applicable",IF(IFERROR(INDEX('Items'!$AI$6:$AI$1005,MATCH(T572,'Items'!$A$6:$A$1005,0)),"MISSING ID")="Finished item","Finished endpoint",IF(IFERROR(INDEX('Items'!$AI$6:$AI$1005,MATCH(T572,'Items'!$A$6:$A$1005,0)),"MISSING ID")="Currency","Currency / no refinement tier","Recovered output / tier not applicable")),IF(OR(IFERROR(INDEX('Crafting recipes'!$H$6:$H$1005,MATCH(J572,'Crafting recipes'!$A$6:$A$1005,0)),"MISSING ID")="Unassigned",G572="Unassigned"),"Tier unresolved",IF(IFERROR(VALUE(RIGHT(G572,1))-VALUE(RIGHT(IFERROR(INDEX('Crafting recipes'!$H$6:$H$1005,MATCH(J572,'Crafting recipes'!$A$6:$A$1005,0)),"MISSING ID"),1)),0)=1,IF(B572=IFERROR(INDEX('Crafting recipes'!$H$6:$H$1005,MATCH(J572,'Crafting recipes'!$A$6:$A$1005,0)),"MISSING ID"),"Advances one material tier","Lower-tier ingredient; route advances one tier"),"Needs tier review"))))))</x:f>
        <x:v>Finished endpoint</x:v>
      </x:c>
      <x:c r="S572" s="4" t="str">
        <x:f>IFERROR(INDEX('Material routes'!$D$6:$D$2205,MATCH(U572,'Material routes'!$A$6:$A$2205,0)),"MISSING ID")</x:f>
        <x:v>proposal.t1.shell_inlay</x:v>
      </x:c>
      <x:c r="T572" s="4" t="str">
        <x:f>IFERROR(INDEX('Material routes'!$D$6:$D$2205,MATCH(V572,'Material routes'!$A$6:$A$2205,0)),"MISSING ID")</x:f>
        <x:v>proposal.collection.canister_coming_of_age_pendant</x:v>
      </x:c>
      <x:c r="U572" s="4" t="str">
        <x:v>design.collection.canister_coming_of_age_pendant.in.1</x:v>
      </x:c>
      <x:c r="V572" s="4" t="str">
        <x:v>design.collection.canister_coming_of_age_pendant.out</x:v>
      </x:c>
    </x:row>
    <x:row r="573" ht="64" customHeight="1">
      <x:c r="A573" s="4" t="str">
        <x:f>IFERROR(INDEX('Material routes'!$E$6:$E$2205,MATCH(U573,'Material routes'!$A$6:$A$2205,0)),"MISSING ID")</x:f>
        <x:v>Drawn bronze strip stock</x:v>
      </x:c>
      <x:c r="B573" s="4" t="str">
        <x:f>IFERROR(INDEX('Material routes'!$F$6:$F$2205,MATCH(U573,'Material routes'!$A$6:$A$2205,0)),"MISSING ID")</x:f>
        <x:v>T2</x:v>
      </x:c>
      <x:c r="C573" s="4" t="str">
        <x:f>IFERROR(INDEX('Material routes'!$H$6:$H$2205,MATCH(U573,'Material routes'!$A$6:$A$2205,0)),"MISSING ID")</x:f>
        <x:v>Processed material</x:v>
      </x:c>
      <x:c r="D573" s="4" t="str">
        <x:f>IFERROR(INDEX('Material routes'!$G$6:$G$2205,MATCH(U573,'Material routes'!$A$6:$A$2205,0)),"MISSING ID")</x:f>
        <x:v>Manufactured stock</x:v>
      </x:c>
      <x:c r="E573" s="4" t="str">
        <x:f>IFERROR(INDEX('Material routes'!$C$6:$C$2205,MATCH(U573,'Material routes'!$A$6:$A$2205,0)),"MISSING ID")</x:f>
        <x:v>Ingredient candidate</x:v>
      </x:c>
      <x:c r="F573" s="4" t="str">
        <x:f>IFERROR(INDEX('Material routes'!$E$6:$E$2205,MATCH(V573,'Material routes'!$A$6:$A$2205,0)),"MISSING ID")</x:f>
        <x:v>Canister coming-of-age pendant</x:v>
      </x:c>
      <x:c r="G573" s="4" t="str">
        <x:f>IFERROR(INDEX('Material routes'!$F$6:$F$2205,MATCH(V573,'Material routes'!$A$6:$A$2205,0)),"MISSING ID")</x:f>
        <x:v>Not applicable</x:v>
      </x:c>
      <x:c r="H573" s="4" t="str">
        <x:f>IFERROR(INDEX('Material routes'!$H$6:$H$2205,MATCH(V573,'Material routes'!$A$6:$A$2205,0)),"MISSING ID")</x:f>
        <x:v>Cultural object</x:v>
      </x:c>
      <x:c r="I573" s="4" t="str">
        <x:f>IFERROR(INDEX('Material routes'!$G$6:$G$2205,MATCH(V573,'Material routes'!$A$6:$A$2205,0)),"MISSING ID")</x:f>
        <x:v>Cultural objects</x:v>
      </x:c>
      <x:c r="J573" s="4" t="str">
        <x:f>IFERROR(INDEX('Material routes'!$B$6:$B$2205,MATCH(U573,'Material routes'!$A$6:$A$2205,0)),"MISSING ID")</x:f>
        <x:v>design.collection.canister_coming_of_age_pendant</x:v>
      </x:c>
      <x:c r="K573" s="4" t="str">
        <x:f>IFERROR(INDEX('Crafting recipes'!$C$6:$C$1005,MATCH(J573,'Crafting recipes'!$A$6:$A$1005,0)),"MISSING ID")</x:f>
        <x:v>Finished-item crafting</x:v>
      </x:c>
      <x:c r="L573" s="4" t="str">
        <x:f>IFERROR(INDEX('Material routes'!$K$6:$K$2205,MATCH(U573,'Material routes'!$A$6:$A$2205,0)),"MISSING ID")</x:f>
        <x:v>Proposal</x:v>
      </x:c>
      <x:c r="M573" s="4" t="str">
        <x:f>IFERROR(INDEX('Material routes'!$M$6:$M$2205,MATCH(U573,'Material routes'!$A$6:$A$2205,0)),"MISSING ID")</x:f>
        <x:v>Partial proposal</x:v>
      </x:c>
      <x:c r="N573" s="4"/>
      <x:c r="O573" s="4" t="str">
        <x:f>IFERROR(INDEX('Material routes'!$J$6:$J$2205,MATCH(U573,'Material routes'!$A$6:$A$2205,0)),"MISSING ID")</x:f>
        <x:v>Unspecified</x:v>
      </x:c>
      <x:c r="P573" s="4"/>
      <x:c r="Q573" s="4" t="str">
        <x:f>IFERROR(INDEX('Material routes'!$J$6:$J$2205,MATCH(V573,'Material routes'!$A$6:$A$2205,0)),"MISSING ID")</x:f>
        <x:v>Unspecified</x:v>
      </x:c>
      <x:c r="R573" s="4" t="str">
        <x:f>IF(L573="Withheld","Withheld premise",IF(E573="Tool candidate","Reusable prerequisite",IF(K573="Raw entry preparation","Entry-resource preparation",IF(G573="Not applicable",IF(IFERROR(INDEX('Items'!$AI$6:$AI$1005,MATCH(T573,'Items'!$A$6:$A$1005,0)),"MISSING ID")="Finished item","Finished endpoint",IF(IFERROR(INDEX('Items'!$AI$6:$AI$1005,MATCH(T573,'Items'!$A$6:$A$1005,0)),"MISSING ID")="Currency","Currency / no refinement tier","Recovered output / tier not applicable")),IF(OR(IFERROR(INDEX('Crafting recipes'!$H$6:$H$1005,MATCH(J573,'Crafting recipes'!$A$6:$A$1005,0)),"MISSING ID")="Unassigned",G573="Unassigned"),"Tier unresolved",IF(IFERROR(VALUE(RIGHT(G573,1))-VALUE(RIGHT(IFERROR(INDEX('Crafting recipes'!$H$6:$H$1005,MATCH(J573,'Crafting recipes'!$A$6:$A$1005,0)),"MISSING ID"),1)),0)=1,IF(B573=IFERROR(INDEX('Crafting recipes'!$H$6:$H$1005,MATCH(J573,'Crafting recipes'!$A$6:$A$1005,0)),"MISSING ID"),"Advances one material tier","Lower-tier ingredient; route advances one tier"),"Needs tier review"))))))</x:f>
        <x:v>Finished endpoint</x:v>
      </x:c>
      <x:c r="S573" s="4" t="str">
        <x:f>IFERROR(INDEX('Material routes'!$D$6:$D$2205,MATCH(U573,'Material routes'!$A$6:$A$2205,0)),"MISSING ID")</x:f>
        <x:v>proposal.collection.drawn_bronze_strip_stock</x:v>
      </x:c>
      <x:c r="T573" s="4" t="str">
        <x:f>IFERROR(INDEX('Material routes'!$D$6:$D$2205,MATCH(V573,'Material routes'!$A$6:$A$2205,0)),"MISSING ID")</x:f>
        <x:v>proposal.collection.canister_coming_of_age_pendant</x:v>
      </x:c>
      <x:c r="U573" s="4" t="str">
        <x:v>design.collection.canister_coming_of_age_pendant.in.2</x:v>
      </x:c>
      <x:c r="V573" s="4" t="str">
        <x:v>design.collection.canister_coming_of_age_pendant.out</x:v>
      </x:c>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Not applicable</x:v>
      </x:c>
      <x:c r="H574" s="4" t="str">
        <x:f>IFERROR(INDEX('Material routes'!$H$6:$H$2205,MATCH(V574,'Material routes'!$A$6:$A$2205,0)),"MISSING ID")</x:f>
        <x:v>Cultural object</x:v>
      </x:c>
      <x:c r="I574" s="4" t="str">
        <x:f>IFERROR(INDEX('Material routes'!$G$6:$G$2205,MATCH(V574,'Material routes'!$A$6:$A$2205,0)),"MISSING ID")</x:f>
        <x:v>Cultural objects</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Finished endpoint</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Not applicable</x:v>
      </x:c>
      <x:c r="H575" s="4" t="str">
        <x:f>IFERROR(INDEX('Material routes'!$H$6:$H$2205,MATCH(V575,'Material routes'!$A$6:$A$2205,0)),"MISSING ID")</x:f>
        <x:v>Cultural object</x:v>
      </x:c>
      <x:c r="I575" s="4" t="str">
        <x:f>IFERROR(INDEX('Material routes'!$G$6:$G$2205,MATCH(V575,'Material routes'!$A$6:$A$2205,0)),"MISSING ID")</x:f>
        <x:v>Cultural objects</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Finished endpoint</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stock</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Not applicable</x:v>
      </x:c>
      <x:c r="H576" s="4" t="str">
        <x:f>IFERROR(INDEX('Material routes'!$H$6:$H$2205,MATCH(V576,'Material routes'!$A$6:$A$2205,0)),"MISSING ID")</x:f>
        <x:v>Cultural object</x:v>
      </x:c>
      <x:c r="I576" s="4" t="str">
        <x:f>IFERROR(INDEX('Material routes'!$G$6:$G$2205,MATCH(V576,'Material routes'!$A$6:$A$2205,0)),"MISSING ID")</x:f>
        <x:v>Cultural objects</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Finished endpoint</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Drawn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Not applicable</x:v>
      </x:c>
      <x:c r="H577" s="4" t="str">
        <x:f>IFERROR(INDEX('Material routes'!$H$6:$H$2205,MATCH(V577,'Material routes'!$A$6:$A$2205,0)),"MISSING ID")</x:f>
        <x:v>Cultural object</x:v>
      </x:c>
      <x:c r="I577" s="4" t="str">
        <x:f>IFERROR(INDEX('Material routes'!$G$6:$G$2205,MATCH(V577,'Material routes'!$A$6:$A$2205,0)),"MISSING ID")</x:f>
        <x:v>Cultural objects</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Finished endpoint</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Not applicable</x:v>
      </x:c>
      <x:c r="H578" s="4" t="str">
        <x:f>IFERROR(INDEX('Material routes'!$H$6:$H$2205,MATCH(V578,'Material routes'!$A$6:$A$2205,0)),"MISSING ID")</x:f>
        <x:v>Cultural object</x:v>
      </x:c>
      <x:c r="I578" s="4" t="str">
        <x:f>IFERROR(INDEX('Material routes'!$G$6:$G$2205,MATCH(V578,'Material routes'!$A$6:$A$2205,0)),"MISSING ID")</x:f>
        <x:v>Cultural objects</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Finished endpoint</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building-stone stock</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Not applicable</x:v>
      </x:c>
      <x:c r="H579" s="4" t="str">
        <x:f>IFERROR(INDEX('Material routes'!$H$6:$H$2205,MATCH(V579,'Material routes'!$A$6:$A$2205,0)),"MISSING ID")</x:f>
        <x:v>Cultural object</x:v>
      </x:c>
      <x:c r="I579" s="4" t="str">
        <x:f>IFERROR(INDEX('Material routes'!$G$6:$G$2205,MATCH(V579,'Material routes'!$A$6:$A$2205,0)),"MISSING ID")</x:f>
        <x:v>Cultural objects</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Finished endpoint</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Refractory ceramic stock</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Not applicable</x:v>
      </x:c>
      <x:c r="H580" s="4" t="str">
        <x:f>IFERROR(INDEX('Material routes'!$H$6:$H$2205,MATCH(V580,'Material routes'!$A$6:$A$2205,0)),"MISSING ID")</x:f>
        <x:v>Cultural object</x:v>
      </x:c>
      <x:c r="I580" s="4" t="str">
        <x:f>IFERROR(INDEX('Material routes'!$G$6:$G$2205,MATCH(V580,'Material routes'!$A$6:$A$2205,0)),"MISSING ID")</x:f>
        <x:v>Cultural objects</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Finished endpoint</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Prepared mineral pigment powder</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Not applicable</x:v>
      </x:c>
      <x:c r="H581" s="4" t="str">
        <x:f>IFERROR(INDEX('Material routes'!$H$6:$H$2205,MATCH(V581,'Material routes'!$A$6:$A$2205,0)),"MISSING ID")</x:f>
        <x:v>Cultural object</x:v>
      </x:c>
      <x:c r="I581" s="4" t="str">
        <x:f>IFERROR(INDEX('Material routes'!$G$6:$G$2205,MATCH(V581,'Material routes'!$A$6:$A$2205,0)),"MISSING ID")</x:f>
        <x:v>Cultural objects</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Finished endpoint</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Not applicable</x:v>
      </x:c>
      <x:c r="H582" s="4" t="str">
        <x:f>IFERROR(INDEX('Material routes'!$H$6:$H$2205,MATCH(V582,'Material routes'!$A$6:$A$2205,0)),"MISSING ID")</x:f>
        <x:v>Household utensil</x:v>
      </x:c>
      <x:c r="I582" s="4" t="str">
        <x:f>IFERROR(INDEX('Material routes'!$G$6:$G$2205,MATCH(V582,'Material routes'!$A$6:$A$2205,0)),"MISSING ID")</x:f>
        <x:v>Camp items</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Finished endpoint</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Worked iron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Not applicable</x:v>
      </x:c>
      <x:c r="H583" s="4" t="str">
        <x:f>IFERROR(INDEX('Material routes'!$H$6:$H$2205,MATCH(V583,'Material routes'!$A$6:$A$2205,0)),"MISSING ID")</x:f>
        <x:v>Household utensil</x:v>
      </x:c>
      <x:c r="I583" s="4" t="str">
        <x:f>IFERROR(INDEX('Material routes'!$G$6:$G$2205,MATCH(V583,'Material routes'!$A$6:$A$2205,0)),"MISSING ID")</x:f>
        <x:v>Camp items</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Finished endpoint</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Prepared ceramic body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Not applicable</x:v>
      </x:c>
      <x:c r="H584" s="4" t="str">
        <x:f>IFERROR(INDEX('Material routes'!$H$6:$H$2205,MATCH(V584,'Material routes'!$A$6:$A$2205,0)),"MISSING ID")</x:f>
        <x:v>Household utensil</x:v>
      </x:c>
      <x:c r="I584" s="4" t="str">
        <x:f>IFERROR(INDEX('Material routes'!$G$6:$G$2205,MATCH(V584,'Material routes'!$A$6:$A$2205,0)),"MISSING ID")</x:f>
        <x:v>Camp items</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Finished endpoint</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stock</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Not applicable</x:v>
      </x:c>
      <x:c r="H585" s="4" t="str">
        <x:f>IFERROR(INDEX('Material routes'!$H$6:$H$2205,MATCH(V585,'Material routes'!$A$6:$A$2205,0)),"MISSING ID")</x:f>
        <x:v>Household utensil</x:v>
      </x:c>
      <x:c r="I585" s="4" t="str">
        <x:f>IFERROR(INDEX('Material routes'!$G$6:$G$2205,MATCH(V585,'Material routes'!$A$6:$A$2205,0)),"MISSING ID")</x:f>
        <x:v>Camp items</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Finished endpoint</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Worked iron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Not applicable</x:v>
      </x:c>
      <x:c r="H586" s="4" t="str">
        <x:f>IFERROR(INDEX('Material routes'!$H$6:$H$2205,MATCH(V586,'Material routes'!$A$6:$A$2205,0)),"MISSING ID")</x:f>
        <x:v>Household utensil</x:v>
      </x:c>
      <x:c r="I586" s="4" t="str">
        <x:f>IFERROR(INDEX('Material routes'!$G$6:$G$2205,MATCH(V586,'Material routes'!$A$6:$A$2205,0)),"MISSING ID")</x:f>
        <x:v>Camp items</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Finished endpoint</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stock</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Not applicable</x:v>
      </x:c>
      <x:c r="H587" s="4" t="str">
        <x:f>IFERROR(INDEX('Material routes'!$H$6:$H$2205,MATCH(V587,'Material routes'!$A$6:$A$2205,0)),"MISSING ID")</x:f>
        <x:v>Household utensil</x:v>
      </x:c>
      <x:c r="I587" s="4" t="str">
        <x:f>IFERROR(INDEX('Material routes'!$G$6:$G$2205,MATCH(V587,'Material routes'!$A$6:$A$2205,0)),"MISSING ID")</x:f>
        <x:v>Camp items</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Finished endpoint</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t="str">
        <x:f>IFERROR(INDEX('Material routes'!$E$6:$E$2205,MATCH(U588,'Material routes'!$A$6:$A$2205,0)),"MISSING ID")</x:f>
        <x:v>Husk-fiber paper</x:v>
      </x:c>
      <x:c r="B588" s="4" t="str">
        <x:f>IFERROR(INDEX('Material routes'!$F$6:$F$2205,MATCH(U588,'Material routes'!$A$6:$A$2205,0)),"MISSING ID")</x:f>
        <x:v>T2</x:v>
      </x:c>
      <x:c r="C588" s="4" t="str">
        <x:f>IFERROR(INDEX('Material routes'!$H$6:$H$2205,MATCH(U588,'Material routes'!$A$6:$A$2205,0)),"MISSING ID")</x:f>
        <x:v>Processed material</x:v>
      </x:c>
      <x:c r="D588" s="4" t="str">
        <x:f>IFERROR(INDEX('Material routes'!$G$6:$G$2205,MATCH(U588,'Material routes'!$A$6:$A$2205,0)),"MISSING ID")</x:f>
        <x:v>Crafting components</x:v>
      </x:c>
      <x:c r="E588" s="4" t="str">
        <x:f>IFERROR(INDEX('Material routes'!$C$6:$C$2205,MATCH(U588,'Material routes'!$A$6:$A$2205,0)),"MISSING ID")</x:f>
        <x:v>Ingredient candidate</x:v>
      </x:c>
      <x:c r="F588" s="4" t="str">
        <x:f>IFERROR(INDEX('Material routes'!$E$6:$E$2205,MATCH(V588,'Material routes'!$A$6:$A$2205,0)),"MISSING ID")</x:f>
        <x:v>Salvage claim leaf</x:v>
      </x:c>
      <x:c r="G588" s="4" t="str">
        <x:f>IFERROR(INDEX('Material routes'!$F$6:$F$2205,MATCH(V588,'Material routes'!$A$6:$A$2205,0)),"MISSING ID")</x:f>
        <x:v>Not applicable</x:v>
      </x:c>
      <x:c r="H588" s="4" t="str">
        <x:f>IFERROR(INDEX('Material routes'!$H$6:$H$2205,MATCH(V588,'Material routes'!$A$6:$A$2205,0)),"MISSING ID")</x:f>
        <x:v>Document</x:v>
      </x:c>
      <x:c r="I588" s="4" t="str">
        <x:f>IFERROR(INDEX('Material routes'!$G$6:$G$2205,MATCH(V588,'Material routes'!$A$6:$A$2205,0)),"MISSING ID")</x:f>
        <x:v>Cultural objects</x:v>
      </x:c>
      <x:c r="J588" s="4" t="str">
        <x:f>IFERROR(INDEX('Material routes'!$B$6:$B$2205,MATCH(U588,'Material routes'!$A$6:$A$2205,0)),"MISSING ID")</x:f>
        <x:v>design.collection.salvage_claim_leaf</x:v>
      </x:c>
      <x:c r="K588" s="4" t="str">
        <x:f>IFERROR(INDEX('Crafting recipes'!$C$6:$C$1005,MATCH(J588,'Crafting recipes'!$A$6:$A$1005,0)),"MISSING ID")</x:f>
        <x:v>Finished-item crafting</x:v>
      </x:c>
      <x:c r="L588" s="4" t="str">
        <x:f>IFERROR(INDEX('Material routes'!$K$6:$K$2205,MATCH(U588,'Material routes'!$A$6:$A$2205,0)),"MISSING ID")</x:f>
        <x:v>Proposal</x:v>
      </x:c>
      <x:c r="M588" s="4" t="str">
        <x:f>IFERROR(INDEX('Material routes'!$M$6:$M$2205,MATCH(U588,'Material routes'!$A$6:$A$2205,0)),"MISSING ID")</x:f>
        <x:v>Partial proposal</x:v>
      </x:c>
      <x:c r="N588" s="4"/>
      <x:c r="O588" s="4" t="str">
        <x:f>IFERROR(INDEX('Material routes'!$J$6:$J$2205,MATCH(U588,'Material routes'!$A$6:$A$2205,0)),"MISSING ID")</x:f>
        <x:v>Unspecified</x:v>
      </x:c>
      <x:c r="P588" s="4"/>
      <x:c r="Q588" s="4" t="str">
        <x:f>IFERROR(INDEX('Material routes'!$J$6:$J$2205,MATCH(V588,'Material routes'!$A$6:$A$2205,0)),"MISSING ID")</x:f>
        <x:v>Unspecified</x:v>
      </x:c>
      <x:c r="R588" s="4" t="str">
        <x:f>IF(L588="Withheld","Withheld premise",IF(E588="Tool candidate","Reusable prerequisite",IF(K588="Raw entry preparation","Entry-resource preparation",IF(G588="Not applicable",IF(IFERROR(INDEX('Items'!$AI$6:$AI$1005,MATCH(T588,'Items'!$A$6:$A$1005,0)),"MISSING ID")="Finished item","Finished endpoint",IF(IFERROR(INDEX('Items'!$AI$6:$AI$1005,MATCH(T588,'Items'!$A$6:$A$1005,0)),"MISSING ID")="Currency","Currency / no refinement tier","Recovered output / tier not applicable")),IF(OR(IFERROR(INDEX('Crafting recipes'!$H$6:$H$1005,MATCH(J588,'Crafting recipes'!$A$6:$A$1005,0)),"MISSING ID")="Unassigned",G588="Unassigned"),"Tier unresolved",IF(IFERROR(VALUE(RIGHT(G588,1))-VALUE(RIGHT(IFERROR(INDEX('Crafting recipes'!$H$6:$H$1005,MATCH(J588,'Crafting recipes'!$A$6:$A$1005,0)),"MISSING ID"),1)),0)=1,IF(B588=IFERROR(INDEX('Crafting recipes'!$H$6:$H$1005,MATCH(J588,'Crafting recipes'!$A$6:$A$1005,0)),"MISSING ID"),"Advances one material tier","Lower-tier ingredient; route advances one tier"),"Needs tier review"))))))</x:f>
        <x:v>Finished endpoint</x:v>
      </x:c>
      <x:c r="S588" s="4" t="str">
        <x:f>IFERROR(INDEX('Material routes'!$D$6:$D$2205,MATCH(U588,'Material routes'!$A$6:$A$2205,0)),"MISSING ID")</x:f>
        <x:v>proposal.bio.husk_paper</x:v>
      </x:c>
      <x:c r="T588" s="4" t="str">
        <x:f>IFERROR(INDEX('Material routes'!$D$6:$D$2205,MATCH(V588,'Material routes'!$A$6:$A$2205,0)),"MISSING ID")</x:f>
        <x:v>proposal.collection.salvage_claim_leaf</x:v>
      </x:c>
      <x:c r="U588" s="4" t="str">
        <x:v>design.collection.salvage_claim_leaf.in.1</x:v>
      </x:c>
      <x:c r="V588" s="4" t="str">
        <x:v>design.collection.salvage_claim_leaf.out</x:v>
      </x:c>
    </x:row>
    <x:row r="589" ht="64" customHeight="1">
      <x:c r="A589" s="4" t="str">
        <x:f>IFERROR(INDEX('Material routes'!$E$6:$E$2205,MATCH(U589,'Material routes'!$A$6:$A$2205,0)),"MISSING ID")</x:f>
        <x:v>Husk-fiber paper</x:v>
      </x:c>
      <x:c r="B589" s="4" t="str">
        <x:f>IFERROR(INDEX('Material routes'!$F$6:$F$2205,MATCH(U589,'Material routes'!$A$6:$A$2205,0)),"MISSING ID")</x:f>
        <x:v>T2</x:v>
      </x:c>
      <x:c r="C589" s="4" t="str">
        <x:f>IFERROR(INDEX('Material routes'!$H$6:$H$2205,MATCH(U589,'Material routes'!$A$6:$A$2205,0)),"MISSING ID")</x:f>
        <x:v>Processed material</x:v>
      </x:c>
      <x:c r="D589" s="4" t="str">
        <x:f>IFERROR(INDEX('Material routes'!$G$6:$G$2205,MATCH(U589,'Material routes'!$A$6:$A$2205,0)),"MISSING ID")</x:f>
        <x:v>Crafting components</x:v>
      </x:c>
      <x:c r="E589" s="4" t="str">
        <x:f>IFERROR(INDEX('Material routes'!$C$6:$C$2205,MATCH(U589,'Material routes'!$A$6:$A$2205,0)),"MISSING ID")</x:f>
        <x:v>Ingredient candidate</x:v>
      </x:c>
      <x:c r="F589" s="4" t="str">
        <x:f>IFERROR(INDEX('Material routes'!$E$6:$E$2205,MATCH(V589,'Material routes'!$A$6:$A$2205,0)),"MISSING ID")</x:f>
        <x:v>Workshop repair folio</x:v>
      </x:c>
      <x:c r="G589" s="4" t="str">
        <x:f>IFERROR(INDEX('Material routes'!$F$6:$F$2205,MATCH(V589,'Material routes'!$A$6:$A$2205,0)),"MISSING ID")</x:f>
        <x:v>Not applicable</x:v>
      </x:c>
      <x:c r="H589" s="4" t="str">
        <x:f>IFERROR(INDEX('Material routes'!$H$6:$H$2205,MATCH(V589,'Material routes'!$A$6:$A$2205,0)),"MISSING ID")</x:f>
        <x:v>Document</x:v>
      </x:c>
      <x:c r="I589" s="4" t="str">
        <x:f>IFERROR(INDEX('Material routes'!$G$6:$G$2205,MATCH(V589,'Material routes'!$A$6:$A$2205,0)),"MISSING ID")</x:f>
        <x:v>Cultural objects</x:v>
      </x:c>
      <x:c r="J589" s="4" t="str">
        <x:f>IFERROR(INDEX('Material routes'!$B$6:$B$2205,MATCH(U589,'Material routes'!$A$6:$A$2205,0)),"MISSING ID")</x:f>
        <x:v>design.collection.workshop_repair_folio</x:v>
      </x:c>
      <x:c r="K589" s="4" t="str">
        <x:f>IFERROR(INDEX('Crafting recipes'!$C$6:$C$1005,MATCH(J589,'Crafting recipes'!$A$6:$A$1005,0)),"MISSING ID")</x:f>
        <x:v>Finished-item crafting</x:v>
      </x:c>
      <x:c r="L589" s="4" t="str">
        <x:f>IFERROR(INDEX('Material routes'!$K$6:$K$2205,MATCH(U589,'Material routes'!$A$6:$A$2205,0)),"MISSING ID")</x:f>
        <x:v>Proposal</x:v>
      </x:c>
      <x:c r="M589" s="4" t="str">
        <x:f>IFERROR(INDEX('Material routes'!$M$6:$M$2205,MATCH(U589,'Material routes'!$A$6:$A$2205,0)),"MISSING ID")</x:f>
        <x:v>Partial proposal</x:v>
      </x:c>
      <x:c r="N589" s="4"/>
      <x:c r="O589" s="4" t="str">
        <x:f>IFERROR(INDEX('Material routes'!$J$6:$J$2205,MATCH(U589,'Material routes'!$A$6:$A$2205,0)),"MISSING ID")</x:f>
        <x:v>Unspecified</x:v>
      </x:c>
      <x:c r="P589" s="4"/>
      <x:c r="Q589" s="4" t="str">
        <x:f>IFERROR(INDEX('Material routes'!$J$6:$J$2205,MATCH(V589,'Material routes'!$A$6:$A$2205,0)),"MISSING ID")</x:f>
        <x:v>Unspecified</x:v>
      </x:c>
      <x:c r="R589" s="4" t="str">
        <x:f>IF(L589="Withheld","Withheld premise",IF(E589="Tool candidate","Reusable prerequisite",IF(K589="Raw entry preparation","Entry-resource preparation",IF(G589="Not applicable",IF(IFERROR(INDEX('Items'!$AI$6:$AI$1005,MATCH(T589,'Items'!$A$6:$A$1005,0)),"MISSING ID")="Finished item","Finished endpoint",IF(IFERROR(INDEX('Items'!$AI$6:$AI$1005,MATCH(T589,'Items'!$A$6:$A$1005,0)),"MISSING ID")="Currency","Currency / no refinement tier","Recovered output / tier not applicable")),IF(OR(IFERROR(INDEX('Crafting recipes'!$H$6:$H$1005,MATCH(J589,'Crafting recipes'!$A$6:$A$1005,0)),"MISSING ID")="Unassigned",G589="Unassigned"),"Tier unresolved",IF(IFERROR(VALUE(RIGHT(G589,1))-VALUE(RIGHT(IFERROR(INDEX('Crafting recipes'!$H$6:$H$1005,MATCH(J589,'Crafting recipes'!$A$6:$A$1005,0)),"MISSING ID"),1)),0)=1,IF(B589=IFERROR(INDEX('Crafting recipes'!$H$6:$H$1005,MATCH(J589,'Crafting recipes'!$A$6:$A$1005,0)),"MISSING ID"),"Advances one material tier","Lower-tier ingredient; route advances one tier"),"Needs tier review"))))))</x:f>
        <x:v>Finished endpoint</x:v>
      </x:c>
      <x:c r="S589" s="4" t="str">
        <x:f>IFERROR(INDEX('Material routes'!$D$6:$D$2205,MATCH(U589,'Material routes'!$A$6:$A$2205,0)),"MISSING ID")</x:f>
        <x:v>proposal.bio.husk_paper</x:v>
      </x:c>
      <x:c r="T589" s="4" t="str">
        <x:f>IFERROR(INDEX('Material routes'!$D$6:$D$2205,MATCH(V589,'Material routes'!$A$6:$A$2205,0)),"MISSING ID")</x:f>
        <x:v>proposal.collection.workshop_repair_folio</x:v>
      </x:c>
      <x:c r="U589" s="4" t="str">
        <x:v>design.collection.workshop_repair_folio.in.1</x:v>
      </x:c>
      <x:c r="V589" s="4" t="str">
        <x:v>design.collection.workshop_repair_folio.out</x:v>
      </x:c>
    </x:row>
    <x:row r="590" ht="64" customHeight="1">
      <x:c r="A590" s="4" t="str">
        <x:f>IFERROR(INDEX('Material routes'!$E$6:$E$2205,MATCH(U590,'Material routes'!$A$6:$A$2205,0)),"MISSING ID")</x:f>
        <x:v>Husk-fiber paper</x:v>
      </x:c>
      <x:c r="B590" s="4" t="str">
        <x:f>IFERROR(INDEX('Material routes'!$F$6:$F$2205,MATCH(U590,'Material routes'!$A$6:$A$2205,0)),"MISSING ID")</x:f>
        <x:v>T2</x:v>
      </x:c>
      <x:c r="C590" s="4" t="str">
        <x:f>IFERROR(INDEX('Material routes'!$H$6:$H$2205,MATCH(U590,'Material routes'!$A$6:$A$2205,0)),"MISSING ID")</x:f>
        <x:v>Processed material</x:v>
      </x:c>
      <x:c r="D590" s="4" t="str">
        <x:f>IFERROR(INDEX('Material routes'!$G$6:$G$2205,MATCH(U590,'Material routes'!$A$6:$A$2205,0)),"MISSING ID")</x:f>
        <x:v>Crafting components</x:v>
      </x:c>
      <x:c r="E590" s="4" t="str">
        <x:f>IFERROR(INDEX('Material routes'!$C$6:$C$2205,MATCH(U590,'Material routes'!$A$6:$A$2205,0)),"MISSING ID")</x:f>
        <x:v>Ingredient candidate</x:v>
      </x:c>
      <x:c r="F590" s="4" t="str">
        <x:f>IFERROR(INDEX('Material routes'!$E$6:$E$2205,MATCH(V590,'Material routes'!$A$6:$A$2205,0)),"MISSING ID")</x:f>
        <x:v>Caravan cargo manifest</x:v>
      </x:c>
      <x:c r="G590" s="4" t="str">
        <x:f>IFERROR(INDEX('Material routes'!$F$6:$F$2205,MATCH(V590,'Material routes'!$A$6:$A$2205,0)),"MISSING ID")</x:f>
        <x:v>Not applicable</x:v>
      </x:c>
      <x:c r="H590" s="4" t="str">
        <x:f>IFERROR(INDEX('Material routes'!$H$6:$H$2205,MATCH(V590,'Material routes'!$A$6:$A$2205,0)),"MISSING ID")</x:f>
        <x:v>Document</x:v>
      </x:c>
      <x:c r="I590" s="4" t="str">
        <x:f>IFERROR(INDEX('Material routes'!$G$6:$G$2205,MATCH(V590,'Material routes'!$A$6:$A$2205,0)),"MISSING ID")</x:f>
        <x:v>Cultural objects</x:v>
      </x:c>
      <x:c r="J590" s="4" t="str">
        <x:f>IFERROR(INDEX('Material routes'!$B$6:$B$2205,MATCH(U590,'Material routes'!$A$6:$A$2205,0)),"MISSING ID")</x:f>
        <x:v>design.collection.caravan_cargo_manifest</x:v>
      </x:c>
      <x:c r="K590" s="4" t="str">
        <x:f>IFERROR(INDEX('Crafting recipes'!$C$6:$C$1005,MATCH(J590,'Crafting recipes'!$A$6:$A$1005,0)),"MISSING ID")</x:f>
        <x:v>Finished-item crafting</x:v>
      </x:c>
      <x:c r="L590" s="4" t="str">
        <x:f>IFERROR(INDEX('Material routes'!$K$6:$K$2205,MATCH(U590,'Material routes'!$A$6:$A$2205,0)),"MISSING ID")</x:f>
        <x:v>Proposal</x:v>
      </x:c>
      <x:c r="M590" s="4" t="str">
        <x:f>IFERROR(INDEX('Material routes'!$M$6:$M$2205,MATCH(U590,'Material routes'!$A$6:$A$2205,0)),"MISSING ID")</x:f>
        <x:v>Partial proposal</x:v>
      </x:c>
      <x:c r="N590" s="4"/>
      <x:c r="O590" s="4" t="str">
        <x:f>IFERROR(INDEX('Material routes'!$J$6:$J$2205,MATCH(U590,'Material routes'!$A$6:$A$2205,0)),"MISSING ID")</x:f>
        <x:v>Unspecified</x:v>
      </x:c>
      <x:c r="P590" s="4"/>
      <x:c r="Q590" s="4" t="str">
        <x:f>IFERROR(INDEX('Material routes'!$J$6:$J$2205,MATCH(V590,'Material routes'!$A$6:$A$2205,0)),"MISSING ID")</x:f>
        <x:v>Unspecified</x:v>
      </x:c>
      <x:c r="R590" s="4" t="str">
        <x:f>IF(L590="Withheld","Withheld premise",IF(E590="Tool candidate","Reusable prerequisite",IF(K590="Raw entry preparation","Entry-resource preparation",IF(G590="Not applicable",IF(IFERROR(INDEX('Items'!$AI$6:$AI$1005,MATCH(T590,'Items'!$A$6:$A$1005,0)),"MISSING ID")="Finished item","Finished endpoint",IF(IFERROR(INDEX('Items'!$AI$6:$AI$1005,MATCH(T590,'Items'!$A$6:$A$1005,0)),"MISSING ID")="Currency","Currency / no refinement tier","Recovered output / tier not applicable")),IF(OR(IFERROR(INDEX('Crafting recipes'!$H$6:$H$1005,MATCH(J590,'Crafting recipes'!$A$6:$A$1005,0)),"MISSING ID")="Unassigned",G590="Unassigned"),"Tier unresolved",IF(IFERROR(VALUE(RIGHT(G590,1))-VALUE(RIGHT(IFERROR(INDEX('Crafting recipes'!$H$6:$H$1005,MATCH(J590,'Crafting recipes'!$A$6:$A$1005,0)),"MISSING ID"),1)),0)=1,IF(B590=IFERROR(INDEX('Crafting recipes'!$H$6:$H$1005,MATCH(J590,'Crafting recipes'!$A$6:$A$1005,0)),"MISSING ID"),"Advances one material tier","Lower-tier ingredient; route advances one tier"),"Needs tier review"))))))</x:f>
        <x:v>Finished endpoint</x:v>
      </x:c>
      <x:c r="S590" s="4" t="str">
        <x:f>IFERROR(INDEX('Material routes'!$D$6:$D$2205,MATCH(U590,'Material routes'!$A$6:$A$2205,0)),"MISSING ID")</x:f>
        <x:v>proposal.bio.husk_paper</x:v>
      </x:c>
      <x:c r="T590" s="4" t="str">
        <x:f>IFERROR(INDEX('Material routes'!$D$6:$D$2205,MATCH(V590,'Material routes'!$A$6:$A$2205,0)),"MISSING ID")</x:f>
        <x:v>proposal.collection.caravan_cargo_manifest</x:v>
      </x:c>
      <x:c r="U590" s="4" t="str">
        <x:v>design.collection.caravan_cargo_manifest.in.1</x:v>
      </x:c>
      <x:c r="V590" s="4" t="str">
        <x:v>design.collection.caravan_cargo_manifest.out</x:v>
      </x:c>
    </x:row>
    <x:row r="591" ht="64" customHeight="1">
      <x:c r="A591" s="4" t="str">
        <x:f>IFERROR(INDEX('Material routes'!$E$6:$E$2205,MATCH(U591,'Material routes'!$A$6:$A$2205,0)),"MISSING ID")</x:f>
        <x:v>Husk-fiber paper</x:v>
      </x:c>
      <x:c r="B591" s="4" t="str">
        <x:f>IFERROR(INDEX('Material routes'!$F$6:$F$2205,MATCH(U591,'Material routes'!$A$6:$A$2205,0)),"MISSING ID")</x:f>
        <x:v>T2</x:v>
      </x:c>
      <x:c r="C591" s="4" t="str">
        <x:f>IFERROR(INDEX('Material routes'!$H$6:$H$2205,MATCH(U591,'Material routes'!$A$6:$A$2205,0)),"MISSING ID")</x:f>
        <x:v>Processed material</x:v>
      </x:c>
      <x:c r="D591" s="4" t="str">
        <x:f>IFERROR(INDEX('Material routes'!$G$6:$G$2205,MATCH(U591,'Material routes'!$A$6:$A$2205,0)),"MISSING ID")</x:f>
        <x:v>Crafting components</x:v>
      </x:c>
      <x:c r="E591" s="4" t="str">
        <x:f>IFERROR(INDEX('Material routes'!$C$6:$C$2205,MATCH(U591,'Material routes'!$A$6:$A$2205,0)),"MISSING ID")</x:f>
        <x:v>Ingredient candidate</x:v>
      </x:c>
      <x:c r="F591" s="4" t="str">
        <x:f>IFERROR(INDEX('Material routes'!$E$6:$E$2205,MATCH(V591,'Material routes'!$A$6:$A$2205,0)),"MISSING ID")</x:f>
        <x:v>Household meal ledger</x:v>
      </x:c>
      <x:c r="G591" s="4" t="str">
        <x:f>IFERROR(INDEX('Material routes'!$F$6:$F$2205,MATCH(V591,'Material routes'!$A$6:$A$2205,0)),"MISSING ID")</x:f>
        <x:v>Not applicable</x:v>
      </x:c>
      <x:c r="H591" s="4" t="str">
        <x:f>IFERROR(INDEX('Material routes'!$H$6:$H$2205,MATCH(V591,'Material routes'!$A$6:$A$2205,0)),"MISSING ID")</x:f>
        <x:v>Document</x:v>
      </x:c>
      <x:c r="I591" s="4" t="str">
        <x:f>IFERROR(INDEX('Material routes'!$G$6:$G$2205,MATCH(V591,'Material routes'!$A$6:$A$2205,0)),"MISSING ID")</x:f>
        <x:v>Cultural objects</x:v>
      </x:c>
      <x:c r="J591" s="4" t="str">
        <x:f>IFERROR(INDEX('Material routes'!$B$6:$B$2205,MATCH(U591,'Material routes'!$A$6:$A$2205,0)),"MISSING ID")</x:f>
        <x:v>design.collection.household_meal_ledger</x:v>
      </x:c>
      <x:c r="K591" s="4" t="str">
        <x:f>IFERROR(INDEX('Crafting recipes'!$C$6:$C$1005,MATCH(J591,'Crafting recipes'!$A$6:$A$1005,0)),"MISSING ID")</x:f>
        <x:v>Finished-item crafting</x:v>
      </x:c>
      <x:c r="L591" s="4" t="str">
        <x:f>IFERROR(INDEX('Material routes'!$K$6:$K$2205,MATCH(U591,'Material routes'!$A$6:$A$2205,0)),"MISSING ID")</x:f>
        <x:v>Proposal</x:v>
      </x:c>
      <x:c r="M591" s="4" t="str">
        <x:f>IFERROR(INDEX('Material routes'!$M$6:$M$2205,MATCH(U591,'Material routes'!$A$6:$A$2205,0)),"MISSING ID")</x:f>
        <x:v>Partial proposal</x:v>
      </x:c>
      <x:c r="N591" s="4"/>
      <x:c r="O591" s="4" t="str">
        <x:f>IFERROR(INDEX('Material routes'!$J$6:$J$2205,MATCH(U591,'Material routes'!$A$6:$A$2205,0)),"MISSING ID")</x:f>
        <x:v>Unspecified</x:v>
      </x:c>
      <x:c r="P591" s="4"/>
      <x:c r="Q591" s="4" t="str">
        <x:f>IFERROR(INDEX('Material routes'!$J$6:$J$2205,MATCH(V591,'Material routes'!$A$6:$A$2205,0)),"MISSING ID")</x:f>
        <x:v>Unspecified</x:v>
      </x:c>
      <x:c r="R591" s="4" t="str">
        <x:f>IF(L591="Withheld","Withheld premise",IF(E591="Tool candidate","Reusable prerequisite",IF(K591="Raw entry preparation","Entry-resource preparation",IF(G591="Not applicable",IF(IFERROR(INDEX('Items'!$AI$6:$AI$1005,MATCH(T591,'Items'!$A$6:$A$1005,0)),"MISSING ID")="Finished item","Finished endpoint",IF(IFERROR(INDEX('Items'!$AI$6:$AI$1005,MATCH(T591,'Items'!$A$6:$A$1005,0)),"MISSING ID")="Currency","Currency / no refinement tier","Recovered output / tier not applicable")),IF(OR(IFERROR(INDEX('Crafting recipes'!$H$6:$H$1005,MATCH(J591,'Crafting recipes'!$A$6:$A$1005,0)),"MISSING ID")="Unassigned",G591="Unassigned"),"Tier unresolved",IF(IFERROR(VALUE(RIGHT(G591,1))-VALUE(RIGHT(IFERROR(INDEX('Crafting recipes'!$H$6:$H$1005,MATCH(J591,'Crafting recipes'!$A$6:$A$1005,0)),"MISSING ID"),1)),0)=1,IF(B591=IFERROR(INDEX('Crafting recipes'!$H$6:$H$1005,MATCH(J591,'Crafting recipes'!$A$6:$A$1005,0)),"MISSING ID"),"Advances one material tier","Lower-tier ingredient; route advances one tier"),"Needs tier review"))))))</x:f>
        <x:v>Finished endpoint</x:v>
      </x:c>
      <x:c r="S591" s="4" t="str">
        <x:f>IFERROR(INDEX('Material routes'!$D$6:$D$2205,MATCH(U591,'Material routes'!$A$6:$A$2205,0)),"MISSING ID")</x:f>
        <x:v>proposal.bio.husk_paper</x:v>
      </x:c>
      <x:c r="T591" s="4" t="str">
        <x:f>IFERROR(INDEX('Material routes'!$D$6:$D$2205,MATCH(V591,'Material routes'!$A$6:$A$2205,0)),"MISSING ID")</x:f>
        <x:v>proposal.collection.household_meal_ledger</x:v>
      </x:c>
      <x:c r="U591" s="4" t="str">
        <x:v>design.collection.household_meal_ledger.in.1</x:v>
      </x:c>
      <x:c r="V591" s="4" t="str">
        <x:v>design.collection.household_meal_ledger.out</x:v>
      </x:c>
    </x:row>
    <x:row r="592" ht="64" customHeight="1">
      <x:c r="A592" s="4" t="str">
        <x:f>IFERROR(INDEX('Material routes'!$E$6:$E$2205,MATCH(U592,'Material routes'!$A$6:$A$2205,0)),"MISSING ID")</x:f>
        <x:v>Husk-fiber paper</x:v>
      </x:c>
      <x:c r="B592" s="4" t="str">
        <x:f>IFERROR(INDEX('Material routes'!$F$6:$F$2205,MATCH(U592,'Material routes'!$A$6:$A$2205,0)),"MISSING ID")</x:f>
        <x:v>T2</x:v>
      </x:c>
      <x:c r="C592" s="4" t="str">
        <x:f>IFERROR(INDEX('Material routes'!$H$6:$H$2205,MATCH(U592,'Material routes'!$A$6:$A$2205,0)),"MISSING ID")</x:f>
        <x:v>Processed material</x:v>
      </x:c>
      <x:c r="D592" s="4" t="str">
        <x:f>IFERROR(INDEX('Material routes'!$G$6:$G$2205,MATCH(U592,'Material routes'!$A$6:$A$2205,0)),"MISSING ID")</x:f>
        <x:v>Crafting components</x:v>
      </x:c>
      <x:c r="E592" s="4" t="str">
        <x:f>IFERROR(INDEX('Material routes'!$C$6:$C$2205,MATCH(U592,'Material routes'!$A$6:$A$2205,0)),"MISSING ID")</x:f>
        <x:v>Ingredient candidate</x:v>
      </x:c>
      <x:c r="F592" s="4" t="str">
        <x:f>IFERROR(INDEX('Material routes'!$E$6:$E$2205,MATCH(V592,'Material routes'!$A$6:$A$2205,0)),"MISSING ID")</x:f>
        <x:v>Instrument tuning chart</x:v>
      </x:c>
      <x:c r="G592" s="4" t="str">
        <x:f>IFERROR(INDEX('Material routes'!$F$6:$F$2205,MATCH(V592,'Material routes'!$A$6:$A$2205,0)),"MISSING ID")</x:f>
        <x:v>Not applicable</x:v>
      </x:c>
      <x:c r="H592" s="4" t="str">
        <x:f>IFERROR(INDEX('Material routes'!$H$6:$H$2205,MATCH(V592,'Material routes'!$A$6:$A$2205,0)),"MISSING ID")</x:f>
        <x:v>Document</x:v>
      </x:c>
      <x:c r="I592" s="4" t="str">
        <x:f>IFERROR(INDEX('Material routes'!$G$6:$G$2205,MATCH(V592,'Material routes'!$A$6:$A$2205,0)),"MISSING ID")</x:f>
        <x:v>Cultural objects</x:v>
      </x:c>
      <x:c r="J592" s="4" t="str">
        <x:f>IFERROR(INDEX('Material routes'!$B$6:$B$2205,MATCH(U592,'Material routes'!$A$6:$A$2205,0)),"MISSING ID")</x:f>
        <x:v>design.collection.instrument_tuning_chart</x:v>
      </x:c>
      <x:c r="K592" s="4" t="str">
        <x:f>IFERROR(INDEX('Crafting recipes'!$C$6:$C$1005,MATCH(J592,'Crafting recipes'!$A$6:$A$1005,0)),"MISSING ID")</x:f>
        <x:v>Finished-item crafting</x:v>
      </x:c>
      <x:c r="L592" s="4" t="str">
        <x:f>IFERROR(INDEX('Material routes'!$K$6:$K$2205,MATCH(U592,'Material routes'!$A$6:$A$2205,0)),"MISSING ID")</x:f>
        <x:v>Proposal</x:v>
      </x:c>
      <x:c r="M592" s="4" t="str">
        <x:f>IFERROR(INDEX('Material routes'!$M$6:$M$2205,MATCH(U592,'Material routes'!$A$6:$A$2205,0)),"MISSING ID")</x:f>
        <x:v>Partial proposal</x:v>
      </x:c>
      <x:c r="N592" s="4"/>
      <x:c r="O592" s="4" t="str">
        <x:f>IFERROR(INDEX('Material routes'!$J$6:$J$2205,MATCH(U592,'Material routes'!$A$6:$A$2205,0)),"MISSING ID")</x:f>
        <x:v>Unspecified</x:v>
      </x:c>
      <x:c r="P592" s="4"/>
      <x:c r="Q592" s="4" t="str">
        <x:f>IFERROR(INDEX('Material routes'!$J$6:$J$2205,MATCH(V592,'Material routes'!$A$6:$A$2205,0)),"MISSING ID")</x:f>
        <x:v>Unspecified</x:v>
      </x:c>
      <x:c r="R592" s="4" t="str">
        <x:f>IF(L592="Withheld","Withheld premise",IF(E592="Tool candidate","Reusable prerequisite",IF(K592="Raw entry preparation","Entry-resource preparation",IF(G592="Not applicable",IF(IFERROR(INDEX('Items'!$AI$6:$AI$1005,MATCH(T592,'Items'!$A$6:$A$1005,0)),"MISSING ID")="Finished item","Finished endpoint",IF(IFERROR(INDEX('Items'!$AI$6:$AI$1005,MATCH(T592,'Items'!$A$6:$A$1005,0)),"MISSING ID")="Currency","Currency / no refinement tier","Recovered output / tier not applicable")),IF(OR(IFERROR(INDEX('Crafting recipes'!$H$6:$H$1005,MATCH(J592,'Crafting recipes'!$A$6:$A$1005,0)),"MISSING ID")="Unassigned",G592="Unassigned"),"Tier unresolved",IF(IFERROR(VALUE(RIGHT(G592,1))-VALUE(RIGHT(IFERROR(INDEX('Crafting recipes'!$H$6:$H$1005,MATCH(J592,'Crafting recipes'!$A$6:$A$1005,0)),"MISSING ID"),1)),0)=1,IF(B592=IFERROR(INDEX('Crafting recipes'!$H$6:$H$1005,MATCH(J592,'Crafting recipes'!$A$6:$A$1005,0)),"MISSING ID"),"Advances one material tier","Lower-tier ingredient; route advances one tier"),"Needs tier review"))))))</x:f>
        <x:v>Finished endpoint</x:v>
      </x:c>
      <x:c r="S592" s="4" t="str">
        <x:f>IFERROR(INDEX('Material routes'!$D$6:$D$2205,MATCH(U592,'Material routes'!$A$6:$A$2205,0)),"MISSING ID")</x:f>
        <x:v>proposal.bio.husk_paper</x:v>
      </x:c>
      <x:c r="T592" s="4" t="str">
        <x:f>IFERROR(INDEX('Material routes'!$D$6:$D$2205,MATCH(V592,'Material routes'!$A$6:$A$2205,0)),"MISSING ID")</x:f>
        <x:v>proposal.collection.instrument_tuning_chart</x:v>
      </x:c>
      <x:c r="U592" s="4" t="str">
        <x:v>design.collection.instrument_tuning_chart.in.1</x:v>
      </x:c>
      <x:c r="V592" s="4" t="str">
        <x:v>design.collection.instrument_tuning_chart.out</x:v>
      </x:c>
    </x:row>
    <x:row r="593" ht="64" customHeight="1">
      <x:c r="A593" s="4" t="str">
        <x:f>IFERROR(INDEX('Material routes'!$E$6:$E$2205,MATCH(U593,'Material routes'!$A$6:$A$2205,0)),"MISSING ID")</x:f>
        <x:v>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T3</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prerequisite",IF(K593="Raw entry preparation","Entry-resource preparation",IF(G593="Not applicable",IF(IFERROR(INDEX('Items'!$AI$6:$AI$1005,MATCH(T593,'Items'!$A$6:$A$1005,0)),"MISSING ID")="Finished item","Finished endpoint",IF(IFERROR(INDEX('Items'!$AI$6:$AI$1005,MATCH(T593,'Items'!$A$6:$A$1005,0)),"MISSING ID")="Currency","Currency / no refinement tier","Recovered output / tier not applicable")),IF(OR(IFERROR(INDEX('Crafting recipes'!$H$6:$H$1005,MATCH(J593,'Crafting recipes'!$A$6:$A$1005,0)),"MISSING ID")="Unassigned",G593="Unassigned"),"Tier unresolved",IF(IFERROR(VALUE(RIGHT(G593,1))-VALUE(RIGHT(IFERROR(INDEX('Crafting recipes'!$H$6:$H$1005,MATCH(J593,'Crafting recipes'!$A$6:$A$1005,0)),"MISSING ID"),1)),0)=1,IF(B593=IFERROR(INDEX('Crafting recipes'!$H$6:$H$1005,MATCH(J593,'Crafting recipes'!$A$6:$A$1005,0)),"MISSING ID"),"Advances one material tier","Lower-tier ingredient; route advances one tier"),"Needs tier review"))))))</x:f>
        <x:v>Advances one material tier</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T3</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prerequisite",IF(K594="Raw entry preparation","Entry-resource preparation",IF(G594="Not applicable",IF(IFERROR(INDEX('Items'!$AI$6:$AI$1005,MATCH(T594,'Items'!$A$6:$A$1005,0)),"MISSING ID")="Finished item","Finished endpoint",IF(IFERROR(INDEX('Items'!$AI$6:$AI$1005,MATCH(T594,'Items'!$A$6:$A$1005,0)),"MISSING ID")="Currency","Currency / no refinement tier","Recovered output / tier not applicable")),IF(OR(IFERROR(INDEX('Crafting recipes'!$H$6:$H$1005,MATCH(J594,'Crafting recipes'!$A$6:$A$1005,0)),"MISSING ID")="Unassigned",G594="Unassigned"),"Tier unresolved",IF(IFERROR(VALUE(RIGHT(G594,1))-VALUE(RIGHT(IFERROR(INDEX('Crafting recipes'!$H$6:$H$1005,MATCH(J594,'Crafting recipes'!$A$6:$A$1005,0)),"MISSING ID"),1)),0)=1,IF(B594=IFERROR(INDEX('Crafting recipes'!$H$6:$H$1005,MATCH(J594,'Crafting recipes'!$A$6:$A$1005,0)),"MISSING ID"),"Advances one material tier","Lower-tier ingredient; route advances one tier"),"Needs tier review"))))))</x:f>
        <x:v>Advances one material tier</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prerequisite",IF(K595="Raw entry preparation","Entry-resource preparation",IF(G595="Not applicable",IF(IFERROR(INDEX('Items'!$AI$6:$AI$1005,MATCH(T595,'Items'!$A$6:$A$1005,0)),"MISSING ID")="Finished item","Finished endpoint",IF(IFERROR(INDEX('Items'!$AI$6:$AI$1005,MATCH(T595,'Items'!$A$6:$A$1005,0)),"MISSING ID")="Currency","Currency / no refinement tier","Recovered output / tier not applicable")),IF(OR(IFERROR(INDEX('Crafting recipes'!$H$6:$H$1005,MATCH(J595,'Crafting recipes'!$A$6:$A$1005,0)),"MISSING ID")="Unassigned",G595="Unassigned"),"Tier unresolved",IF(IFERROR(VALUE(RIGHT(G595,1))-VALUE(RIGHT(IFERROR(INDEX('Crafting recipes'!$H$6:$H$1005,MATCH(J595,'Crafting recipes'!$A$6:$A$1005,0)),"MISSING ID"),1)),0)=1,IF(B595=IFERROR(INDEX('Crafting recipes'!$H$6:$H$1005,MATCH(J595,'Crafting recipes'!$A$6:$A$1005,0)),"MISSING ID"),"Advances one material tier","Lower-tier ingredient; route advances one tier"),"Needs tier review"))))))</x:f>
        <x:v>Advances one material tier</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Prepared bronze bearing stock</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prerequisite",IF(K596="Raw entry preparation","Entry-resource preparation",IF(G596="Not applicable",IF(IFERROR(INDEX('Items'!$AI$6:$AI$1005,MATCH(T596,'Items'!$A$6:$A$1005,0)),"MISSING ID")="Finished item","Finished endpoint",IF(IFERROR(INDEX('Items'!$AI$6:$AI$1005,MATCH(T596,'Items'!$A$6:$A$1005,0)),"MISSING ID")="Currency","Currency / no refinement tier","Recovered output / tier not applicable")),IF(OR(IFERROR(INDEX('Crafting recipes'!$H$6:$H$1005,MATCH(J596,'Crafting recipes'!$A$6:$A$1005,0)),"MISSING ID")="Unassigned",G596="Unassigned"),"Tier unresolved",IF(IFERROR(VALUE(RIGHT(G596,1))-VALUE(RIGHT(IFERROR(INDEX('Crafting recipes'!$H$6:$H$1005,MATCH(J596,'Crafting recipes'!$A$6:$A$1005,0)),"MISSING ID"),1)),0)=1,IF(B596=IFERROR(INDEX('Crafting recipes'!$H$6:$H$1005,MATCH(J596,'Crafting recipes'!$A$6:$A$1005,0)),"MISSING ID"),"Advances one material tier","Lower-tier ingredient; route advances one tier"),"Needs tier review"))))))</x:f>
        <x:v>Advances one material tier</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t="str">
        <x:f>IFERROR(INDEX('Material routes'!$E$6:$E$2205,MATCH(U597,'Material routes'!$A$6:$A$2205,0)),"MISSING ID")</x:f>
        <x:v>Steel stock</x:v>
      </x:c>
      <x:c r="B597" s="4" t="str">
        <x:f>IFERROR(INDEX('Material routes'!$F$6:$F$2205,MATCH(U597,'Material routes'!$A$6:$A$2205,0)),"MISSING ID")</x:f>
        <x:v>T2</x:v>
      </x:c>
      <x:c r="C597" s="4" t="str">
        <x:f>IFERROR(INDEX('Material routes'!$H$6:$H$2205,MATCH(U597,'Material routes'!$A$6:$A$2205,0)),"MISSING ID")</x:f>
        <x:v>Processed material</x:v>
      </x:c>
      <x:c r="D597" s="4" t="str">
        <x:f>IFERROR(INDEX('Material routes'!$G$6:$G$2205,MATCH(U597,'Material routes'!$A$6:$A$2205,0)),"MISSING ID")</x:f>
        <x:v>Manufactured stock</x:v>
      </x:c>
      <x:c r="E597" s="4" t="str">
        <x:f>IFERROR(INDEX('Material routes'!$C$6:$C$2205,MATCH(U597,'Material routes'!$A$6:$A$2205,0)),"MISSING ID")</x:f>
        <x:v>Ingredient candidate</x:v>
      </x:c>
      <x:c r="F597" s="4" t="str">
        <x:f>IFERROR(INDEX('Material routes'!$E$6:$E$2205,MATCH(V597,'Material routes'!$A$6:$A$2205,0)),"MISSING ID")</x:f>
        <x:v>Toothed linear rack</x:v>
      </x:c>
      <x:c r="G597" s="4" t="str">
        <x:f>IFERROR(INDEX('Material routes'!$F$6:$F$2205,MATCH(V597,'Material routes'!$A$6:$A$2205,0)),"MISSING ID")</x:f>
        <x:v>T3</x:v>
      </x:c>
      <x:c r="H597" s="4" t="str">
        <x:f>IFERROR(INDEX('Material routes'!$H$6:$H$2205,MATCH(V597,'Material routes'!$A$6:$A$2205,0)),"MISSING ID")</x:f>
        <x:v>Machine part</x:v>
      </x:c>
      <x:c r="I597" s="4" t="str">
        <x:f>IFERROR(INDEX('Material routes'!$G$6:$G$2205,MATCH(V597,'Material routes'!$A$6:$A$2205,0)),"MISSING ID")</x:f>
        <x:v>Crafting components</x:v>
      </x:c>
      <x:c r="J597" s="4" t="str">
        <x:f>IFERROR(INDEX('Material routes'!$B$6:$B$2205,MATCH(U597,'Material routes'!$A$6:$A$2205,0)),"MISSING ID")</x:f>
        <x:v>design.collection.toothed_linear_rack</x:v>
      </x:c>
      <x:c r="K597" s="4" t="str">
        <x:f>IFERROR(INDEX('Crafting recipes'!$C$6:$C$1005,MATCH(J597,'Crafting recipes'!$A$6:$A$1005,0)),"MISSING ID")</x:f>
        <x:v>Material refinement</x:v>
      </x:c>
      <x:c r="L597" s="4" t="str">
        <x:f>IFERROR(INDEX('Material routes'!$K$6:$K$2205,MATCH(U597,'Material routes'!$A$6:$A$2205,0)),"MISSING ID")</x:f>
        <x:v>Proposal</x:v>
      </x:c>
      <x:c r="M597" s="4" t="str">
        <x:f>IFERROR(INDEX('Material routes'!$M$6:$M$2205,MATCH(U597,'Material routes'!$A$6:$A$2205,0)),"MISSING ID")</x:f>
        <x:v>Partial proposal</x:v>
      </x:c>
      <x:c r="N597" s="4"/>
      <x:c r="O597" s="4" t="str">
        <x:f>IFERROR(INDEX('Material routes'!$J$6:$J$2205,MATCH(U597,'Material routes'!$A$6:$A$2205,0)),"MISSING ID")</x:f>
        <x:v>Unspecified</x:v>
      </x:c>
      <x:c r="P597" s="4"/>
      <x:c r="Q597" s="4" t="str">
        <x:f>IFERROR(INDEX('Material routes'!$J$6:$J$2205,MATCH(V597,'Material routes'!$A$6:$A$2205,0)),"MISSING ID")</x:f>
        <x:v>Unspecified</x:v>
      </x:c>
      <x:c r="R597" s="4" t="str">
        <x:f>IF(L597="Withheld","Withheld premise",IF(E597="Tool candidate","Reusable prerequisite",IF(K597="Raw entry preparation","Entry-resource preparation",IF(G597="Not applicable",IF(IFERROR(INDEX('Items'!$AI$6:$AI$1005,MATCH(T597,'Items'!$A$6:$A$1005,0)),"MISSING ID")="Finished item","Finished endpoint",IF(IFERROR(INDEX('Items'!$AI$6:$AI$1005,MATCH(T597,'Items'!$A$6:$A$1005,0)),"MISSING ID")="Currency","Currency / no refinement tier","Recovered output / tier not applicable")),IF(OR(IFERROR(INDEX('Crafting recipes'!$H$6:$H$1005,MATCH(J597,'Crafting recipes'!$A$6:$A$1005,0)),"MISSING ID")="Unassigned",G597="Unassigned"),"Tier unresolved",IF(IFERROR(VALUE(RIGHT(G597,1))-VALUE(RIGHT(IFERROR(INDEX('Crafting recipes'!$H$6:$H$1005,MATCH(J597,'Crafting recipes'!$A$6:$A$1005,0)),"MISSING ID"),1)),0)=1,IF(B597=IFERROR(INDEX('Crafting recipes'!$H$6:$H$1005,MATCH(J597,'Crafting recipes'!$A$6:$A$1005,0)),"MISSING ID"),"Advances one material tier","Lower-tier ingredient; route advances one tier"),"Needs tier review"))))))</x:f>
        <x:v>Advances one material tier</x:v>
      </x:c>
      <x:c r="S597" s="4" t="str">
        <x:f>IFERROR(INDEX('Material routes'!$D$6:$D$2205,MATCH(U597,'Material routes'!$A$6:$A$2205,0)),"MISSING ID")</x:f>
        <x:v>author.metallurgy.steel_stock</x:v>
      </x:c>
      <x:c r="T597" s="4" t="str">
        <x:f>IFERROR(INDEX('Material routes'!$D$6:$D$2205,MATCH(V597,'Material routes'!$A$6:$A$2205,0)),"MISSING ID")</x:f>
        <x:v>proposal.collection.toothed_linear_rack</x:v>
      </x:c>
      <x:c r="U597" s="4" t="str">
        <x:v>design.collection.toothed_linear_rack.in.1</x:v>
      </x:c>
      <x:c r="V597" s="4" t="str">
        <x:v>design.collection.toothed_linear_rack.out</x:v>
      </x:c>
    </x:row>
    <x:row r="598" ht="64" customHeight="1">
      <x:c r="A598" s="4" t="str">
        <x:f>IFERROR(INDEX('Material routes'!$E$6:$E$2205,MATCH(U598,'Material routes'!$A$6:$A$2205,0)),"MISSING ID")</x:f>
        <x:v>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T3</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prerequisite",IF(K598="Raw entry preparation","Entry-resource preparation",IF(G598="Not applicable",IF(IFERROR(INDEX('Items'!$AI$6:$AI$1005,MATCH(T598,'Items'!$A$6:$A$1005,0)),"MISSING ID")="Finished item","Finished endpoint",IF(IFERROR(INDEX('Items'!$AI$6:$AI$1005,MATCH(T598,'Items'!$A$6:$A$1005,0)),"MISSING ID")="Currency","Currency / no refinement tier","Recovered output / tier not applicable")),IF(OR(IFERROR(INDEX('Crafting recipes'!$H$6:$H$1005,MATCH(J598,'Crafting recipes'!$A$6:$A$1005,0)),"MISSING ID")="Unassigned",G598="Unassigned"),"Tier unresolved",IF(IFERROR(VALUE(RIGHT(G598,1))-VALUE(RIGHT(IFERROR(INDEX('Crafting recipes'!$H$6:$H$1005,MATCH(J598,'Crafting recipes'!$A$6:$A$1005,0)),"MISSING ID"),1)),0)=1,IF(B598=IFERROR(INDEX('Crafting recipes'!$H$6:$H$1005,MATCH(J598,'Crafting recipes'!$A$6:$A$1005,0)),"MISSING ID"),"Advances one material tier","Lower-tier ingredient; route advances one tier"),"Needs tier review"))))))</x:f>
        <x:v>Advances one material tier</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T4</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prerequisite",IF(K599="Raw entry preparation","Entry-resource preparation",IF(G599="Not applicable",IF(IFERROR(INDEX('Items'!$AI$6:$AI$1005,MATCH(T599,'Items'!$A$6:$A$1005,0)),"MISSING ID")="Finished item","Finished endpoint",IF(IFERROR(INDEX('Items'!$AI$6:$AI$1005,MATCH(T599,'Items'!$A$6:$A$1005,0)),"MISSING ID")="Currency","Currency / no refinement tier","Recovered output / tier not applicable")),IF(OR(IFERROR(INDEX('Crafting recipes'!$H$6:$H$1005,MATCH(J599,'Crafting recipes'!$A$6:$A$1005,0)),"MISSING ID")="Unassigned",G599="Unassigned"),"Tier unresolved",IF(IFERROR(VALUE(RIGHT(G599,1))-VALUE(RIGHT(IFERROR(INDEX('Crafting recipes'!$H$6:$H$1005,MATCH(J599,'Crafting recipes'!$A$6:$A$1005,0)),"MISSING ID"),1)),0)=1,IF(B599=IFERROR(INDEX('Crafting recipes'!$H$6:$H$1005,MATCH(J599,'Crafting recipes'!$A$6:$A$1005,0)),"MISSING ID"),"Advances one material tier","Lower-tier ingredient; route advances one tier"),"Needs tier review"))))))</x:f>
        <x:v>Lower-tier ingredient; route advances one tier</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T3</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T4</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prerequisite",IF(K600="Raw entry preparation","Entry-resource preparation",IF(G600="Not applicable",IF(IFERROR(INDEX('Items'!$AI$6:$AI$1005,MATCH(T600,'Items'!$A$6:$A$1005,0)),"MISSING ID")="Finished item","Finished endpoint",IF(IFERROR(INDEX('Items'!$AI$6:$AI$1005,MATCH(T600,'Items'!$A$6:$A$1005,0)),"MISSING ID")="Currency","Currency / no refinement tier","Recovered output / tier not applicable")),IF(OR(IFERROR(INDEX('Crafting recipes'!$H$6:$H$1005,MATCH(J600,'Crafting recipes'!$A$6:$A$1005,0)),"MISSING ID")="Unassigned",G600="Unassigned"),"Tier unresolved",IF(IFERROR(VALUE(RIGHT(G600,1))-VALUE(RIGHT(IFERROR(INDEX('Crafting recipes'!$H$6:$H$1005,MATCH(J600,'Crafting recipes'!$A$6:$A$1005,0)),"MISSING ID"),1)),0)=1,IF(B600=IFERROR(INDEX('Crafting recipes'!$H$6:$H$1005,MATCH(J600,'Crafting recipes'!$A$6:$A$1005,0)),"MISSING ID"),"Advances one material tier","Lower-tier ingredient; route advances one tier"),"Needs tier review"))))))</x:f>
        <x:v>Advances one material tier</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T3</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prerequisite",IF(K601="Raw entry preparation","Entry-resource preparation",IF(G601="Not applicable",IF(IFERROR(INDEX('Items'!$AI$6:$AI$1005,MATCH(T601,'Items'!$A$6:$A$1005,0)),"MISSING ID")="Finished item","Finished endpoint",IF(IFERROR(INDEX('Items'!$AI$6:$AI$1005,MATCH(T601,'Items'!$A$6:$A$1005,0)),"MISSING ID")="Currency","Currency / no refinement tier","Recovered output / tier not applicable")),IF(OR(IFERROR(INDEX('Crafting recipes'!$H$6:$H$1005,MATCH(J601,'Crafting recipes'!$A$6:$A$1005,0)),"MISSING ID")="Unassigned",G601="Unassigned"),"Tier unresolved",IF(IFERROR(VALUE(RIGHT(G601,1))-VALUE(RIGHT(IFERROR(INDEX('Crafting recipes'!$H$6:$H$1005,MATCH(J601,'Crafting recipes'!$A$6:$A$1005,0)),"MISSING ID"),1)),0)=1,IF(B601=IFERROR(INDEX('Crafting recipes'!$H$6:$H$1005,MATCH(J601,'Crafting recipes'!$A$6:$A$1005,0)),"MISSING ID"),"Advances one material tier","Lower-tier ingredient; route advances one tier"),"Needs tier review"))))))</x:f>
        <x:v>Advances one material tier</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T3</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prerequisite",IF(K602="Raw entry preparation","Entry-resource preparation",IF(G602="Not applicable",IF(IFERROR(INDEX('Items'!$AI$6:$AI$1005,MATCH(T602,'Items'!$A$6:$A$1005,0)),"MISSING ID")="Finished item","Finished endpoint",IF(IFERROR(INDEX('Items'!$AI$6:$AI$1005,MATCH(T602,'Items'!$A$6:$A$1005,0)),"MISSING ID")="Currency","Currency / no refinement tier","Recovered output / tier not applicable")),IF(OR(IFERROR(INDEX('Crafting recipes'!$H$6:$H$1005,MATCH(J602,'Crafting recipes'!$A$6:$A$1005,0)),"MISSING ID")="Unassigned",G602="Unassigned"),"Tier unresolved",IF(IFERROR(VALUE(RIGHT(G602,1))-VALUE(RIGHT(IFERROR(INDEX('Crafting recipes'!$H$6:$H$1005,MATCH(J602,'Crafting recipes'!$A$6:$A$1005,0)),"MISSING ID"),1)),0)=1,IF(B602=IFERROR(INDEX('Crafting recipes'!$H$6:$H$1005,MATCH(J602,'Crafting recipes'!$A$6:$A$1005,0)),"MISSING ID"),"Advances one material tier","Lower-tier ingredient; route advances one tier"),"Needs tier review"))))))</x:f>
        <x:v>Advances one material tier</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T3</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T4</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prerequisite",IF(K603="Raw entry preparation","Entry-resource preparation",IF(G603="Not applicable",IF(IFERROR(INDEX('Items'!$AI$6:$AI$1005,MATCH(T603,'Items'!$A$6:$A$1005,0)),"MISSING ID")="Finished item","Finished endpoint",IF(IFERROR(INDEX('Items'!$AI$6:$AI$1005,MATCH(T603,'Items'!$A$6:$A$1005,0)),"MISSING ID")="Currency","Currency / no refinement tier","Recovered output / tier not applicable")),IF(OR(IFERROR(INDEX('Crafting recipes'!$H$6:$H$1005,MATCH(J603,'Crafting recipes'!$A$6:$A$1005,0)),"MISSING ID")="Unassigned",G603="Unassigned"),"Tier unresolved",IF(IFERROR(VALUE(RIGHT(G603,1))-VALUE(RIGHT(IFERROR(INDEX('Crafting recipes'!$H$6:$H$1005,MATCH(J603,'Crafting recipes'!$A$6:$A$1005,0)),"MISSING ID"),1)),0)=1,IF(B603=IFERROR(INDEX('Crafting recipes'!$H$6:$H$1005,MATCH(J603,'Crafting recipes'!$A$6:$A$1005,0)),"MISSING ID"),"Advances one material tier","Lower-tier ingredient; route advances one tier"),"Needs tier review"))))))</x:f>
        <x:v>Advances one material tier</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T4</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prerequisite",IF(K604="Raw entry preparation","Entry-resource preparation",IF(G604="Not applicable",IF(IFERROR(INDEX('Items'!$AI$6:$AI$1005,MATCH(T604,'Items'!$A$6:$A$1005,0)),"MISSING ID")="Finished item","Finished endpoint",IF(IFERROR(INDEX('Items'!$AI$6:$AI$1005,MATCH(T604,'Items'!$A$6:$A$1005,0)),"MISSING ID")="Currency","Currency / no refinement tier","Recovered output / tier not applicable")),IF(OR(IFERROR(INDEX('Crafting recipes'!$H$6:$H$1005,MATCH(J604,'Crafting recipes'!$A$6:$A$1005,0)),"MISSING ID")="Unassigned",G604="Unassigned"),"Tier unresolved",IF(IFERROR(VALUE(RIGHT(G604,1))-VALUE(RIGHT(IFERROR(INDEX('Crafting recipes'!$H$6:$H$1005,MATCH(J604,'Crafting recipes'!$A$6:$A$1005,0)),"MISSING ID"),1)),0)=1,IF(B604=IFERROR(INDEX('Crafting recipes'!$H$6:$H$1005,MATCH(J604,'Crafting recipes'!$A$6:$A$1005,0)),"MISSING ID"),"Advances one material tier","Lower-tier ingredient; route advances one tier"),"Needs tier review"))))))</x:f>
        <x:v>Lower-tier ingredient; route advances one tier</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T3</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prerequisite",IF(K605="Raw entry preparation","Entry-resource preparation",IF(G605="Not applicable",IF(IFERROR(INDEX('Items'!$AI$6:$AI$1005,MATCH(T605,'Items'!$A$6:$A$1005,0)),"MISSING ID")="Finished item","Finished endpoint",IF(IFERROR(INDEX('Items'!$AI$6:$AI$1005,MATCH(T605,'Items'!$A$6:$A$1005,0)),"MISSING ID")="Currency","Currency / no refinement tier","Recovered output / tier not applicable")),IF(OR(IFERROR(INDEX('Crafting recipes'!$H$6:$H$1005,MATCH(J605,'Crafting recipes'!$A$6:$A$1005,0)),"MISSING ID")="Unassigned",G605="Unassigned"),"Tier unresolved",IF(IFERROR(VALUE(RIGHT(G605,1))-VALUE(RIGHT(IFERROR(INDEX('Crafting recipes'!$H$6:$H$1005,MATCH(J605,'Crafting recipes'!$A$6:$A$1005,0)),"MISSING ID"),1)),0)=1,IF(B605=IFERROR(INDEX('Crafting recipes'!$H$6:$H$1005,MATCH(J605,'Crafting recipes'!$A$6:$A$1005,0)),"MISSING ID"),"Advances one material tier","Lower-tier ingredient; route advances one tier"),"Needs tier review"))))))</x:f>
        <x:v>Advances one material tier</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stock</x:v>
      </x:c>
      <x:c r="B606" s="4" t="str">
        <x:f>IFERROR(INDEX('Material routes'!$F$6:$F$2205,MATCH(U606,'Material routes'!$A$6:$A$2205,0)),"MISSING ID")</x:f>
        <x:v>T3</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T4</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prerequisite",IF(K606="Raw entry preparation","Entry-resource preparation",IF(G606="Not applicable",IF(IFERROR(INDEX('Items'!$AI$6:$AI$1005,MATCH(T606,'Items'!$A$6:$A$1005,0)),"MISSING ID")="Finished item","Finished endpoint",IF(IFERROR(INDEX('Items'!$AI$6:$AI$1005,MATCH(T606,'Items'!$A$6:$A$1005,0)),"MISSING ID")="Currency","Currency / no refinement tier","Recovered output / tier not applicable")),IF(OR(IFERROR(INDEX('Crafting recipes'!$H$6:$H$1005,MATCH(J606,'Crafting recipes'!$A$6:$A$1005,0)),"MISSING ID")="Unassigned",G606="Unassigned"),"Tier unresolved",IF(IFERROR(VALUE(RIGHT(G606,1))-VALUE(RIGHT(IFERROR(INDEX('Crafting recipes'!$H$6:$H$1005,MATCH(J606,'Crafting recipes'!$A$6:$A$1005,0)),"MISSING ID"),1)),0)=1,IF(B606=IFERROR(INDEX('Crafting recipes'!$H$6:$H$1005,MATCH(J606,'Crafting recipes'!$A$6:$A$1005,0)),"MISSING ID"),"Advances one material tier","Lower-tier ingredient; route advances one tier"),"Needs tier review"))))))</x:f>
        <x:v>Advances one material tier</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stock</x:v>
      </x:c>
      <x:c r="B607" s="4" t="str">
        <x:f>IFERROR(INDEX('Material routes'!$F$6:$F$2205,MATCH(U607,'Material routes'!$A$6:$A$2205,0)),"MISSING ID")</x:f>
        <x:v>T3</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T4</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prerequisite",IF(K607="Raw entry preparation","Entry-resource preparation",IF(G607="Not applicable",IF(IFERROR(INDEX('Items'!$AI$6:$AI$1005,MATCH(T607,'Items'!$A$6:$A$1005,0)),"MISSING ID")="Finished item","Finished endpoint",IF(IFERROR(INDEX('Items'!$AI$6:$AI$1005,MATCH(T607,'Items'!$A$6:$A$1005,0)),"MISSING ID")="Currency","Currency / no refinement tier","Recovered output / tier not applicable")),IF(OR(IFERROR(INDEX('Crafting recipes'!$H$6:$H$1005,MATCH(J607,'Crafting recipes'!$A$6:$A$1005,0)),"MISSING ID")="Unassigned",G607="Unassigned"),"Tier unresolved",IF(IFERROR(VALUE(RIGHT(G607,1))-VALUE(RIGHT(IFERROR(INDEX('Crafting recipes'!$H$6:$H$1005,MATCH(J607,'Crafting recipes'!$A$6:$A$1005,0)),"MISSING ID"),1)),0)=1,IF(B607=IFERROR(INDEX('Crafting recipes'!$H$6:$H$1005,MATCH(J607,'Crafting recipes'!$A$6:$A$1005,0)),"MISSING ID"),"Advances one material tier","Lower-tier ingredient; route advances one tier"),"Needs tier review"))))))</x:f>
        <x:v>Advances one material tier</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stock</x:v>
      </x:c>
      <x:c r="B608" s="4" t="str">
        <x:f>IFERROR(INDEX('Material routes'!$F$6:$F$2205,MATCH(U608,'Material routes'!$A$6:$A$2205,0)),"MISSING ID")</x:f>
        <x:v>T3</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T4</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prerequisite",IF(K608="Raw entry preparation","Entry-resource preparation",IF(G608="Not applicable",IF(IFERROR(INDEX('Items'!$AI$6:$AI$1005,MATCH(T608,'Items'!$A$6:$A$1005,0)),"MISSING ID")="Finished item","Finished endpoint",IF(IFERROR(INDEX('Items'!$AI$6:$AI$1005,MATCH(T608,'Items'!$A$6:$A$1005,0)),"MISSING ID")="Currency","Currency / no refinement tier","Recovered output / tier not applicable")),IF(OR(IFERROR(INDEX('Crafting recipes'!$H$6:$H$1005,MATCH(J608,'Crafting recipes'!$A$6:$A$1005,0)),"MISSING ID")="Unassigned",G608="Unassigned"),"Tier unresolved",IF(IFERROR(VALUE(RIGHT(G608,1))-VALUE(RIGHT(IFERROR(INDEX('Crafting recipes'!$H$6:$H$1005,MATCH(J608,'Crafting recipes'!$A$6:$A$1005,0)),"MISSING ID"),1)),0)=1,IF(B608=IFERROR(INDEX('Crafting recipes'!$H$6:$H$1005,MATCH(J608,'Crafting recipes'!$A$6:$A$1005,0)),"MISSING ID"),"Advances one material tier","Lower-tier ingredient; route advances one tier"),"Needs tier review"))))))</x:f>
        <x:v>Advances one material tier</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stock</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T4</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prerequisite",IF(K609="Raw entry preparation","Entry-resource preparation",IF(G609="Not applicable",IF(IFERROR(INDEX('Items'!$AI$6:$AI$1005,MATCH(T609,'Items'!$A$6:$A$1005,0)),"MISSING ID")="Finished item","Finished endpoint",IF(IFERROR(INDEX('Items'!$AI$6:$AI$1005,MATCH(T609,'Items'!$A$6:$A$1005,0)),"MISSING ID")="Currency","Currency / no refinement tier","Recovered output / tier not applicable")),IF(OR(IFERROR(INDEX('Crafting recipes'!$H$6:$H$1005,MATCH(J609,'Crafting recipes'!$A$6:$A$1005,0)),"MISSING ID")="Unassigned",G609="Unassigned"),"Tier unresolved",IF(IFERROR(VALUE(RIGHT(G609,1))-VALUE(RIGHT(IFERROR(INDEX('Crafting recipes'!$H$6:$H$1005,MATCH(J609,'Crafting recipes'!$A$6:$A$1005,0)),"MISSING ID"),1)),0)=1,IF(B609=IFERROR(INDEX('Crafting recipes'!$H$6:$H$1005,MATCH(J609,'Crafting recipes'!$A$6:$A$1005,0)),"MISSING ID"),"Advances one material tier","Lower-tier ingredient; route advances one tier"),"Needs tier review"))))))</x:f>
        <x:v>Advances one material tier</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Prepared bronze bearing stock</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T3</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prerequisite",IF(K610="Raw entry preparation","Entry-resource preparation",IF(G610="Not applicable",IF(IFERROR(INDEX('Items'!$AI$6:$AI$1005,MATCH(T610,'Items'!$A$6:$A$1005,0)),"MISSING ID")="Finished item","Finished endpoint",IF(IFERROR(INDEX('Items'!$AI$6:$AI$1005,MATCH(T610,'Items'!$A$6:$A$1005,0)),"MISSING ID")="Currency","Currency / no refinement tier","Recovered output / tier not applicable")),IF(OR(IFERROR(INDEX('Crafting recipes'!$H$6:$H$1005,MATCH(J610,'Crafting recipes'!$A$6:$A$1005,0)),"MISSING ID")="Unassigned",G610="Unassigned"),"Tier unresolved",IF(IFERROR(VALUE(RIGHT(G610,1))-VALUE(RIGHT(IFERROR(INDEX('Crafting recipes'!$H$6:$H$1005,MATCH(J610,'Crafting recipes'!$A$6:$A$1005,0)),"MISSING ID"),1)),0)=1,IF(B610=IFERROR(INDEX('Crafting recipes'!$H$6:$H$1005,MATCH(J610,'Crafting recipes'!$A$6:$A$1005,0)),"MISSING ID"),"Advances one material tier","Lower-tier ingredient; route advances one tier"),"Needs tier review"))))))</x:f>
        <x:v>Advances one material tier</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Worked iron stock</x:v>
      </x:c>
      <x:c r="B611" s="4" t="str">
        <x:f>IFERROR(INDEX('Material routes'!$F$6:$F$2205,MATCH(U611,'Material routes'!$A$6:$A$2205,0)),"MISSING ID")</x:f>
        <x:v>T2</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T4</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prerequisite",IF(K611="Raw entry preparation","Entry-resource preparation",IF(G611="Not applicable",IF(IFERROR(INDEX('Items'!$AI$6:$AI$1005,MATCH(T611,'Items'!$A$6:$A$1005,0)),"MISSING ID")="Finished item","Finished endpoint",IF(IFERROR(INDEX('Items'!$AI$6:$AI$1005,MATCH(T611,'Items'!$A$6:$A$1005,0)),"MISSING ID")="Currency","Currency / no refinement tier","Recovered output / tier not applicable")),IF(OR(IFERROR(INDEX('Crafting recipes'!$H$6:$H$1005,MATCH(J611,'Crafting recipes'!$A$6:$A$1005,0)),"MISSING ID")="Unassigned",G611="Unassigned"),"Tier unresolved",IF(IFERROR(VALUE(RIGHT(G611,1))-VALUE(RIGHT(IFERROR(INDEX('Crafting recipes'!$H$6:$H$1005,MATCH(J611,'Crafting recipes'!$A$6:$A$1005,0)),"MISSING ID"),1)),0)=1,IF(B611=IFERROR(INDEX('Crafting recipes'!$H$6:$H$1005,MATCH(J611,'Crafting recipes'!$A$6:$A$1005,0)),"MISSING ID"),"Advances one material tier","Lower-tier ingredient; route advances one tier"),"Needs tier review"))))))</x:f>
        <x:v>Lower-tier ingredient; route advances one tier</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T3</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T4</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prerequisite",IF(K612="Raw entry preparation","Entry-resource preparation",IF(G612="Not applicable",IF(IFERROR(INDEX('Items'!$AI$6:$AI$1005,MATCH(T612,'Items'!$A$6:$A$1005,0)),"MISSING ID")="Finished item","Finished endpoint",IF(IFERROR(INDEX('Items'!$AI$6:$AI$1005,MATCH(T612,'Items'!$A$6:$A$1005,0)),"MISSING ID")="Currency","Currency / no refinement tier","Recovered output / tier not applicable")),IF(OR(IFERROR(INDEX('Crafting recipes'!$H$6:$H$1005,MATCH(J612,'Crafting recipes'!$A$6:$A$1005,0)),"MISSING ID")="Unassigned",G612="Unassigned"),"Tier unresolved",IF(IFERROR(VALUE(RIGHT(G612,1))-VALUE(RIGHT(IFERROR(INDEX('Crafting recipes'!$H$6:$H$1005,MATCH(J612,'Crafting recipes'!$A$6:$A$1005,0)),"MISSING ID"),1)),0)=1,IF(B612=IFERROR(INDEX('Crafting recipes'!$H$6:$H$1005,MATCH(J612,'Crafting recipes'!$A$6:$A$1005,0)),"MISSING ID"),"Advances one material tier","Lower-tier ingredient; route advances one tier"),"Needs tier review"))))))</x:f>
        <x:v>Advances one material tier</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Worked iron stock</x:v>
      </x:c>
      <x:c r="B613" s="4" t="str">
        <x:f>IFERROR(INDEX('Material routes'!$F$6:$F$2205,MATCH(U613,'Material routes'!$A$6:$A$2205,0)),"MISSING ID")</x:f>
        <x:v>T2</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T3</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prerequisite",IF(K613="Raw entry preparation","Entry-resource preparation",IF(G613="Not applicable",IF(IFERROR(INDEX('Items'!$AI$6:$AI$1005,MATCH(T613,'Items'!$A$6:$A$1005,0)),"MISSING ID")="Finished item","Finished endpoint",IF(IFERROR(INDEX('Items'!$AI$6:$AI$1005,MATCH(T613,'Items'!$A$6:$A$1005,0)),"MISSING ID")="Currency","Currency / no refinement tier","Recovered output / tier not applicable")),IF(OR(IFERROR(INDEX('Crafting recipes'!$H$6:$H$1005,MATCH(J613,'Crafting recipes'!$A$6:$A$1005,0)),"MISSING ID")="Unassigned",G613="Unassigned"),"Tier unresolved",IF(IFERROR(VALUE(RIGHT(G613,1))-VALUE(RIGHT(IFERROR(INDEX('Crafting recipes'!$H$6:$H$1005,MATCH(J613,'Crafting recipes'!$A$6:$A$1005,0)),"MISSING ID"),1)),0)=1,IF(B613=IFERROR(INDEX('Crafting recipes'!$H$6:$H$1005,MATCH(J613,'Crafting recipes'!$A$6:$A$1005,0)),"MISSING ID"),"Advances one material tier","Lower-tier ingredient; route advances one tier"),"Needs tier review"))))))</x:f>
        <x:v>Advances one material tier</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chitin friction stock</x:v>
      </x:c>
      <x:c r="B614" s="4" t="str">
        <x:f>IFERROR(INDEX('Material routes'!$F$6:$F$2205,MATCH(U614,'Material routes'!$A$6:$A$2205,0)),"MISSING ID")</x:f>
        <x:v>T2</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T4</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prerequisite",IF(K614="Raw entry preparation","Entry-resource preparation",IF(G614="Not applicable",IF(IFERROR(INDEX('Items'!$AI$6:$AI$1005,MATCH(T614,'Items'!$A$6:$A$1005,0)),"MISSING ID")="Finished item","Finished endpoint",IF(IFERROR(INDEX('Items'!$AI$6:$AI$1005,MATCH(T614,'Items'!$A$6:$A$1005,0)),"MISSING ID")="Currency","Currency / no refinement tier","Recovered output / tier not applicable")),IF(OR(IFERROR(INDEX('Crafting recipes'!$H$6:$H$1005,MATCH(J614,'Crafting recipes'!$A$6:$A$1005,0)),"MISSING ID")="Unassigned",G614="Unassigned"),"Tier unresolved",IF(IFERROR(VALUE(RIGHT(G614,1))-VALUE(RIGHT(IFERROR(INDEX('Crafting recipes'!$H$6:$H$1005,MATCH(J614,'Crafting recipes'!$A$6:$A$1005,0)),"MISSING ID"),1)),0)=1,IF(B614=IFERROR(INDEX('Crafting recipes'!$H$6:$H$1005,MATCH(J614,'Crafting recipes'!$A$6:$A$1005,0)),"MISSING ID"),"Advances one material tier","Lower-tier ingredient; route advances one tier"),"Needs tier review"))))))</x:f>
        <x:v>Lower-tier ingredient; route advances one tier</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T3</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T4</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prerequisite",IF(K615="Raw entry preparation","Entry-resource preparation",IF(G615="Not applicable",IF(IFERROR(INDEX('Items'!$AI$6:$AI$1005,MATCH(T615,'Items'!$A$6:$A$1005,0)),"MISSING ID")="Finished item","Finished endpoint",IF(IFERROR(INDEX('Items'!$AI$6:$AI$1005,MATCH(T615,'Items'!$A$6:$A$1005,0)),"MISSING ID")="Currency","Currency / no refinement tier","Recovered output / tier not applicable")),IF(OR(IFERROR(INDEX('Crafting recipes'!$H$6:$H$1005,MATCH(J615,'Crafting recipes'!$A$6:$A$1005,0)),"MISSING ID")="Unassigned",G615="Unassigned"),"Tier unresolved",IF(IFERROR(VALUE(RIGHT(G615,1))-VALUE(RIGHT(IFERROR(INDEX('Crafting recipes'!$H$6:$H$1005,MATCH(J615,'Crafting recipes'!$A$6:$A$1005,0)),"MISSING ID"),1)),0)=1,IF(B615=IFERROR(INDEX('Crafting recipes'!$H$6:$H$1005,MATCH(J615,'Crafting recipes'!$A$6:$A$1005,0)),"MISSING ID"),"Advances one material tier","Lower-tier ingredient; route advances one tier"),"Needs tier review"))))))</x:f>
        <x:v>Advances one material tier</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T3</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prerequisite",IF(K616="Raw entry preparation","Entry-resource preparation",IF(G616="Not applicable",IF(IFERROR(INDEX('Items'!$AI$6:$AI$1005,MATCH(T616,'Items'!$A$6:$A$1005,0)),"MISSING ID")="Finished item","Finished endpoint",IF(IFERROR(INDEX('Items'!$AI$6:$AI$1005,MATCH(T616,'Items'!$A$6:$A$1005,0)),"MISSING ID")="Currency","Currency / no refinement tier","Recovered output / tier not applicable")),IF(OR(IFERROR(INDEX('Crafting recipes'!$H$6:$H$1005,MATCH(J616,'Crafting recipes'!$A$6:$A$1005,0)),"MISSING ID")="Unassigned",G616="Unassigned"),"Tier unresolved",IF(IFERROR(VALUE(RIGHT(G616,1))-VALUE(RIGHT(IFERROR(INDEX('Crafting recipes'!$H$6:$H$1005,MATCH(J616,'Crafting recipes'!$A$6:$A$1005,0)),"MISSING ID"),1)),0)=1,IF(B616=IFERROR(INDEX('Crafting recipes'!$H$6:$H$1005,MATCH(J616,'Crafting recipes'!$A$6:$A$1005,0)),"MISSING ID"),"Advances one material tier","Lower-tier ingredient; route advances one tier"),"Needs tier review"))))))</x:f>
        <x:v>Advances one material tier</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chitin friction stock</x:v>
      </x:c>
      <x:c r="B617" s="4" t="str">
        <x:f>IFERROR(INDEX('Material routes'!$F$6:$F$2205,MATCH(U617,'Material routes'!$A$6:$A$2205,0)),"MISSING ID")</x:f>
        <x:v>T2</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T3</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prerequisite",IF(K617="Raw entry preparation","Entry-resource preparation",IF(G617="Not applicable",IF(IFERROR(INDEX('Items'!$AI$6:$AI$1005,MATCH(T617,'Items'!$A$6:$A$1005,0)),"MISSING ID")="Finished item","Finished endpoint",IF(IFERROR(INDEX('Items'!$AI$6:$AI$1005,MATCH(T617,'Items'!$A$6:$A$1005,0)),"MISSING ID")="Currency","Currency / no refinement tier","Recovered output / tier not applicable")),IF(OR(IFERROR(INDEX('Crafting recipes'!$H$6:$H$1005,MATCH(J617,'Crafting recipes'!$A$6:$A$1005,0)),"MISSING ID")="Unassigned",G617="Unassigned"),"Tier unresolved",IF(IFERROR(VALUE(RIGHT(G617,1))-VALUE(RIGHT(IFERROR(INDEX('Crafting recipes'!$H$6:$H$1005,MATCH(J617,'Crafting recipes'!$A$6:$A$1005,0)),"MISSING ID"),1)),0)=1,IF(B617=IFERROR(INDEX('Crafting recipes'!$H$6:$H$1005,MATCH(J617,'Crafting recipes'!$A$6:$A$1005,0)),"MISSING ID"),"Advances one material tier","Lower-tier ingredient; route advances one tier"),"Needs tier review"))))))</x:f>
        <x:v>Advances one material tier</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Worked iron stock</x:v>
      </x:c>
      <x:c r="B618" s="4" t="str">
        <x:f>IFERROR(INDEX('Material routes'!$F$6:$F$2205,MATCH(U618,'Material routes'!$A$6:$A$2205,0)),"MISSING ID")</x:f>
        <x:v>T2</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T3</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prerequisite",IF(K618="Raw entry preparation","Entry-resource preparation",IF(G618="Not applicable",IF(IFERROR(INDEX('Items'!$AI$6:$AI$1005,MATCH(T618,'Items'!$A$6:$A$1005,0)),"MISSING ID")="Finished item","Finished endpoint",IF(IFERROR(INDEX('Items'!$AI$6:$AI$1005,MATCH(T618,'Items'!$A$6:$A$1005,0)),"MISSING ID")="Currency","Currency / no refinement tier","Recovered output / tier not applicable")),IF(OR(IFERROR(INDEX('Crafting recipes'!$H$6:$H$1005,MATCH(J618,'Crafting recipes'!$A$6:$A$1005,0)),"MISSING ID")="Unassigned",G618="Unassigned"),"Tier unresolved",IF(IFERROR(VALUE(RIGHT(G618,1))-VALUE(RIGHT(IFERROR(INDEX('Crafting recipes'!$H$6:$H$1005,MATCH(J618,'Crafting recipes'!$A$6:$A$1005,0)),"MISSING ID"),1)),0)=1,IF(B618=IFERROR(INDEX('Crafting recipes'!$H$6:$H$1005,MATCH(J618,'Crafting recipes'!$A$6:$A$1005,0)),"MISSING ID"),"Advances one material tier","Lower-tier ingredient; route advances one tier"),"Needs tier review"))))))</x:f>
        <x:v>Advances one material tier</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T3</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prerequisite",IF(K619="Raw entry preparation","Entry-resource preparation",IF(G619="Not applicable",IF(IFERROR(INDEX('Items'!$AI$6:$AI$1005,MATCH(T619,'Items'!$A$6:$A$1005,0)),"MISSING ID")="Finished item","Finished endpoint",IF(IFERROR(INDEX('Items'!$AI$6:$AI$1005,MATCH(T619,'Items'!$A$6:$A$1005,0)),"MISSING ID")="Currency","Currency / no refinement tier","Recovered output / tier not applicable")),IF(OR(IFERROR(INDEX('Crafting recipes'!$H$6:$H$1005,MATCH(J619,'Crafting recipes'!$A$6:$A$1005,0)),"MISSING ID")="Unassigned",G619="Unassigned"),"Tier unresolved",IF(IFERROR(VALUE(RIGHT(G619,1))-VALUE(RIGHT(IFERROR(INDEX('Crafting recipes'!$H$6:$H$1005,MATCH(J619,'Crafting recipes'!$A$6:$A$1005,0)),"MISSING ID"),1)),0)=1,IF(B619=IFERROR(INDEX('Crafting recipes'!$H$6:$H$1005,MATCH(J619,'Crafting recipes'!$A$6:$A$1005,0)),"MISSING ID"),"Advances one material tier","Lower-tier ingredient; route advances one tier"),"Needs tier review"))))))</x:f>
        <x:v>Advances one material tier</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T3</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prerequisite",IF(K620="Raw entry preparation","Entry-resource preparation",IF(G620="Not applicable",IF(IFERROR(INDEX('Items'!$AI$6:$AI$1005,MATCH(T620,'Items'!$A$6:$A$1005,0)),"MISSING ID")="Finished item","Finished endpoint",IF(IFERROR(INDEX('Items'!$AI$6:$AI$1005,MATCH(T620,'Items'!$A$6:$A$1005,0)),"MISSING ID")="Currency","Currency / no refinement tier","Recovered output / tier not applicable")),IF(OR(IFERROR(INDEX('Crafting recipes'!$H$6:$H$1005,MATCH(J620,'Crafting recipes'!$A$6:$A$1005,0)),"MISSING ID")="Unassigned",G620="Unassigned"),"Tier unresolved",IF(IFERROR(VALUE(RIGHT(G620,1))-VALUE(RIGHT(IFERROR(INDEX('Crafting recipes'!$H$6:$H$1005,MATCH(J620,'Crafting recipes'!$A$6:$A$1005,0)),"MISSING ID"),1)),0)=1,IF(B620=IFERROR(INDEX('Crafting recipes'!$H$6:$H$1005,MATCH(J620,'Crafting recipes'!$A$6:$A$1005,0)),"MISSING ID"),"Advances one material tier","Lower-tier ingredient; route advances one tier"),"Needs tier review"))))))</x:f>
        <x:v>Advances one material tier</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prerequisite",IF(K621="Raw entry preparation","Entry-resource preparation",IF(G621="Not applicable",IF(IFERROR(INDEX('Items'!$AI$6:$AI$1005,MATCH(T621,'Items'!$A$6:$A$1005,0)),"MISSING ID")="Finished item","Finished endpoint",IF(IFERROR(INDEX('Items'!$AI$6:$AI$1005,MATCH(T621,'Items'!$A$6:$A$1005,0)),"MISSING ID")="Currency","Currency / no refinement tier","Recovered output / tier not applicable")),IF(OR(IFERROR(INDEX('Crafting recipes'!$H$6:$H$1005,MATCH(J621,'Crafting recipes'!$A$6:$A$1005,0)),"MISSING ID")="Unassigned",G621="Unassigned"),"Tier unresolved",IF(IFERROR(VALUE(RIGHT(G621,1))-VALUE(RIGHT(IFERROR(INDEX('Crafting recipes'!$H$6:$H$1005,MATCH(J621,'Crafting recipes'!$A$6:$A$1005,0)),"MISSING ID"),1)),0)=1,IF(B621=IFERROR(INDEX('Crafting recipes'!$H$6:$H$1005,MATCH(J621,'Crafting recipes'!$A$6:$A$1005,0)),"MISSING ID"),"Advances one material tier","Lower-tier ingredient; route advances one tier"),"Needs tier review"))))))</x:f>
        <x:v>Advances one material tier</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T3</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T4</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prerequisite",IF(K622="Raw entry preparation","Entry-resource preparation",IF(G622="Not applicable",IF(IFERROR(INDEX('Items'!$AI$6:$AI$1005,MATCH(T622,'Items'!$A$6:$A$1005,0)),"MISSING ID")="Finished item","Finished endpoint",IF(IFERROR(INDEX('Items'!$AI$6:$AI$1005,MATCH(T622,'Items'!$A$6:$A$1005,0)),"MISSING ID")="Currency","Currency / no refinement tier","Recovered output / tier not applicable")),IF(OR(IFERROR(INDEX('Crafting recipes'!$H$6:$H$1005,MATCH(J622,'Crafting recipes'!$A$6:$A$1005,0)),"MISSING ID")="Unassigned",G622="Unassigned"),"Tier unresolved",IF(IFERROR(VALUE(RIGHT(G622,1))-VALUE(RIGHT(IFERROR(INDEX('Crafting recipes'!$H$6:$H$1005,MATCH(J622,'Crafting recipes'!$A$6:$A$1005,0)),"MISSING ID"),1)),0)=1,IF(B622=IFERROR(INDEX('Crafting recipes'!$H$6:$H$1005,MATCH(J622,'Crafting recipes'!$A$6:$A$1005,0)),"MISSING ID"),"Advances one material tier","Lower-tier ingredient; route advances one tier"),"Needs tier review"))))))</x:f>
        <x:v>Advances one material tier</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Refractory ceramic stock</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T3</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prerequisite",IF(K623="Raw entry preparation","Entry-resource preparation",IF(G623="Not applicable",IF(IFERROR(INDEX('Items'!$AI$6:$AI$1005,MATCH(T623,'Items'!$A$6:$A$1005,0)),"MISSING ID")="Finished item","Finished endpoint",IF(IFERROR(INDEX('Items'!$AI$6:$AI$1005,MATCH(T623,'Items'!$A$6:$A$1005,0)),"MISSING ID")="Currency","Currency / no refinement tier","Recovered output / tier not applicable")),IF(OR(IFERROR(INDEX('Crafting recipes'!$H$6:$H$1005,MATCH(J623,'Crafting recipes'!$A$6:$A$1005,0)),"MISSING ID")="Unassigned",G623="Unassigned"),"Tier unresolved",IF(IFERROR(VALUE(RIGHT(G623,1))-VALUE(RIGHT(IFERROR(INDEX('Crafting recipes'!$H$6:$H$1005,MATCH(J623,'Crafting recipes'!$A$6:$A$1005,0)),"MISSING ID"),1)),0)=1,IF(B623=IFERROR(INDEX('Crafting recipes'!$H$6:$H$1005,MATCH(J623,'Crafting recipes'!$A$6:$A$1005,0)),"MISSING ID"),"Advances one material tier","Lower-tier ingredient; route advances one tier"),"Needs tier review"))))))</x:f>
        <x:v>Advances one material tier</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T3</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prerequisite",IF(K624="Raw entry preparation","Entry-resource preparation",IF(G624="Not applicable",IF(IFERROR(INDEX('Items'!$AI$6:$AI$1005,MATCH(T624,'Items'!$A$6:$A$1005,0)),"MISSING ID")="Finished item","Finished endpoint",IF(IFERROR(INDEX('Items'!$AI$6:$AI$1005,MATCH(T624,'Items'!$A$6:$A$1005,0)),"MISSING ID")="Currency","Currency / no refinement tier","Recovered output / tier not applicable")),IF(OR(IFERROR(INDEX('Crafting recipes'!$H$6:$H$1005,MATCH(J624,'Crafting recipes'!$A$6:$A$1005,0)),"MISSING ID")="Unassigned",G624="Unassigned"),"Tier unresolved",IF(IFERROR(VALUE(RIGHT(G624,1))-VALUE(RIGHT(IFERROR(INDEX('Crafting recipes'!$H$6:$H$1005,MATCH(J624,'Crafting recipes'!$A$6:$A$1005,0)),"MISSING ID"),1)),0)=1,IF(B624=IFERROR(INDEX('Crafting recipes'!$H$6:$H$1005,MATCH(J624,'Crafting recipes'!$A$6:$A$1005,0)),"MISSING ID"),"Advances one material tier","Lower-tier ingredient; route advances one tier"),"Needs tier review"))))))</x:f>
        <x:v>Advances one material tier</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stock</x:v>
      </x:c>
      <x:c r="B625" s="4" t="str">
        <x:f>IFERROR(INDEX('Material routes'!$F$6:$F$2205,MATCH(U625,'Material routes'!$A$6:$A$2205,0)),"MISSING ID")</x:f>
        <x:v>T3</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T4</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prerequisite",IF(K625="Raw entry preparation","Entry-resource preparation",IF(G625="Not applicable",IF(IFERROR(INDEX('Items'!$AI$6:$AI$1005,MATCH(T625,'Items'!$A$6:$A$1005,0)),"MISSING ID")="Finished item","Finished endpoint",IF(IFERROR(INDEX('Items'!$AI$6:$AI$1005,MATCH(T625,'Items'!$A$6:$A$1005,0)),"MISSING ID")="Currency","Currency / no refinement tier","Recovered output / tier not applicable")),IF(OR(IFERROR(INDEX('Crafting recipes'!$H$6:$H$1005,MATCH(J625,'Crafting recipes'!$A$6:$A$1005,0)),"MISSING ID")="Unassigned",G625="Unassigned"),"Tier unresolved",IF(IFERROR(VALUE(RIGHT(G625,1))-VALUE(RIGHT(IFERROR(INDEX('Crafting recipes'!$H$6:$H$1005,MATCH(J625,'Crafting recipes'!$A$6:$A$1005,0)),"MISSING ID"),1)),0)=1,IF(B625=IFERROR(INDEX('Crafting recipes'!$H$6:$H$1005,MATCH(J625,'Crafting recipes'!$A$6:$A$1005,0)),"MISSING ID"),"Advances one material tier","Lower-tier ingredient; route advances one tier"),"Needs tier review"))))))</x:f>
        <x:v>Advances one material tier</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T3</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T4</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prerequisite",IF(K626="Raw entry preparation","Entry-resource preparation",IF(G626="Not applicable",IF(IFERROR(INDEX('Items'!$AI$6:$AI$1005,MATCH(T626,'Items'!$A$6:$A$1005,0)),"MISSING ID")="Finished item","Finished endpoint",IF(IFERROR(INDEX('Items'!$AI$6:$AI$1005,MATCH(T626,'Items'!$A$6:$A$1005,0)),"MISSING ID")="Currency","Currency / no refinement tier","Recovered output / tier not applicable")),IF(OR(IFERROR(INDEX('Crafting recipes'!$H$6:$H$1005,MATCH(J626,'Crafting recipes'!$A$6:$A$1005,0)),"MISSING ID")="Unassigned",G626="Unassigned"),"Tier unresolved",IF(IFERROR(VALUE(RIGHT(G626,1))-VALUE(RIGHT(IFERROR(INDEX('Crafting recipes'!$H$6:$H$1005,MATCH(J626,'Crafting recipes'!$A$6:$A$1005,0)),"MISSING ID"),1)),0)=1,IF(B626=IFERROR(INDEX('Crafting recipes'!$H$6:$H$1005,MATCH(J626,'Crafting recipes'!$A$6:$A$1005,0)),"MISSING ID"),"Advances one material tier","Lower-tier ingredient; route advances one tier"),"Needs tier review"))))))</x:f>
        <x:v>Advances one material tier</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flakes</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T2</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prerequisite",IF(K627="Raw entry preparation","Entry-resource preparation",IF(G627="Not applicable",IF(IFERROR(INDEX('Items'!$AI$6:$AI$1005,MATCH(T627,'Items'!$A$6:$A$1005,0)),"MISSING ID")="Finished item","Finished endpoint",IF(IFERROR(INDEX('Items'!$AI$6:$AI$1005,MATCH(T627,'Items'!$A$6:$A$1005,0)),"MISSING ID")="Currency","Currency / no refinement tier","Recovered output / tier not applicable")),IF(OR(IFERROR(INDEX('Crafting recipes'!$H$6:$H$1005,MATCH(J627,'Crafting recipes'!$A$6:$A$1005,0)),"MISSING ID")="Unassigned",G627="Unassigned"),"Tier unresolved",IF(IFERROR(VALUE(RIGHT(G627,1))-VALUE(RIGHT(IFERROR(INDEX('Crafting recipes'!$H$6:$H$1005,MATCH(J627,'Crafting recipes'!$A$6:$A$1005,0)),"MISSING ID"),1)),0)=1,IF(B627=IFERROR(INDEX('Crafting recipes'!$H$6:$H$1005,MATCH(J627,'Crafting recipes'!$A$6:$A$1005,0)),"MISSING ID"),"Advances one material tier","Lower-tier ingredient; route advances one tier"),"Needs tier review"))))))</x:f>
        <x:v>Advances one material tier</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T1</x:v>
      </x:c>
      <x:c r="C628" s="4" t="str">
        <x:f>IFERROR(INDEX('Material routes'!$H$6:$H$2205,MATCH(U628,'Material routes'!$A$6:$A$2205,0)),"MISSING ID")</x:f>
        <x:v>Chemical material</x:v>
      </x:c>
      <x:c r="D628" s="4" t="str">
        <x:f>IFERROR(INDEX('Material routes'!$G$6:$G$2205,MATCH(U628,'Material routes'!$A$6:$A$2205,0)),"MISSING ID")</x:f>
        <x:v>Processing agents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T2</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prerequisite",IF(K628="Raw entry preparation","Entry-resource preparation",IF(G628="Not applicable",IF(IFERROR(INDEX('Items'!$AI$6:$AI$1005,MATCH(T628,'Items'!$A$6:$A$1005,0)),"MISSING ID")="Finished item","Finished endpoint",IF(IFERROR(INDEX('Items'!$AI$6:$AI$1005,MATCH(T628,'Items'!$A$6:$A$1005,0)),"MISSING ID")="Currency","Currency / no refinement tier","Recovered output / tier not applicable")),IF(OR(IFERROR(INDEX('Crafting recipes'!$H$6:$H$1005,MATCH(J628,'Crafting recipes'!$A$6:$A$1005,0)),"MISSING ID")="Unassigned",G628="Unassigned"),"Tier unresolved",IF(IFERROR(VALUE(RIGHT(G628,1))-VALUE(RIGHT(IFERROR(INDEX('Crafting recipes'!$H$6:$H$1005,MATCH(J628,'Crafting recipes'!$A$6:$A$1005,0)),"MISSING ID"),1)),0)=1,IF(B628=IFERROR(INDEX('Crafting recipes'!$H$6:$H$1005,MATCH(J628,'Crafting recipes'!$A$6:$A$1005,0)),"MISSING ID"),"Advances one material tier","Lower-tier ingredient; route advances one tier"),"Needs tier review"))))))</x:f>
        <x:v>Advances one material tier</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T1</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T4</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prerequisite",IF(K629="Raw entry preparation","Entry-resource preparation",IF(G629="Not applicable",IF(IFERROR(INDEX('Items'!$AI$6:$AI$1005,MATCH(T629,'Items'!$A$6:$A$1005,0)),"MISSING ID")="Finished item","Finished endpoint",IF(IFERROR(INDEX('Items'!$AI$6:$AI$1005,MATCH(T629,'Items'!$A$6:$A$1005,0)),"MISSING ID")="Currency","Currency / no refinement tier","Recovered output / tier not applicable")),IF(OR(IFERROR(INDEX('Crafting recipes'!$H$6:$H$1005,MATCH(J629,'Crafting recipes'!$A$6:$A$1005,0)),"MISSING ID")="Unassigned",G629="Unassigned"),"Tier unresolved",IF(IFERROR(VALUE(RIGHT(G629,1))-VALUE(RIGHT(IFERROR(INDEX('Crafting recipes'!$H$6:$H$1005,MATCH(J629,'Crafting recipes'!$A$6:$A$1005,0)),"MISSING ID"),1)),0)=1,IF(B629=IFERROR(INDEX('Crafting recipes'!$H$6:$H$1005,MATCH(J629,'Crafting recipes'!$A$6:$A$1005,0)),"MISSING ID"),"Advances one material tier","Lower-tier ingredient; route advances one tier"),"Needs tier review"))))))</x:f>
        <x:v>Lower-tier ingredient; route advances one tier</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T3</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T4</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prerequisite",IF(K630="Raw entry preparation","Entry-resource preparation",IF(G630="Not applicable",IF(IFERROR(INDEX('Items'!$AI$6:$AI$1005,MATCH(T630,'Items'!$A$6:$A$1005,0)),"MISSING ID")="Finished item","Finished endpoint",IF(IFERROR(INDEX('Items'!$AI$6:$AI$1005,MATCH(T630,'Items'!$A$6:$A$1005,0)),"MISSING ID")="Currency","Currency / no refinement tier","Recovered output / tier not applicable")),IF(OR(IFERROR(INDEX('Crafting recipes'!$H$6:$H$1005,MATCH(J630,'Crafting recipes'!$A$6:$A$1005,0)),"MISSING ID")="Unassigned",G630="Unassigned"),"Tier unresolved",IF(IFERROR(VALUE(RIGHT(G630,1))-VALUE(RIGHT(IFERROR(INDEX('Crafting recipes'!$H$6:$H$1005,MATCH(J630,'Crafting recipes'!$A$6:$A$1005,0)),"MISSING ID"),1)),0)=1,IF(B630=IFERROR(INDEX('Crafting recipes'!$H$6:$H$1005,MATCH(J630,'Crafting recipes'!$A$6:$A$1005,0)),"MISSING ID"),"Advances one material tier","Lower-tier ingredient; route advances one tier"),"Needs tier review"))))))</x:f>
        <x:v>Advances one material tier</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T3</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T4</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prerequisite",IF(K631="Raw entry preparation","Entry-resource preparation",IF(G631="Not applicable",IF(IFERROR(INDEX('Items'!$AI$6:$AI$1005,MATCH(T631,'Items'!$A$6:$A$1005,0)),"MISSING ID")="Finished item","Finished endpoint",IF(IFERROR(INDEX('Items'!$AI$6:$AI$1005,MATCH(T631,'Items'!$A$6:$A$1005,0)),"MISSING ID")="Currency","Currency / no refinement tier","Recovered output / tier not applicable")),IF(OR(IFERROR(INDEX('Crafting recipes'!$H$6:$H$1005,MATCH(J631,'Crafting recipes'!$A$6:$A$1005,0)),"MISSING ID")="Unassigned",G631="Unassigned"),"Tier unresolved",IF(IFERROR(VALUE(RIGHT(G631,1))-VALUE(RIGHT(IFERROR(INDEX('Crafting recipes'!$H$6:$H$1005,MATCH(J631,'Crafting recipes'!$A$6:$A$1005,0)),"MISSING ID"),1)),0)=1,IF(B631=IFERROR(INDEX('Crafting recipes'!$H$6:$H$1005,MATCH(J631,'Crafting recipes'!$A$6:$A$1005,0)),"MISSING ID"),"Advances one material tier","Lower-tier ingredient; route advances one tier"),"Needs tier review"))))))</x:f>
        <x:v>Advances one material tier</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x:v>
      </x:c>
      <x:c r="B632" s="4" t="str">
        <x:f>IFERROR(INDEX('Material routes'!$F$6:$F$2205,MATCH(U632,'Material routes'!$A$6:$A$2205,0)),"MISSING ID")</x:f>
        <x:v>T1</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T4</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prerequisite",IF(K632="Raw entry preparation","Entry-resource preparation",IF(G632="Not applicable",IF(IFERROR(INDEX('Items'!$AI$6:$AI$1005,MATCH(T632,'Items'!$A$6:$A$1005,0)),"MISSING ID")="Finished item","Finished endpoint",IF(IFERROR(INDEX('Items'!$AI$6:$AI$1005,MATCH(T632,'Items'!$A$6:$A$1005,0)),"MISSING ID")="Currency","Currency / no refinement tier","Recovered output / tier not applicable")),IF(OR(IFERROR(INDEX('Crafting recipes'!$H$6:$H$1005,MATCH(J632,'Crafting recipes'!$A$6:$A$1005,0)),"MISSING ID")="Unassigned",G632="Unassigned"),"Tier unresolved",IF(IFERROR(VALUE(RIGHT(G632,1))-VALUE(RIGHT(IFERROR(INDEX('Crafting recipes'!$H$6:$H$1005,MATCH(J632,'Crafting recipes'!$A$6:$A$1005,0)),"MISSING ID"),1)),0)=1,IF(B632=IFERROR(INDEX('Crafting recipes'!$H$6:$H$1005,MATCH(J632,'Crafting recipes'!$A$6:$A$1005,0)),"MISSING ID"),"Advances one material tier","Lower-tier ingredient; route advances one tier"),"Needs tier review"))))))</x:f>
        <x:v>Lower-tier ingredient; route advances one tier</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T3</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T4</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prerequisite",IF(K633="Raw entry preparation","Entry-resource preparation",IF(G633="Not applicable",IF(IFERROR(INDEX('Items'!$AI$6:$AI$1005,MATCH(T633,'Items'!$A$6:$A$1005,0)),"MISSING ID")="Finished item","Finished endpoint",IF(IFERROR(INDEX('Items'!$AI$6:$AI$1005,MATCH(T633,'Items'!$A$6:$A$1005,0)),"MISSING ID")="Currency","Currency / no refinement tier","Recovered output / tier not applicable")),IF(OR(IFERROR(INDEX('Crafting recipes'!$H$6:$H$1005,MATCH(J633,'Crafting recipes'!$A$6:$A$1005,0)),"MISSING ID")="Unassigned",G633="Unassigned"),"Tier unresolved",IF(IFERROR(VALUE(RIGHT(G633,1))-VALUE(RIGHT(IFERROR(INDEX('Crafting recipes'!$H$6:$H$1005,MATCH(J633,'Crafting recipes'!$A$6:$A$1005,0)),"MISSING ID"),1)),0)=1,IF(B633=IFERROR(INDEX('Crafting recipes'!$H$6:$H$1005,MATCH(J633,'Crafting recipes'!$A$6:$A$1005,0)),"MISSING ID"),"Advances one material tier","Lower-tier ingredient; route advances one tier"),"Needs tier review"))))))</x:f>
        <x:v>Advances one material tier</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Refractory ceramic stock</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T3</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prerequisite",IF(K634="Raw entry preparation","Entry-resource preparation",IF(G634="Not applicable",IF(IFERROR(INDEX('Items'!$AI$6:$AI$1005,MATCH(T634,'Items'!$A$6:$A$1005,0)),"MISSING ID")="Finished item","Finished endpoint",IF(IFERROR(INDEX('Items'!$AI$6:$AI$1005,MATCH(T634,'Items'!$A$6:$A$1005,0)),"MISSING ID")="Currency","Currency / no refinement tier","Recovered output / tier not applicable")),IF(OR(IFERROR(INDEX('Crafting recipes'!$H$6:$H$1005,MATCH(J634,'Crafting recipes'!$A$6:$A$1005,0)),"MISSING ID")="Unassigned",G634="Unassigned"),"Tier unresolved",IF(IFERROR(VALUE(RIGHT(G634,1))-VALUE(RIGHT(IFERROR(INDEX('Crafting recipes'!$H$6:$H$1005,MATCH(J634,'Crafting recipes'!$A$6:$A$1005,0)),"MISSING ID"),1)),0)=1,IF(B634=IFERROR(INDEX('Crafting recipes'!$H$6:$H$1005,MATCH(J634,'Crafting recipes'!$A$6:$A$1005,0)),"MISSING ID"),"Advances one material tier","Lower-tier ingredient; route advances one tier"),"Needs tier review"))))))</x:f>
        <x:v>Advances one material tier</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conductor stock</x:v>
      </x:c>
      <x:c r="B635" s="4" t="str">
        <x:f>IFERROR(INDEX('Material routes'!$F$6:$F$2205,MATCH(U635,'Material routes'!$A$6:$A$2205,0)),"MISSING ID")</x:f>
        <x:v>T2</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T3</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prerequisite",IF(K635="Raw entry preparation","Entry-resource preparation",IF(G635="Not applicable",IF(IFERROR(INDEX('Items'!$AI$6:$AI$1005,MATCH(T635,'Items'!$A$6:$A$1005,0)),"MISSING ID")="Finished item","Finished endpoint",IF(IFERROR(INDEX('Items'!$AI$6:$AI$1005,MATCH(T635,'Items'!$A$6:$A$1005,0)),"MISSING ID")="Currency","Currency / no refinement tier","Recovered output / tier not applicable")),IF(OR(IFERROR(INDEX('Crafting recipes'!$H$6:$H$1005,MATCH(J635,'Crafting recipes'!$A$6:$A$1005,0)),"MISSING ID")="Unassigned",G635="Unassigned"),"Tier unresolved",IF(IFERROR(VALUE(RIGHT(G635,1))-VALUE(RIGHT(IFERROR(INDEX('Crafting recipes'!$H$6:$H$1005,MATCH(J635,'Crafting recipes'!$A$6:$A$1005,0)),"MISSING ID"),1)),0)=1,IF(B635=IFERROR(INDEX('Crafting recipes'!$H$6:$H$1005,MATCH(J635,'Crafting recipes'!$A$6:$A$1005,0)),"MISSING ID"),"Advances one material tier","Lower-tier ingredient; route advances one tier"),"Needs tier review"))))))</x:f>
        <x:v>Advances one material tier</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T4</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prerequisite",IF(K636="Raw entry preparation","Entry-resource preparation",IF(G636="Not applicable",IF(IFERROR(INDEX('Items'!$AI$6:$AI$1005,MATCH(T636,'Items'!$A$6:$A$1005,0)),"MISSING ID")="Finished item","Finished endpoint",IF(IFERROR(INDEX('Items'!$AI$6:$AI$1005,MATCH(T636,'Items'!$A$6:$A$1005,0)),"MISSING ID")="Currency","Currency / no refinement tier","Recovered output / tier not applicable")),IF(OR(IFERROR(INDEX('Crafting recipes'!$H$6:$H$1005,MATCH(J636,'Crafting recipes'!$A$6:$A$1005,0)),"MISSING ID")="Unassigned",G636="Unassigned"),"Tier unresolved",IF(IFERROR(VALUE(RIGHT(G636,1))-VALUE(RIGHT(IFERROR(INDEX('Crafting recipes'!$H$6:$H$1005,MATCH(J636,'Crafting recipes'!$A$6:$A$1005,0)),"MISSING ID"),1)),0)=1,IF(B636=IFERROR(INDEX('Crafting recipes'!$H$6:$H$1005,MATCH(J636,'Crafting recipes'!$A$6:$A$1005,0)),"MISSING ID"),"Advances one material tier","Lower-tier ingredient; route advances one tier"),"Needs tier review"))))))</x:f>
        <x:v>Lower-tier ingredient; route advances one tier</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Prepared electrical insulation stock</x:v>
      </x:c>
      <x:c r="B637" s="4" t="str">
        <x:f>IFERROR(INDEX('Material routes'!$F$6:$F$2205,MATCH(U637,'Material routes'!$A$6:$A$2205,0)),"MISSING ID")</x:f>
        <x:v>T3</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T4</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prerequisite",IF(K637="Raw entry preparation","Entry-resource preparation",IF(G637="Not applicable",IF(IFERROR(INDEX('Items'!$AI$6:$AI$1005,MATCH(T637,'Items'!$A$6:$A$1005,0)),"MISSING ID")="Finished item","Finished endpoint",IF(IFERROR(INDEX('Items'!$AI$6:$AI$1005,MATCH(T637,'Items'!$A$6:$A$1005,0)),"MISSING ID")="Currency","Currency / no refinement tier","Recovered output / tier not applicable")),IF(OR(IFERROR(INDEX('Crafting recipes'!$H$6:$H$1005,MATCH(J637,'Crafting recipes'!$A$6:$A$1005,0)),"MISSING ID")="Unassigned",G637="Unassigned"),"Tier unresolved",IF(IFERROR(VALUE(RIGHT(G637,1))-VALUE(RIGHT(IFERROR(INDEX('Crafting recipes'!$H$6:$H$1005,MATCH(J637,'Crafting recipes'!$A$6:$A$1005,0)),"MISSING ID"),1)),0)=1,IF(B637=IFERROR(INDEX('Crafting recipes'!$H$6:$H$1005,MATCH(J637,'Crafting recipes'!$A$6:$A$1005,0)),"MISSING ID"),"Advances one material tier","Lower-tier ingredient; route advances one tier"),"Needs tier review"))))))</x:f>
        <x:v>Advances one material tier</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Not applicable</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prerequisite",IF(K638="Raw entry preparation","Entry-resource preparation",IF(G638="Not applicable",IF(IFERROR(INDEX('Items'!$AI$6:$AI$1005,MATCH(T638,'Items'!$A$6:$A$1005,0)),"MISSING ID")="Finished item","Finished endpoint",IF(IFERROR(INDEX('Items'!$AI$6:$AI$1005,MATCH(T638,'Items'!$A$6:$A$1005,0)),"MISSING ID")="Currency","Currency / no refinement tier","Recovered output / tier not applicable")),IF(OR(IFERROR(INDEX('Crafting recipes'!$H$6:$H$1005,MATCH(J638,'Crafting recipes'!$A$6:$A$1005,0)),"MISSING ID")="Unassigned",G638="Unassigned"),"Tier unresolved",IF(IFERROR(VALUE(RIGHT(G638,1))-VALUE(RIGHT(IFERROR(INDEX('Crafting recipes'!$H$6:$H$1005,MATCH(J638,'Crafting recipes'!$A$6:$A$1005,0)),"MISSING ID"),1)),0)=1,IF(B638=IFERROR(INDEX('Crafting recipes'!$H$6:$H$1005,MATCH(J638,'Crafting recipes'!$A$6:$A$1005,0)),"MISSING ID"),"Advances one material tier","Lower-tier ingredient; route advances one tier"),"Needs tier review"))))))</x:f>
        <x:v>Finished endpoint</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stock</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Not applicable</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prerequisite",IF(K639="Raw entry preparation","Entry-resource preparation",IF(G639="Not applicable",IF(IFERROR(INDEX('Items'!$AI$6:$AI$1005,MATCH(T639,'Items'!$A$6:$A$1005,0)),"MISSING ID")="Finished item","Finished endpoint",IF(IFERROR(INDEX('Items'!$AI$6:$AI$1005,MATCH(T639,'Items'!$A$6:$A$1005,0)),"MISSING ID")="Currency","Currency / no refinement tier","Recovered output / tier not applicable")),IF(OR(IFERROR(INDEX('Crafting recipes'!$H$6:$H$1005,MATCH(J639,'Crafting recipes'!$A$6:$A$1005,0)),"MISSING ID")="Unassigned",G639="Unassigned"),"Tier unresolved",IF(IFERROR(VALUE(RIGHT(G639,1))-VALUE(RIGHT(IFERROR(INDEX('Crafting recipes'!$H$6:$H$1005,MATCH(J639,'Crafting recipes'!$A$6:$A$1005,0)),"MISSING ID"),1)),0)=1,IF(B639=IFERROR(INDEX('Crafting recipes'!$H$6:$H$1005,MATCH(J639,'Crafting recipes'!$A$6:$A$1005,0)),"MISSING ID"),"Advances one material tier","Lower-tier ingredient; route advances one tier"),"Needs tier review"))))))</x:f>
        <x:v>Finished endpoint</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T2</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Not applicable</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prerequisite",IF(K640="Raw entry preparation","Entry-resource preparation",IF(G640="Not applicable",IF(IFERROR(INDEX('Items'!$AI$6:$AI$1005,MATCH(T640,'Items'!$A$6:$A$1005,0)),"MISSING ID")="Finished item","Finished endpoint",IF(IFERROR(INDEX('Items'!$AI$6:$AI$1005,MATCH(T640,'Items'!$A$6:$A$1005,0)),"MISSING ID")="Currency","Currency / no refinement tier","Recovered output / tier not applicable")),IF(OR(IFERROR(INDEX('Crafting recipes'!$H$6:$H$1005,MATCH(J640,'Crafting recipes'!$A$6:$A$1005,0)),"MISSING ID")="Unassigned",G640="Unassigned"),"Tier unresolved",IF(IFERROR(VALUE(RIGHT(G640,1))-VALUE(RIGHT(IFERROR(INDEX('Crafting recipes'!$H$6:$H$1005,MATCH(J640,'Crafting recipes'!$A$6:$A$1005,0)),"MISSING ID"),1)),0)=1,IF(B640=IFERROR(INDEX('Crafting recipes'!$H$6:$H$1005,MATCH(J640,'Crafting recipes'!$A$6:$A$1005,0)),"MISSING ID"),"Advances one material tier","Lower-tier ingredient; route advances one tier"),"Needs tier review"))))))</x:f>
        <x:v>Finished endpoint</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stock</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Not applicable</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prerequisite",IF(K641="Raw entry preparation","Entry-resource preparation",IF(G641="Not applicable",IF(IFERROR(INDEX('Items'!$AI$6:$AI$1005,MATCH(T641,'Items'!$A$6:$A$1005,0)),"MISSING ID")="Finished item","Finished endpoint",IF(IFERROR(INDEX('Items'!$AI$6:$AI$1005,MATCH(T641,'Items'!$A$6:$A$1005,0)),"MISSING ID")="Currency","Currency / no refinement tier","Recovered output / tier not applicable")),IF(OR(IFERROR(INDEX('Crafting recipes'!$H$6:$H$1005,MATCH(J641,'Crafting recipes'!$A$6:$A$1005,0)),"MISSING ID")="Unassigned",G641="Unassigned"),"Tier unresolved",IF(IFERROR(VALUE(RIGHT(G641,1))-VALUE(RIGHT(IFERROR(INDEX('Crafting recipes'!$H$6:$H$1005,MATCH(J641,'Crafting recipes'!$A$6:$A$1005,0)),"MISSING ID"),1)),0)=1,IF(B641=IFERROR(INDEX('Crafting recipes'!$H$6:$H$1005,MATCH(J641,'Crafting recipes'!$A$6:$A$1005,0)),"MISSING ID"),"Advances one material tier","Lower-tier ingredient; route advances one tier"),"Needs tier review"))))))</x:f>
        <x:v>Finished endpoint</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t="str">
        <x:f>IFERROR(INDEX('Material routes'!$E$6:$E$2205,MATCH(U642,'Material routes'!$A$6:$A$2205,0)),"MISSING ID")</x:f>
        <x:v>Worked iron stock</x:v>
      </x:c>
      <x:c r="B642" s="4" t="str">
        <x:f>IFERROR(INDEX('Material routes'!$F$6:$F$2205,MATCH(U642,'Material routes'!$A$6:$A$2205,0)),"MISSING ID")</x:f>
        <x:v>T2</x:v>
      </x:c>
      <x:c r="C642" s="4" t="str">
        <x:f>IFERROR(INDEX('Material routes'!$H$6:$H$2205,MATCH(U642,'Material routes'!$A$6:$A$2205,0)),"MISSING ID")</x:f>
        <x:v>Processed material</x:v>
      </x:c>
      <x:c r="D642" s="4" t="str">
        <x:f>IFERROR(INDEX('Material routes'!$G$6:$G$2205,MATCH(U642,'Material routes'!$A$6:$A$2205,0)),"MISSING ID")</x:f>
        <x:v>Manufactured stock</x:v>
      </x:c>
      <x:c r="E642" s="4" t="str">
        <x:f>IFERROR(INDEX('Material routes'!$C$6:$C$2205,MATCH(U642,'Material routes'!$A$6:$A$2205,0)),"MISSING ID")</x:f>
        <x:v>Ingredient candidate</x:v>
      </x:c>
      <x:c r="F642" s="4" t="str">
        <x:f>IFERROR(INDEX('Material routes'!$E$6:$E$2205,MATCH(V642,'Material routes'!$A$6:$A$2205,0)),"MISSING ID")</x:f>
        <x:v>Iron spike mace</x:v>
      </x:c>
      <x:c r="G642" s="4" t="str">
        <x:f>IFERROR(INDEX('Material routes'!$F$6:$F$2205,MATCH(V642,'Material routes'!$A$6:$A$2205,0)),"MISSING ID")</x:f>
        <x:v>Not applicable</x:v>
      </x:c>
      <x:c r="H642" s="4" t="str">
        <x:f>IFERROR(INDEX('Material routes'!$H$6:$H$2205,MATCH(V642,'Material routes'!$A$6:$A$2205,0)),"MISSING ID")</x:f>
        <x:v>Weapon</x:v>
      </x:c>
      <x:c r="I642" s="4" t="str">
        <x:f>IFERROR(INDEX('Material routes'!$G$6:$G$2205,MATCH(V642,'Material routes'!$A$6:$A$2205,0)),"MISSING ID")</x:f>
        <x:v>Weapons</x:v>
      </x:c>
      <x:c r="J642" s="4" t="str">
        <x:f>IFERROR(INDEX('Material routes'!$B$6:$B$2205,MATCH(U642,'Material routes'!$A$6:$A$2205,0)),"MISSING ID")</x:f>
        <x:v>design.collection.iron_spike_mace</x:v>
      </x:c>
      <x:c r="K642" s="4" t="str">
        <x:f>IFERROR(INDEX('Crafting recipes'!$C$6:$C$1005,MATCH(J642,'Crafting recipes'!$A$6:$A$1005,0)),"MISSING ID")</x:f>
        <x:v>Finished-item crafting</x:v>
      </x:c>
      <x:c r="L642" s="4" t="str">
        <x:f>IFERROR(INDEX('Material routes'!$K$6:$K$2205,MATCH(U642,'Material routes'!$A$6:$A$2205,0)),"MISSING ID")</x:f>
        <x:v>Proposal</x:v>
      </x:c>
      <x:c r="M642" s="4" t="str">
        <x:f>IFERROR(INDEX('Material routes'!$M$6:$M$2205,MATCH(U642,'Material routes'!$A$6:$A$2205,0)),"MISSING ID")</x:f>
        <x:v>Partial proposal</x:v>
      </x:c>
      <x:c r="N642" s="4"/>
      <x:c r="O642" s="4" t="str">
        <x:f>IFERROR(INDEX('Material routes'!$J$6:$J$2205,MATCH(U642,'Material routes'!$A$6:$A$2205,0)),"MISSING ID")</x:f>
        <x:v>Unspecified</x:v>
      </x:c>
      <x:c r="P642" s="4"/>
      <x:c r="Q642" s="4" t="str">
        <x:f>IFERROR(INDEX('Material routes'!$J$6:$J$2205,MATCH(V642,'Material routes'!$A$6:$A$2205,0)),"MISSING ID")</x:f>
        <x:v>Unspecified</x:v>
      </x:c>
      <x:c r="R642" s="4" t="str">
        <x:f>IF(L642="Withheld","Withheld premise",IF(E642="Tool candidate","Reusable prerequisite",IF(K642="Raw entry preparation","Entry-resource preparation",IF(G642="Not applicable",IF(IFERROR(INDEX('Items'!$AI$6:$AI$1005,MATCH(T642,'Items'!$A$6:$A$1005,0)),"MISSING ID")="Finished item","Finished endpoint",IF(IFERROR(INDEX('Items'!$AI$6:$AI$1005,MATCH(T642,'Items'!$A$6:$A$1005,0)),"MISSING ID")="Currency","Currency / no refinement tier","Recovered output / tier not applicable")),IF(OR(IFERROR(INDEX('Crafting recipes'!$H$6:$H$1005,MATCH(J642,'Crafting recipes'!$A$6:$A$1005,0)),"MISSING ID")="Unassigned",G642="Unassigned"),"Tier unresolved",IF(IFERROR(VALUE(RIGHT(G642,1))-VALUE(RIGHT(IFERROR(INDEX('Crafting recipes'!$H$6:$H$1005,MATCH(J642,'Crafting recipes'!$A$6:$A$1005,0)),"MISSING ID"),1)),0)=1,IF(B642=IFERROR(INDEX('Crafting recipes'!$H$6:$H$1005,MATCH(J642,'Crafting recipes'!$A$6:$A$1005,0)),"MISSING ID"),"Advances one material tier","Lower-tier ingredient; route advances one tier"),"Needs tier review"))))))</x:f>
        <x:v>Finished endpoint</x:v>
      </x:c>
      <x:c r="S642" s="4" t="str">
        <x:f>IFERROR(INDEX('Material routes'!$D$6:$D$2205,MATCH(U642,'Material routes'!$A$6:$A$2205,0)),"MISSING ID")</x:f>
        <x:v>proposal.natural.iron_stock</x:v>
      </x:c>
      <x:c r="T642" s="4" t="str">
        <x:f>IFERROR(INDEX('Material routes'!$D$6:$D$2205,MATCH(V642,'Material routes'!$A$6:$A$2205,0)),"MISSING ID")</x:f>
        <x:v>proposal.collection.iron_spike_mace</x:v>
      </x:c>
      <x:c r="U642" s="4" t="str">
        <x:v>design.collection.iron_spike_mace.in.1</x:v>
      </x:c>
      <x:c r="V642" s="4" t="str">
        <x:v>design.collection.iron_spike_mace.out</x:v>
      </x:c>
    </x:row>
    <x:row r="643" ht="64" customHeight="1">
      <x:c r="A643" s="4" t="str">
        <x:f>IFERROR(INDEX('Material routes'!$E$6:$E$2205,MATCH(U643,'Material routes'!$A$6:$A$2205,0)),"MISSING ID")</x:f>
        <x:v>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Steel salvage cleaver</x:v>
      </x:c>
      <x:c r="G643" s="4" t="str">
        <x:f>IFERROR(INDEX('Material routes'!$F$6:$F$2205,MATCH(V643,'Material routes'!$A$6:$A$2205,0)),"MISSING ID")</x:f>
        <x:v>Not applicable</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prerequisite",IF(K643="Raw entry preparation","Entry-resource preparation",IF(G643="Not applicable",IF(IFERROR(INDEX('Items'!$AI$6:$AI$1005,MATCH(T643,'Items'!$A$6:$A$1005,0)),"MISSING ID")="Finished item","Finished endpoint",IF(IFERROR(INDEX('Items'!$AI$6:$AI$1005,MATCH(T643,'Items'!$A$6:$A$1005,0)),"MISSING ID")="Currency","Currency / no refinement tier","Recovered output / tier not applicable")),IF(OR(IFERROR(INDEX('Crafting recipes'!$H$6:$H$1005,MATCH(J643,'Crafting recipes'!$A$6:$A$1005,0)),"MISSING ID")="Unassigned",G643="Unassigned"),"Tier unresolved",IF(IFERROR(VALUE(RIGHT(G643,1))-VALUE(RIGHT(IFERROR(INDEX('Crafting recipes'!$H$6:$H$1005,MATCH(J643,'Crafting recipes'!$A$6:$A$1005,0)),"MISSING ID"),1)),0)=1,IF(B643=IFERROR(INDEX('Crafting recipes'!$H$6:$H$1005,MATCH(J643,'Crafting recipes'!$A$6:$A$1005,0)),"MISSING ID"),"Advances one material tier","Lower-tier ingredient; route advances one tier"),"Needs tier review"))))))</x:f>
        <x:v>Finished endpoint</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Processed hide material</x:v>
      </x:c>
      <x:c r="B644" s="4" t="str">
        <x:f>IFERROR(INDEX('Material routes'!$F$6:$F$2205,MATCH(U644,'Material routes'!$A$6:$A$2205,0)),"MISSING ID")</x:f>
        <x:v>T1</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Steel salvage cleaver</x:v>
      </x:c>
      <x:c r="G644" s="4" t="str">
        <x:f>IFERROR(INDEX('Material routes'!$F$6:$F$2205,MATCH(V644,'Material routes'!$A$6:$A$2205,0)),"MISSING ID")</x:f>
        <x:v>Not applicable</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prerequisite",IF(K644="Raw entry preparation","Entry-resource preparation",IF(G644="Not applicable",IF(IFERROR(INDEX('Items'!$AI$6:$AI$1005,MATCH(T644,'Items'!$A$6:$A$1005,0)),"MISSING ID")="Finished item","Finished endpoint",IF(IFERROR(INDEX('Items'!$AI$6:$AI$1005,MATCH(T644,'Items'!$A$6:$A$1005,0)),"MISSING ID")="Currency","Currency / no refinement tier","Recovered output / tier not applicable")),IF(OR(IFERROR(INDEX('Crafting recipes'!$H$6:$H$1005,MATCH(J644,'Crafting recipes'!$A$6:$A$1005,0)),"MISSING ID")="Unassigned",G644="Unassigned"),"Tier unresolved",IF(IFERROR(VALUE(RIGHT(G644,1))-VALUE(RIGHT(IFERROR(INDEX('Crafting recipes'!$H$6:$H$1005,MATCH(J644,'Crafting recipes'!$A$6:$A$1005,0)),"MISSING ID"),1)),0)=1,IF(B644=IFERROR(INDEX('Crafting recipes'!$H$6:$H$1005,MATCH(J644,'Crafting recipes'!$A$6:$A$1005,0)),"MISSING ID"),"Advances one material tier","Lower-tier ingredient; route advances one tier"),"Needs tier review"))))))</x:f>
        <x:v>Finished endpoint</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Not applicable</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prerequisite",IF(K645="Raw entry preparation","Entry-resource preparation",IF(G645="Not applicable",IF(IFERROR(INDEX('Items'!$AI$6:$AI$1005,MATCH(T645,'Items'!$A$6:$A$1005,0)),"MISSING ID")="Finished item","Finished endpoint",IF(IFERROR(INDEX('Items'!$AI$6:$AI$1005,MATCH(T645,'Items'!$A$6:$A$1005,0)),"MISSING ID")="Currency","Currency / no refinement tier","Recovered output / tier not applicable")),IF(OR(IFERROR(INDEX('Crafting recipes'!$H$6:$H$1005,MATCH(J645,'Crafting recipes'!$A$6:$A$1005,0)),"MISSING ID")="Unassigned",G645="Unassigned"),"Tier unresolved",IF(IFERROR(VALUE(RIGHT(G645,1))-VALUE(RIGHT(IFERROR(INDEX('Crafting recipes'!$H$6:$H$1005,MATCH(J645,'Crafting recipes'!$A$6:$A$1005,0)),"MISSING ID"),1)),0)=1,IF(B645=IFERROR(INDEX('Crafting recipes'!$H$6:$H$1005,MATCH(J645,'Crafting recipes'!$A$6:$A$1005,0)),"MISSING ID"),"Advances one material tier","Lower-tier ingredient; route advances one tier"),"Needs tier review"))))))</x:f>
        <x:v>Finished endpoint</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stock</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Not applicable</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prerequisite",IF(K646="Raw entry preparation","Entry-resource preparation",IF(G646="Not applicable",IF(IFERROR(INDEX('Items'!$AI$6:$AI$1005,MATCH(T646,'Items'!$A$6:$A$1005,0)),"MISSING ID")="Finished item","Finished endpoint",IF(IFERROR(INDEX('Items'!$AI$6:$AI$1005,MATCH(T646,'Items'!$A$6:$A$1005,0)),"MISSING ID")="Currency","Currency / no refinement tier","Recovered output / tier not applicable")),IF(OR(IFERROR(INDEX('Crafting recipes'!$H$6:$H$1005,MATCH(J646,'Crafting recipes'!$A$6:$A$1005,0)),"MISSING ID")="Unassigned",G646="Unassigned"),"Tier unresolved",IF(IFERROR(VALUE(RIGHT(G646,1))-VALUE(RIGHT(IFERROR(INDEX('Crafting recipes'!$H$6:$H$1005,MATCH(J646,'Crafting recipes'!$A$6:$A$1005,0)),"MISSING ID"),1)),0)=1,IF(B646=IFERROR(INDEX('Crafting recipes'!$H$6:$H$1005,MATCH(J646,'Crafting recipes'!$A$6:$A$1005,0)),"MISSING ID"),"Advances one material tier","Lower-tier ingredient; route advances one tier"),"Needs tier review"))))))</x:f>
        <x:v>Finished endpoint</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Not applicable</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prerequisite",IF(K647="Raw entry preparation","Entry-resource preparation",IF(G647="Not applicable",IF(IFERROR(INDEX('Items'!$AI$6:$AI$1005,MATCH(T647,'Items'!$A$6:$A$1005,0)),"MISSING ID")="Finished item","Finished endpoint",IF(IFERROR(INDEX('Items'!$AI$6:$AI$1005,MATCH(T647,'Items'!$A$6:$A$1005,0)),"MISSING ID")="Currency","Currency / no refinement tier","Recovered output / tier not applicable")),IF(OR(IFERROR(INDEX('Crafting recipes'!$H$6:$H$1005,MATCH(J647,'Crafting recipes'!$A$6:$A$1005,0)),"MISSING ID")="Unassigned",G647="Unassigned"),"Tier unresolved",IF(IFERROR(VALUE(RIGHT(G647,1))-VALUE(RIGHT(IFERROR(INDEX('Crafting recipes'!$H$6:$H$1005,MATCH(J647,'Crafting recipes'!$A$6:$A$1005,0)),"MISSING ID"),1)),0)=1,IF(B647=IFERROR(INDEX('Crafting recipes'!$H$6:$H$1005,MATCH(J647,'Crafting recipes'!$A$6:$A$1005,0)),"MISSING ID"),"Advances one material tier","Lower-tier ingredient; route advances one tier"),"Needs tier review"))))))</x:f>
        <x:v>Finished endpoint</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Processed hide material</x:v>
      </x:c>
      <x:c r="B648" s="4" t="str">
        <x:f>IFERROR(INDEX('Material routes'!$F$6:$F$2205,MATCH(U648,'Material routes'!$A$6:$A$2205,0)),"MISSING ID")</x:f>
        <x:v>T1</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Not applicable</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prerequisite",IF(K648="Raw entry preparation","Entry-resource preparation",IF(G648="Not applicable",IF(IFERROR(INDEX('Items'!$AI$6:$AI$1005,MATCH(T648,'Items'!$A$6:$A$1005,0)),"MISSING ID")="Finished item","Finished endpoint",IF(IFERROR(INDEX('Items'!$AI$6:$AI$1005,MATCH(T648,'Items'!$A$6:$A$1005,0)),"MISSING ID")="Currency","Currency / no refinement tier","Recovered output / tier not applicable")),IF(OR(IFERROR(INDEX('Crafting recipes'!$H$6:$H$1005,MATCH(J648,'Crafting recipes'!$A$6:$A$1005,0)),"MISSING ID")="Unassigned",G648="Unassigned"),"Tier unresolved",IF(IFERROR(VALUE(RIGHT(G648,1))-VALUE(RIGHT(IFERROR(INDEX('Crafting recipes'!$H$6:$H$1005,MATCH(J648,'Crafting recipes'!$A$6:$A$1005,0)),"MISSING ID"),1)),0)=1,IF(B648=IFERROR(INDEX('Crafting recipes'!$H$6:$H$1005,MATCH(J648,'Crafting recipes'!$A$6:$A$1005,0)),"MISSING ID"),"Advances one material tier","Lower-tier ingredient; route advances one tier"),"Needs tier review"))))))</x:f>
        <x:v>Finished endpoint</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stock</x:v>
      </x:c>
      <x:c r="B649" s="4" t="str">
        <x:f>IFERROR(INDEX('Material routes'!$F$6:$F$2205,MATCH(U649,'Material routes'!$A$6:$A$2205,0)),"MISSING ID")</x:f>
        <x:v>T3</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Not applicable</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prerequisite",IF(K649="Raw entry preparation","Entry-resource preparation",IF(G649="Not applicable",IF(IFERROR(INDEX('Items'!$AI$6:$AI$1005,MATCH(T649,'Items'!$A$6:$A$1005,0)),"MISSING ID")="Finished item","Finished endpoint",IF(IFERROR(INDEX('Items'!$AI$6:$AI$1005,MATCH(T649,'Items'!$A$6:$A$1005,0)),"MISSING ID")="Currency","Currency / no refinement tier","Recovered output / tier not applicable")),IF(OR(IFERROR(INDEX('Crafting recipes'!$H$6:$H$1005,MATCH(J649,'Crafting recipes'!$A$6:$A$1005,0)),"MISSING ID")="Unassigned",G649="Unassigned"),"Tier unresolved",IF(IFERROR(VALUE(RIGHT(G649,1))-VALUE(RIGHT(IFERROR(INDEX('Crafting recipes'!$H$6:$H$1005,MATCH(J649,'Crafting recipes'!$A$6:$A$1005,0)),"MISSING ID"),1)),0)=1,IF(B649=IFERROR(INDEX('Crafting recipes'!$H$6:$H$1005,MATCH(J649,'Crafting recipes'!$A$6:$A$1005,0)),"MISSING ID"),"Advances one material tier","Lower-tier ingredient; route advances one tier"),"Needs tier review"))))))</x:f>
        <x:v>Finished endpoint</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Not applicable</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prerequisite",IF(K650="Raw entry preparation","Entry-resource preparation",IF(G650="Not applicable",IF(IFERROR(INDEX('Items'!$AI$6:$AI$1005,MATCH(T650,'Items'!$A$6:$A$1005,0)),"MISSING ID")="Finished item","Finished endpoint",IF(IFERROR(INDEX('Items'!$AI$6:$AI$1005,MATCH(T650,'Items'!$A$6:$A$1005,0)),"MISSING ID")="Currency","Currency / no refinement tier","Recovered output / tier not applicable")),IF(OR(IFERROR(INDEX('Crafting recipes'!$H$6:$H$1005,MATCH(J650,'Crafting recipes'!$A$6:$A$1005,0)),"MISSING ID")="Unassigned",G650="Unassigned"),"Tier unresolved",IF(IFERROR(VALUE(RIGHT(G650,1))-VALUE(RIGHT(IFERROR(INDEX('Crafting recipes'!$H$6:$H$1005,MATCH(J650,'Crafting recipes'!$A$6:$A$1005,0)),"MISSING ID"),1)),0)=1,IF(B650=IFERROR(INDEX('Crafting recipes'!$H$6:$H$1005,MATCH(J650,'Crafting recipes'!$A$6:$A$1005,0)),"MISSING ID"),"Advances one material tier","Lower-tier ingredient; route advances one tier"),"Needs tier review"))))))</x:f>
        <x:v>Finished endpoint</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Not applicable</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prerequisite",IF(K651="Raw entry preparation","Entry-resource preparation",IF(G651="Not applicable",IF(IFERROR(INDEX('Items'!$AI$6:$AI$1005,MATCH(T651,'Items'!$A$6:$A$1005,0)),"MISSING ID")="Finished item","Finished endpoint",IF(IFERROR(INDEX('Items'!$AI$6:$AI$1005,MATCH(T651,'Items'!$A$6:$A$1005,0)),"MISSING ID")="Currency","Currency / no refinement tier","Recovered output / tier not applicable")),IF(OR(IFERROR(INDEX('Crafting recipes'!$H$6:$H$1005,MATCH(J651,'Crafting recipes'!$A$6:$A$1005,0)),"MISSING ID")="Unassigned",G651="Unassigned"),"Tier unresolved",IF(IFERROR(VALUE(RIGHT(G651,1))-VALUE(RIGHT(IFERROR(INDEX('Crafting recipes'!$H$6:$H$1005,MATCH(J651,'Crafting recipes'!$A$6:$A$1005,0)),"MISSING ID"),1)),0)=1,IF(B651=IFERROR(INDEX('Crafting recipes'!$H$6:$H$1005,MATCH(J651,'Crafting recipes'!$A$6:$A$1005,0)),"MISSING ID"),"Advances one material tier","Lower-tier ingredient; route advances one tier"),"Needs tier review"))))))</x:f>
        <x:v>Finished endpoint</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stock</x:v>
      </x:c>
      <x:c r="B652" s="4" t="str">
        <x:f>IFERROR(INDEX('Material routes'!$F$6:$F$2205,MATCH(U652,'Material routes'!$A$6:$A$2205,0)),"MISSING ID")</x:f>
        <x:v>T3</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Not applicable</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prerequisite",IF(K652="Raw entry preparation","Entry-resource preparation",IF(G652="Not applicable",IF(IFERROR(INDEX('Items'!$AI$6:$AI$1005,MATCH(T652,'Items'!$A$6:$A$1005,0)),"MISSING ID")="Finished item","Finished endpoint",IF(IFERROR(INDEX('Items'!$AI$6:$AI$1005,MATCH(T652,'Items'!$A$6:$A$1005,0)),"MISSING ID")="Currency","Currency / no refinement tier","Recovered output / tier not applicable")),IF(OR(IFERROR(INDEX('Crafting recipes'!$H$6:$H$1005,MATCH(J652,'Crafting recipes'!$A$6:$A$1005,0)),"MISSING ID")="Unassigned",G652="Unassigned"),"Tier unresolved",IF(IFERROR(VALUE(RIGHT(G652,1))-VALUE(RIGHT(IFERROR(INDEX('Crafting recipes'!$H$6:$H$1005,MATCH(J652,'Crafting recipes'!$A$6:$A$1005,0)),"MISSING ID"),1)),0)=1,IF(B652=IFERROR(INDEX('Crafting recipes'!$H$6:$H$1005,MATCH(J652,'Crafting recipes'!$A$6:$A$1005,0)),"MISSING ID"),"Advances one material tier","Lower-tier ingredient; route advances one tier"),"Needs tier review"))))))</x:f>
        <x:v>Finished endpoint</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Not applicable</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prerequisite",IF(K653="Raw entry preparation","Entry-resource preparation",IF(G653="Not applicable",IF(IFERROR(INDEX('Items'!$AI$6:$AI$1005,MATCH(T653,'Items'!$A$6:$A$1005,0)),"MISSING ID")="Finished item","Finished endpoint",IF(IFERROR(INDEX('Items'!$AI$6:$AI$1005,MATCH(T653,'Items'!$A$6:$A$1005,0)),"MISSING ID")="Currency","Currency / no refinement tier","Recovered output / tier not applicable")),IF(OR(IFERROR(INDEX('Crafting recipes'!$H$6:$H$1005,MATCH(J653,'Crafting recipes'!$A$6:$A$1005,0)),"MISSING ID")="Unassigned",G653="Unassigned"),"Tier unresolved",IF(IFERROR(VALUE(RIGHT(G653,1))-VALUE(RIGHT(IFERROR(INDEX('Crafting recipes'!$H$6:$H$1005,MATCH(J653,'Crafting recipes'!$A$6:$A$1005,0)),"MISSING ID"),1)),0)=1,IF(B653=IFERROR(INDEX('Crafting recipes'!$H$6:$H$1005,MATCH(J653,'Crafting recipes'!$A$6:$A$1005,0)),"MISSING ID"),"Advances one material tier","Lower-tier ingredient; route advances one tier"),"Needs tier review"))))))</x:f>
        <x:v>Finished endpoint</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T3</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Not applicable</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prerequisite",IF(K654="Raw entry preparation","Entry-resource preparation",IF(G654="Not applicable",IF(IFERROR(INDEX('Items'!$AI$6:$AI$1005,MATCH(T654,'Items'!$A$6:$A$1005,0)),"MISSING ID")="Finished item","Finished endpoint",IF(IFERROR(INDEX('Items'!$AI$6:$AI$1005,MATCH(T654,'Items'!$A$6:$A$1005,0)),"MISSING ID")="Currency","Currency / no refinement tier","Recovered output / tier not applicable")),IF(OR(IFERROR(INDEX('Crafting recipes'!$H$6:$H$1005,MATCH(J654,'Crafting recipes'!$A$6:$A$1005,0)),"MISSING ID")="Unassigned",G654="Unassigned"),"Tier unresolved",IF(IFERROR(VALUE(RIGHT(G654,1))-VALUE(RIGHT(IFERROR(INDEX('Crafting recipes'!$H$6:$H$1005,MATCH(J654,'Crafting recipes'!$A$6:$A$1005,0)),"MISSING ID"),1)),0)=1,IF(B654=IFERROR(INDEX('Crafting recipes'!$H$6:$H$1005,MATCH(J654,'Crafting recipes'!$A$6:$A$1005,0)),"MISSING ID"),"Advances one material tier","Lower-tier ingredient; route advances one tier"),"Needs tier review"))))))</x:f>
        <x:v>Finished endpoint</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t="str">
        <x:f>IFERROR(INDEX('Material routes'!$E$6:$E$2205,MATCH(U655,'Material routes'!$A$6:$A$2205,0)),"MISSING ID")</x:f>
        <x:v>Spring-grade steel stock</x:v>
      </x:c>
      <x:c r="B655" s="4" t="str">
        <x:f>IFERROR(INDEX('Material routes'!$F$6:$F$2205,MATCH(U655,'Material routes'!$A$6:$A$2205,0)),"MISSING ID")</x:f>
        <x:v>T3</x:v>
      </x:c>
      <x:c r="C655" s="4" t="str">
        <x:f>IFERROR(INDEX('Material routes'!$H$6:$H$2205,MATCH(U655,'Material routes'!$A$6:$A$2205,0)),"MISSING ID")</x:f>
        <x:v>Processed material</x:v>
      </x:c>
      <x:c r="D655" s="4" t="str">
        <x:f>IFERROR(INDEX('Material routes'!$G$6:$G$2205,MATCH(U655,'Material routes'!$A$6:$A$2205,0)),"MISSING ID")</x:f>
        <x:v>Manufactured stock</x:v>
      </x:c>
      <x:c r="E655" s="4" t="str">
        <x:f>IFERROR(INDEX('Material routes'!$C$6:$C$2205,MATCH(U655,'Material routes'!$A$6:$A$2205,0)),"MISSING ID")</x:f>
        <x:v>Ingredient candidate</x:v>
      </x:c>
      <x:c r="F655" s="4" t="str">
        <x:f>IFERROR(INDEX('Material routes'!$E$6:$E$2205,MATCH(V655,'Material routes'!$A$6:$A$2205,0)),"MISSING ID")</x:f>
        <x:v>Spring dart projector</x:v>
      </x:c>
      <x:c r="G655" s="4" t="str">
        <x:f>IFERROR(INDEX('Material routes'!$F$6:$F$2205,MATCH(V655,'Material routes'!$A$6:$A$2205,0)),"MISSING ID")</x:f>
        <x:v>Not applicable</x:v>
      </x:c>
      <x:c r="H655" s="4" t="str">
        <x:f>IFERROR(INDEX('Material routes'!$H$6:$H$2205,MATCH(V655,'Material routes'!$A$6:$A$2205,0)),"MISSING ID")</x:f>
        <x:v>Weapon</x:v>
      </x:c>
      <x:c r="I655" s="4" t="str">
        <x:f>IFERROR(INDEX('Material routes'!$G$6:$G$2205,MATCH(V655,'Material routes'!$A$6:$A$2205,0)),"MISSING ID")</x:f>
        <x:v>Weapons</x:v>
      </x:c>
      <x:c r="J655" s="4" t="str">
        <x:f>IFERROR(INDEX('Material routes'!$B$6:$B$2205,MATCH(U655,'Material routes'!$A$6:$A$2205,0)),"MISSING ID")</x:f>
        <x:v>design.collection.spring_dart_projector</x:v>
      </x:c>
      <x:c r="K655" s="4" t="str">
        <x:f>IFERROR(INDEX('Crafting recipes'!$C$6:$C$1005,MATCH(J655,'Crafting recipes'!$A$6:$A$1005,0)),"MISSING ID")</x:f>
        <x:v>Finished-item crafting</x:v>
      </x:c>
      <x:c r="L655" s="4" t="str">
        <x:f>IFERROR(INDEX('Material routes'!$K$6:$K$2205,MATCH(U655,'Material routes'!$A$6:$A$2205,0)),"MISSING ID")</x:f>
        <x:v>Proposal</x:v>
      </x:c>
      <x:c r="M655" s="4" t="str">
        <x:f>IFERROR(INDEX('Material routes'!$M$6:$M$2205,MATCH(U655,'Material routes'!$A$6:$A$2205,0)),"MISSING ID")</x:f>
        <x:v>Partial proposal</x:v>
      </x:c>
      <x:c r="N655" s="4"/>
      <x:c r="O655" s="4" t="str">
        <x:f>IFERROR(INDEX('Material routes'!$J$6:$J$2205,MATCH(U655,'Material routes'!$A$6:$A$2205,0)),"MISSING ID")</x:f>
        <x:v>Unspecified</x:v>
      </x:c>
      <x:c r="P655" s="4"/>
      <x:c r="Q655" s="4" t="str">
        <x:f>IFERROR(INDEX('Material routes'!$J$6:$J$2205,MATCH(V655,'Material routes'!$A$6:$A$2205,0)),"MISSING ID")</x:f>
        <x:v>Unspecified</x:v>
      </x:c>
      <x:c r="R655" s="4" t="str">
        <x:f>IF(L655="Withheld","Withheld premise",IF(E655="Tool candidate","Reusable prerequisite",IF(K655="Raw entry preparation","Entry-resource preparation",IF(G655="Not applicable",IF(IFERROR(INDEX('Items'!$AI$6:$AI$1005,MATCH(T655,'Items'!$A$6:$A$1005,0)),"MISSING ID")="Finished item","Finished endpoint",IF(IFERROR(INDEX('Items'!$AI$6:$AI$1005,MATCH(T655,'Items'!$A$6:$A$1005,0)),"MISSING ID")="Currency","Currency / no refinement tier","Recovered output / tier not applicable")),IF(OR(IFERROR(INDEX('Crafting recipes'!$H$6:$H$1005,MATCH(J655,'Crafting recipes'!$A$6:$A$1005,0)),"MISSING ID")="Unassigned",G655="Unassigned"),"Tier unresolved",IF(IFERROR(VALUE(RIGHT(G655,1))-VALUE(RIGHT(IFERROR(INDEX('Crafting recipes'!$H$6:$H$1005,MATCH(J655,'Crafting recipes'!$A$6:$A$1005,0)),"MISSING ID"),1)),0)=1,IF(B655=IFERROR(INDEX('Crafting recipes'!$H$6:$H$1005,MATCH(J655,'Crafting recipes'!$A$6:$A$1005,0)),"MISSING ID"),"Advances one material tier","Lower-tier ingredient; route advances one tier"),"Needs tier review"))))))</x:f>
        <x:v>Finished endpoint</x:v>
      </x:c>
      <x:c r="S655" s="4" t="str">
        <x:f>IFERROR(INDEX('Material routes'!$D$6:$D$2205,MATCH(U655,'Material routes'!$A$6:$A$2205,0)),"MISSING ID")</x:f>
        <x:v>proposal.branch.spring_steel</x:v>
      </x:c>
      <x:c r="T655" s="4" t="str">
        <x:f>IFERROR(INDEX('Material routes'!$D$6:$D$2205,MATCH(V655,'Material routes'!$A$6:$A$2205,0)),"MISSING ID")</x:f>
        <x:v>proposal.collection.spring_dart_projector</x:v>
      </x:c>
      <x:c r="U655" s="4" t="str">
        <x:v>design.collection.spring_dart_projector.in.1</x:v>
      </x:c>
      <x:c r="V655" s="4" t="str">
        <x:v>design.collection.spring_dart_projector.out</x:v>
      </x:c>
    </x:row>
    <x:row r="656" ht="64" customHeight="1">
      <x:c r="A656" s="4" t="str">
        <x:f>IFERROR(INDEX('Material routes'!$E$6:$E$2205,MATCH(U656,'Material routes'!$A$6:$A$2205,0)),"MISSING ID")</x:f>
        <x:v>Drawn steel tube stock</x:v>
      </x:c>
      <x:c r="B656" s="4" t="str">
        <x:f>IFERROR(INDEX('Material routes'!$F$6:$F$2205,MATCH(U656,'Material routes'!$A$6:$A$2205,0)),"MISSING ID")</x:f>
        <x:v>T3</x:v>
      </x:c>
      <x:c r="C656" s="4" t="str">
        <x:f>IFERROR(INDEX('Material routes'!$H$6:$H$2205,MATCH(U656,'Material routes'!$A$6:$A$2205,0)),"MISSING ID")</x:f>
        <x:v>Processed material</x:v>
      </x:c>
      <x:c r="D656" s="4" t="str">
        <x:f>IFERROR(INDEX('Material routes'!$G$6:$G$2205,MATCH(U656,'Material routes'!$A$6:$A$2205,0)),"MISSING ID")</x:f>
        <x:v>Manufactured stock</x:v>
      </x:c>
      <x:c r="E656" s="4" t="str">
        <x:f>IFERROR(INDEX('Material routes'!$C$6:$C$2205,MATCH(U656,'Material routes'!$A$6:$A$2205,0)),"MISSING ID")</x:f>
        <x:v>Ingredient candidate</x:v>
      </x:c>
      <x:c r="F656" s="4" t="str">
        <x:f>IFERROR(INDEX('Material routes'!$E$6:$E$2205,MATCH(V656,'Material routes'!$A$6:$A$2205,0)),"MISSING ID")</x:f>
        <x:v>Spring dart projector</x:v>
      </x:c>
      <x:c r="G656" s="4" t="str">
        <x:f>IFERROR(INDEX('Material routes'!$F$6:$F$2205,MATCH(V656,'Material routes'!$A$6:$A$2205,0)),"MISSING ID")</x:f>
        <x:v>Not applicable</x:v>
      </x:c>
      <x:c r="H656" s="4" t="str">
        <x:f>IFERROR(INDEX('Material routes'!$H$6:$H$2205,MATCH(V656,'Material routes'!$A$6:$A$2205,0)),"MISSING ID")</x:f>
        <x:v>Weapon</x:v>
      </x:c>
      <x:c r="I656" s="4" t="str">
        <x:f>IFERROR(INDEX('Material routes'!$G$6:$G$2205,MATCH(V656,'Material routes'!$A$6:$A$2205,0)),"MISSING ID")</x:f>
        <x:v>Weapons</x:v>
      </x:c>
      <x:c r="J656" s="4" t="str">
        <x:f>IFERROR(INDEX('Material routes'!$B$6:$B$2205,MATCH(U656,'Material routes'!$A$6:$A$2205,0)),"MISSING ID")</x:f>
        <x:v>design.collection.spring_dart_projector</x:v>
      </x:c>
      <x:c r="K656" s="4" t="str">
        <x:f>IFERROR(INDEX('Crafting recipes'!$C$6:$C$1005,MATCH(J656,'Crafting recipes'!$A$6:$A$1005,0)),"MISSING ID")</x:f>
        <x:v>Finished-item crafting</x:v>
      </x:c>
      <x:c r="L656" s="4" t="str">
        <x:f>IFERROR(INDEX('Material routes'!$K$6:$K$2205,MATCH(U656,'Material routes'!$A$6:$A$2205,0)),"MISSING ID")</x:f>
        <x:v>Proposal</x:v>
      </x:c>
      <x:c r="M656" s="4" t="str">
        <x:f>IFERROR(INDEX('Material routes'!$M$6:$M$2205,MATCH(U656,'Material routes'!$A$6:$A$2205,0)),"MISSING ID")</x:f>
        <x:v>Partial proposal</x:v>
      </x:c>
      <x:c r="N656" s="4"/>
      <x:c r="O656" s="4" t="str">
        <x:f>IFERROR(INDEX('Material routes'!$J$6:$J$2205,MATCH(U656,'Material routes'!$A$6:$A$2205,0)),"MISSING ID")</x:f>
        <x:v>Unspecified</x:v>
      </x:c>
      <x:c r="P656" s="4"/>
      <x:c r="Q656" s="4" t="str">
        <x:f>IFERROR(INDEX('Material routes'!$J$6:$J$2205,MATCH(V656,'Material routes'!$A$6:$A$2205,0)),"MISSING ID")</x:f>
        <x:v>Unspecified</x:v>
      </x:c>
      <x:c r="R656" s="4" t="str">
        <x:f>IF(L656="Withheld","Withheld premise",IF(E656="Tool candidate","Reusable prerequisite",IF(K656="Raw entry preparation","Entry-resource preparation",IF(G656="Not applicable",IF(IFERROR(INDEX('Items'!$AI$6:$AI$1005,MATCH(T656,'Items'!$A$6:$A$1005,0)),"MISSING ID")="Finished item","Finished endpoint",IF(IFERROR(INDEX('Items'!$AI$6:$AI$1005,MATCH(T656,'Items'!$A$6:$A$1005,0)),"MISSING ID")="Currency","Currency / no refinement tier","Recovered output / tier not applicable")),IF(OR(IFERROR(INDEX('Crafting recipes'!$H$6:$H$1005,MATCH(J656,'Crafting recipes'!$A$6:$A$1005,0)),"MISSING ID")="Unassigned",G656="Unassigned"),"Tier unresolved",IF(IFERROR(VALUE(RIGHT(G656,1))-VALUE(RIGHT(IFERROR(INDEX('Crafting recipes'!$H$6:$H$1005,MATCH(J656,'Crafting recipes'!$A$6:$A$1005,0)),"MISSING ID"),1)),0)=1,IF(B656=IFERROR(INDEX('Crafting recipes'!$H$6:$H$1005,MATCH(J656,'Crafting recipes'!$A$6:$A$1005,0)),"MISSING ID"),"Advances one material tier","Lower-tier ingredient; route advances one tier"),"Needs tier review"))))))</x:f>
        <x:v>Finished endpoint</x:v>
      </x:c>
      <x:c r="S656" s="4" t="str">
        <x:f>IFERROR(INDEX('Material routes'!$D$6:$D$2205,MATCH(U656,'Material routes'!$A$6:$A$2205,0)),"MISSING ID")</x:f>
        <x:v>proposal.t3.precision_tube</x:v>
      </x:c>
      <x:c r="T656" s="4" t="str">
        <x:f>IFERROR(INDEX('Material routes'!$D$6:$D$2205,MATCH(V656,'Material routes'!$A$6:$A$2205,0)),"MISSING ID")</x:f>
        <x:v>proposal.collection.spring_dart_projector</x:v>
      </x:c>
      <x:c r="U656" s="4" t="str">
        <x:v>design.collection.spring_dart_projector.in.2</x:v>
      </x:c>
      <x:c r="V656" s="4" t="str">
        <x:v>design.collection.spring_dart_projector.out</x:v>
      </x:c>
    </x:row>
    <x:row r="657" ht="64" customHeight="1">
      <x:c r="A657" s="4" t="str">
        <x:f>IFERROR(INDEX('Material routes'!$E$6:$E$2205,MATCH(U657,'Material routes'!$A$6:$A$2205,0)),"MISSING ID")</x:f>
        <x:v>Ceramic piston sleeve</x:v>
      </x:c>
      <x:c r="B657" s="4" t="str">
        <x:f>IFERROR(INDEX('Material routes'!$F$6:$F$2205,MATCH(U657,'Material routes'!$A$6:$A$2205,0)),"MISSING ID")</x:f>
        <x:v>T3</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Pressure rivet launcher</x:v>
      </x:c>
      <x:c r="G657" s="4" t="str">
        <x:f>IFERROR(INDEX('Material routes'!$F$6:$F$2205,MATCH(V657,'Material routes'!$A$6:$A$2205,0)),"MISSING ID")</x:f>
        <x:v>Not applicable</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prerequisite",IF(K657="Raw entry preparation","Entry-resource preparation",IF(G657="Not applicable",IF(IFERROR(INDEX('Items'!$AI$6:$AI$1005,MATCH(T657,'Items'!$A$6:$A$1005,0)),"MISSING ID")="Finished item","Finished endpoint",IF(IFERROR(INDEX('Items'!$AI$6:$AI$1005,MATCH(T657,'Items'!$A$6:$A$1005,0)),"MISSING ID")="Currency","Currency / no refinement tier","Recovered output / tier not applicable")),IF(OR(IFERROR(INDEX('Crafting recipes'!$H$6:$H$1005,MATCH(J657,'Crafting recipes'!$A$6:$A$1005,0)),"MISSING ID")="Unassigned",G657="Unassigned"),"Tier unresolved",IF(IFERROR(VALUE(RIGHT(G657,1))-VALUE(RIGHT(IFERROR(INDEX('Crafting recipes'!$H$6:$H$1005,MATCH(J657,'Crafting recipes'!$A$6:$A$1005,0)),"MISSING ID"),1)),0)=1,IF(B657=IFERROR(INDEX('Crafting recipes'!$H$6:$H$1005,MATCH(J657,'Crafting recipes'!$A$6:$A$1005,0)),"MISSING ID"),"Advances one material tier","Lower-tier ingredient; route advances one tier"),"Needs tier review"))))))</x:f>
        <x:v>Finished endpoint</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T3</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Pressure rivet launcher</x:v>
      </x:c>
      <x:c r="G658" s="4" t="str">
        <x:f>IFERROR(INDEX('Material routes'!$F$6:$F$2205,MATCH(V658,'Material routes'!$A$6:$A$2205,0)),"MISSING ID")</x:f>
        <x:v>Not applicable</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prerequisite",IF(K658="Raw entry preparation","Entry-resource preparation",IF(G658="Not applicable",IF(IFERROR(INDEX('Items'!$AI$6:$AI$1005,MATCH(T658,'Items'!$A$6:$A$1005,0)),"MISSING ID")="Finished item","Finished endpoint",IF(IFERROR(INDEX('Items'!$AI$6:$AI$1005,MATCH(T658,'Items'!$A$6:$A$1005,0)),"MISSING ID")="Currency","Currency / no refinement tier","Recovered output / tier not applicable")),IF(OR(IFERROR(INDEX('Crafting recipes'!$H$6:$H$1005,MATCH(J658,'Crafting recipes'!$A$6:$A$1005,0)),"MISSING ID")="Unassigned",G658="Unassigned"),"Tier unresolved",IF(IFERROR(VALUE(RIGHT(G658,1))-VALUE(RIGHT(IFERROR(INDEX('Crafting recipes'!$H$6:$H$1005,MATCH(J658,'Crafting recipes'!$A$6:$A$1005,0)),"MISSING ID"),1)),0)=1,IF(B658=IFERROR(INDEX('Crafting recipes'!$H$6:$H$1005,MATCH(J658,'Crafting recipes'!$A$6:$A$1005,0)),"MISSING ID"),"Advances one material tier","Lower-tier ingredient; route advances one tier"),"Needs tier review"))))))</x:f>
        <x:v>Finished endpoint</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T3</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Pressure rivet launcher</x:v>
      </x:c>
      <x:c r="G659" s="4" t="str">
        <x:f>IFERROR(INDEX('Material routes'!$F$6:$F$2205,MATCH(V659,'Material routes'!$A$6:$A$2205,0)),"MISSING ID")</x:f>
        <x:v>Not applicable</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prerequisite",IF(K659="Raw entry preparation","Entry-resource preparation",IF(G659="Not applicable",IF(IFERROR(INDEX('Items'!$AI$6:$AI$1005,MATCH(T659,'Items'!$A$6:$A$1005,0)),"MISSING ID")="Finished item","Finished endpoint",IF(IFERROR(INDEX('Items'!$AI$6:$AI$1005,MATCH(T659,'Items'!$A$6:$A$1005,0)),"MISSING ID")="Currency","Currency / no refinement tier","Recovered output / tier not applicable")),IF(OR(IFERROR(INDEX('Crafting recipes'!$H$6:$H$1005,MATCH(J659,'Crafting recipes'!$A$6:$A$1005,0)),"MISSING ID")="Unassigned",G659="Unassigned"),"Tier unresolved",IF(IFERROR(VALUE(RIGHT(G659,1))-VALUE(RIGHT(IFERROR(INDEX('Crafting recipes'!$H$6:$H$1005,MATCH(J659,'Crafting recipes'!$A$6:$A$1005,0)),"MISSING ID"),1)),0)=1,IF(B659=IFERROR(INDEX('Crafting recipes'!$H$6:$H$1005,MATCH(J659,'Crafting recipes'!$A$6:$A$1005,0)),"MISSING ID"),"Advances one material tier","Lower-tier ingredient; route advances one tier"),"Needs tier review"))))))</x:f>
        <x:v>Finished endpoint</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T3</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Not applicable</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prerequisite",IF(K660="Raw entry preparation","Entry-resource preparation",IF(G660="Not applicable",IF(IFERROR(INDEX('Items'!$AI$6:$AI$1005,MATCH(T660,'Items'!$A$6:$A$1005,0)),"MISSING ID")="Finished item","Finished endpoint",IF(IFERROR(INDEX('Items'!$AI$6:$AI$1005,MATCH(T660,'Items'!$A$6:$A$1005,0)),"MISSING ID")="Currency","Currency / no refinement tier","Recovered output / tier not applicable")),IF(OR(IFERROR(INDEX('Crafting recipes'!$H$6:$H$1005,MATCH(J660,'Crafting recipes'!$A$6:$A$1005,0)),"MISSING ID")="Unassigned",G660="Unassigned"),"Tier unresolved",IF(IFERROR(VALUE(RIGHT(G660,1))-VALUE(RIGHT(IFERROR(INDEX('Crafting recipes'!$H$6:$H$1005,MATCH(J660,'Crafting recipes'!$A$6:$A$1005,0)),"MISSING ID"),1)),0)=1,IF(B660=IFERROR(INDEX('Crafting recipes'!$H$6:$H$1005,MATCH(J660,'Crafting recipes'!$A$6:$A$1005,0)),"MISSING ID"),"Advances one material tier","Lower-tier ingredient; route advances one tier"),"Needs tier review"))))))</x:f>
        <x:v>Finished endpoint</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T3</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Not applicable</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prerequisite",IF(K661="Raw entry preparation","Entry-resource preparation",IF(G661="Not applicable",IF(IFERROR(INDEX('Items'!$AI$6:$AI$1005,MATCH(T661,'Items'!$A$6:$A$1005,0)),"MISSING ID")="Finished item","Finished endpoint",IF(IFERROR(INDEX('Items'!$AI$6:$AI$1005,MATCH(T661,'Items'!$A$6:$A$1005,0)),"MISSING ID")="Currency","Currency / no refinement tier","Recovered output / tier not applicable")),IF(OR(IFERROR(INDEX('Crafting recipes'!$H$6:$H$1005,MATCH(J661,'Crafting recipes'!$A$6:$A$1005,0)),"MISSING ID")="Unassigned",G661="Unassigned"),"Tier unresolved",IF(IFERROR(VALUE(RIGHT(G661,1))-VALUE(RIGHT(IFERROR(INDEX('Crafting recipes'!$H$6:$H$1005,MATCH(J661,'Crafting recipes'!$A$6:$A$1005,0)),"MISSING ID"),1)),0)=1,IF(B661=IFERROR(INDEX('Crafting recipes'!$H$6:$H$1005,MATCH(J661,'Crafting recipes'!$A$6:$A$1005,0)),"MISSING ID"),"Advances one material tier","Lower-tier ingredient; route advances one tier"),"Needs tier review"))))))</x:f>
        <x:v>Finished endpoint</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T3</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Not applicable</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prerequisite",IF(K662="Raw entry preparation","Entry-resource preparation",IF(G662="Not applicable",IF(IFERROR(INDEX('Items'!$AI$6:$AI$1005,MATCH(T662,'Items'!$A$6:$A$1005,0)),"MISSING ID")="Finished item","Finished endpoint",IF(IFERROR(INDEX('Items'!$AI$6:$AI$1005,MATCH(T662,'Items'!$A$6:$A$1005,0)),"MISSING ID")="Currency","Currency / no refinement tier","Recovered output / tier not applicable")),IF(OR(IFERROR(INDEX('Crafting recipes'!$H$6:$H$1005,MATCH(J662,'Crafting recipes'!$A$6:$A$1005,0)),"MISSING ID")="Unassigned",G662="Unassigned"),"Tier unresolved",IF(IFERROR(VALUE(RIGHT(G662,1))-VALUE(RIGHT(IFERROR(INDEX('Crafting recipes'!$H$6:$H$1005,MATCH(J662,'Crafting recipes'!$A$6:$A$1005,0)),"MISSING ID"),1)),0)=1,IF(B662=IFERROR(INDEX('Crafting recipes'!$H$6:$H$1005,MATCH(J662,'Crafting recipes'!$A$6:$A$1005,0)),"MISSING ID"),"Advances one material tier","Lower-tier ingredient; route advances one tier"),"Needs tier review"))))))</x:f>
        <x:v>Finished endpoint</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stock</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Not applicable</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prerequisite",IF(K663="Raw entry preparation","Entry-resource preparation",IF(G663="Not applicable",IF(IFERROR(INDEX('Items'!$AI$6:$AI$1005,MATCH(T663,'Items'!$A$6:$A$1005,0)),"MISSING ID")="Finished item","Finished endpoint",IF(IFERROR(INDEX('Items'!$AI$6:$AI$1005,MATCH(T663,'Items'!$A$6:$A$1005,0)),"MISSING ID")="Currency","Currency / no refinement tier","Recovered output / tier not applicable")),IF(OR(IFERROR(INDEX('Crafting recipes'!$H$6:$H$1005,MATCH(J663,'Crafting recipes'!$A$6:$A$1005,0)),"MISSING ID")="Unassigned",G663="Unassigned"),"Tier unresolved",IF(IFERROR(VALUE(RIGHT(G663,1))-VALUE(RIGHT(IFERROR(INDEX('Crafting recipes'!$H$6:$H$1005,MATCH(J663,'Crafting recipes'!$A$6:$A$1005,0)),"MISSING ID"),1)),0)=1,IF(B663=IFERROR(INDEX('Crafting recipes'!$H$6:$H$1005,MATCH(J663,'Crafting recipes'!$A$6:$A$1005,0)),"MISSING ID"),"Advances one material tier","Lower-tier ingredient; route advances one tier"),"Needs tier review"))))))</x:f>
        <x:v>Finished endpoint</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T3</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Not applicable</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prerequisite",IF(K664="Raw entry preparation","Entry-resource preparation",IF(G664="Not applicable",IF(IFERROR(INDEX('Items'!$AI$6:$AI$1005,MATCH(T664,'Items'!$A$6:$A$1005,0)),"MISSING ID")="Finished item","Finished endpoint",IF(IFERROR(INDEX('Items'!$AI$6:$AI$1005,MATCH(T664,'Items'!$A$6:$A$1005,0)),"MISSING ID")="Currency","Currency / no refinement tier","Recovered output / tier not applicable")),IF(OR(IFERROR(INDEX('Crafting recipes'!$H$6:$H$1005,MATCH(J664,'Crafting recipes'!$A$6:$A$1005,0)),"MISSING ID")="Unassigned",G664="Unassigned"),"Tier unresolved",IF(IFERROR(VALUE(RIGHT(G664,1))-VALUE(RIGHT(IFERROR(INDEX('Crafting recipes'!$H$6:$H$1005,MATCH(J664,'Crafting recipes'!$A$6:$A$1005,0)),"MISSING ID"),1)),0)=1,IF(B664=IFERROR(INDEX('Crafting recipes'!$H$6:$H$1005,MATCH(J664,'Crafting recipes'!$A$6:$A$1005,0)),"MISSING ID"),"Advances one material tier","Lower-tier ingredient; route advances one tier"),"Needs tier review"))))))</x:f>
        <x:v>Finished endpoint</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t="str">
        <x:f>IFERROR(INDEX('Material routes'!$E$6:$E$2205,MATCH(U665,'Material routes'!$A$6:$A$2205,0)),"MISSING ID")</x:f>
        <x:v>Contained culinary Phagia culture</x:v>
      </x:c>
      <x:c r="B665" s="4" t="str">
        <x:f>IFERROR(INDEX('Material routes'!$F$6:$F$2205,MATCH(U665,'Material routes'!$A$6:$A$2205,0)),"MISSING ID")</x:f>
        <x:v>T0</x:v>
      </x:c>
      <x:c r="C665" s="4" t="str">
        <x:f>IFERROR(INDEX('Material routes'!$H$6:$H$2205,MATCH(U665,'Material routes'!$A$6:$A$2205,0)),"MISSING ID")</x:f>
        <x:v>Raw material</x:v>
      </x:c>
      <x:c r="D665" s="4" t="str">
        <x:f>IFERROR(INDEX('Material routes'!$G$6:$G$2205,MATCH(U665,'Material routes'!$A$6:$A$2205,0)),"MISSING ID")</x:f>
        <x:v>Cooking ingredients</x:v>
      </x:c>
      <x:c r="E665" s="4" t="str">
        <x:f>IFERROR(INDEX('Material routes'!$C$6:$C$2205,MATCH(U665,'Material routes'!$A$6:$A$2205,0)),"MISSING ID")</x:f>
        <x:v>Ingredient candidate</x:v>
      </x:c>
      <x:c r="F665" s="4" t="str">
        <x:f>IFERROR(INDEX('Material routes'!$E$6:$E$2205,MATCH(V665,'Material routes'!$A$6:$A$2205,0)),"MISSING ID")</x:f>
        <x:v>Drained culinary Phagia curd</x:v>
      </x:c>
      <x:c r="G665" s="4" t="str">
        <x:f>IFERROR(INDEX('Material routes'!$F$6:$F$2205,MATCH(V665,'Material routes'!$A$6:$A$2205,0)),"MISSING ID")</x:f>
        <x:v>T1</x:v>
      </x:c>
      <x:c r="H665" s="4" t="str">
        <x:f>IFERROR(INDEX('Material routes'!$H$6:$H$2205,MATCH(V665,'Material routes'!$A$6:$A$2205,0)),"MISSING ID")</x:f>
        <x:v>Food material</x:v>
      </x:c>
      <x:c r="I665" s="4" t="str">
        <x:f>IFERROR(INDEX('Material routes'!$G$6:$G$2205,MATCH(V665,'Material routes'!$A$6:$A$2205,0)),"MISSING ID")</x:f>
        <x:v>Cooking ingredients</x:v>
      </x:c>
      <x:c r="J665" s="4" t="str">
        <x:f>IFERROR(INDEX('Material routes'!$B$6:$B$2205,MATCH(U665,'Material routes'!$A$6:$A$2205,0)),"MISSING ID")</x:f>
        <x:v>design.collection.drained_culinary_phagia_curd</x:v>
      </x:c>
      <x:c r="K665" s="4" t="str">
        <x:f>IFERROR(INDEX('Crafting recipes'!$C$6:$C$1005,MATCH(J665,'Crafting recipes'!$A$6:$A$1005,0)),"MISSING ID")</x:f>
        <x:v>Material refinement</x:v>
      </x:c>
      <x:c r="L665" s="4" t="str">
        <x:f>IFERROR(INDEX('Material routes'!$K$6:$K$2205,MATCH(U665,'Material routes'!$A$6:$A$2205,0)),"MISSING ID")</x:f>
        <x:v>Proposal</x:v>
      </x:c>
      <x:c r="M665" s="4" t="str">
        <x:f>IFERROR(INDEX('Material routes'!$M$6:$M$2205,MATCH(U665,'Material routes'!$A$6:$A$2205,0)),"MISSING ID")</x:f>
        <x:v>Partial proposal</x:v>
      </x:c>
      <x:c r="N665" s="4"/>
      <x:c r="O665" s="4" t="str">
        <x:f>IFERROR(INDEX('Material routes'!$J$6:$J$2205,MATCH(U665,'Material routes'!$A$6:$A$2205,0)),"MISSING ID")</x:f>
        <x:v>Unspecified</x:v>
      </x:c>
      <x:c r="P665" s="4"/>
      <x:c r="Q665" s="4" t="str">
        <x:f>IFERROR(INDEX('Material routes'!$J$6:$J$2205,MATCH(V665,'Material routes'!$A$6:$A$2205,0)),"MISSING ID")</x:f>
        <x:v>Unspecified</x:v>
      </x:c>
      <x:c r="R665" s="4" t="str">
        <x:f>IF(L665="Withheld","Withheld premise",IF(E665="Tool candidate","Reusable prerequisite",IF(K665="Raw entry preparation","Entry-resource preparation",IF(G665="Not applicable",IF(IFERROR(INDEX('Items'!$AI$6:$AI$1005,MATCH(T665,'Items'!$A$6:$A$1005,0)),"MISSING ID")="Finished item","Finished endpoint",IF(IFERROR(INDEX('Items'!$AI$6:$AI$1005,MATCH(T665,'Items'!$A$6:$A$1005,0)),"MISSING ID")="Currency","Currency / no refinement tier","Recovered output / tier not applicable")),IF(OR(IFERROR(INDEX('Crafting recipes'!$H$6:$H$1005,MATCH(J665,'Crafting recipes'!$A$6:$A$1005,0)),"MISSING ID")="Unassigned",G665="Unassigned"),"Tier unresolved",IF(IFERROR(VALUE(RIGHT(G665,1))-VALUE(RIGHT(IFERROR(INDEX('Crafting recipes'!$H$6:$H$1005,MATCH(J665,'Crafting recipes'!$A$6:$A$1005,0)),"MISSING ID"),1)),0)=1,IF(B665=IFERROR(INDEX('Crafting recipes'!$H$6:$H$1005,MATCH(J665,'Crafting recipes'!$A$6:$A$1005,0)),"MISSING ID"),"Advances one material tier","Lower-tier ingredient; route advances one tier"),"Needs tier review"))))))</x:f>
        <x:v>Advances one material tier</x:v>
      </x:c>
      <x:c r="S665" s="4" t="str">
        <x:f>IFERROR(INDEX('Material routes'!$D$6:$D$2205,MATCH(U665,'Material routes'!$A$6:$A$2205,0)),"MISSING ID")</x:f>
        <x:v>proposal.collection.contained_culinary_phagia_culture</x:v>
      </x:c>
      <x:c r="T665" s="4" t="str">
        <x:f>IFERROR(INDEX('Material routes'!$D$6:$D$2205,MATCH(V665,'Material routes'!$A$6:$A$2205,0)),"MISSING ID")</x:f>
        <x:v>proposal.collection.drained_culinary_phagia_curd</x:v>
      </x:c>
      <x:c r="U665" s="4" t="str">
        <x:v>design.collection.drained_culinary_phagia_curd.in.1</x:v>
      </x:c>
      <x:c r="V665" s="4" t="str">
        <x:v>design.collection.drained_culinary_phagia_curd.out</x:v>
      </x:c>
    </x:row>
    <x:row r="666" ht="64" customHeight="1">
      <x:c r="A666" s="4" t="str">
        <x:f>IFERROR(INDEX('Material routes'!$E$6:$E$2205,MATCH(U666,'Material routes'!$A$6:$A$2205,0)),"MISSING ID")</x:f>
        <x:v>Contained culinary Phagia culture</x:v>
      </x:c>
      <x:c r="B666" s="4" t="str">
        <x:f>IFERROR(INDEX('Material routes'!$F$6:$F$2205,MATCH(U666,'Material routes'!$A$6:$A$2205,0)),"MISSING ID")</x:f>
        <x:v>T0</x:v>
      </x:c>
      <x:c r="C666" s="4" t="str">
        <x:f>IFERROR(INDEX('Material routes'!$H$6:$H$2205,MATCH(U666,'Material routes'!$A$6:$A$2205,0)),"MISSING ID")</x:f>
        <x:v>Raw material</x:v>
      </x:c>
      <x:c r="D666" s="4" t="str">
        <x:f>IFERROR(INDEX('Material routes'!$G$6:$G$2205,MATCH(U666,'Material routes'!$A$6:$A$2205,0)),"MISSING ID")</x:f>
        <x:v>Cooking ingredients</x:v>
      </x:c>
      <x:c r="E666" s="4" t="str">
        <x:f>IFERROR(INDEX('Material routes'!$C$6:$C$2205,MATCH(U666,'Material routes'!$A$6:$A$2205,0)),"MISSING ID")</x:f>
        <x:v>Ingredient candidate</x:v>
      </x:c>
      <x:c r="F666" s="4" t="str">
        <x:f>IFERROR(INDEX('Material routes'!$E$6:$E$2205,MATCH(V666,'Material routes'!$A$6:$A$2205,0)),"MISSING ID")</x:f>
        <x:v>Culinary Phagia liquid fraction</x:v>
      </x:c>
      <x:c r="G666" s="4" t="str">
        <x:f>IFERROR(INDEX('Material routes'!$F$6:$F$2205,MATCH(V666,'Material routes'!$A$6:$A$2205,0)),"MISSING ID")</x:f>
        <x:v>T1</x:v>
      </x:c>
      <x:c r="H666" s="4" t="str">
        <x:f>IFERROR(INDEX('Material routes'!$H$6:$H$2205,MATCH(V666,'Material routes'!$A$6:$A$2205,0)),"MISSING ID")</x:f>
        <x:v>Food material</x:v>
      </x:c>
      <x:c r="I666" s="4" t="str">
        <x:f>IFERROR(INDEX('Material routes'!$G$6:$G$2205,MATCH(V666,'Material routes'!$A$6:$A$2205,0)),"MISSING ID")</x:f>
        <x:v>Cooking ingredients</x:v>
      </x:c>
      <x:c r="J666" s="4" t="str">
        <x:f>IFERROR(INDEX('Material routes'!$B$6:$B$2205,MATCH(U666,'Material routes'!$A$6:$A$2205,0)),"MISSING ID")</x:f>
        <x:v>design.collection.culinary_phagia_liquid_fraction</x:v>
      </x:c>
      <x:c r="K666" s="4" t="str">
        <x:f>IFERROR(INDEX('Crafting recipes'!$C$6:$C$1005,MATCH(J666,'Crafting recipes'!$A$6:$A$1005,0)),"MISSING ID")</x:f>
        <x:v>Material refinement</x:v>
      </x:c>
      <x:c r="L666" s="4" t="str">
        <x:f>IFERROR(INDEX('Material routes'!$K$6:$K$2205,MATCH(U666,'Material routes'!$A$6:$A$2205,0)),"MISSING ID")</x:f>
        <x:v>Proposal</x:v>
      </x:c>
      <x:c r="M666" s="4" t="str">
        <x:f>IFERROR(INDEX('Material routes'!$M$6:$M$2205,MATCH(U666,'Material routes'!$A$6:$A$2205,0)),"MISSING ID")</x:f>
        <x:v>Partial proposal</x:v>
      </x:c>
      <x:c r="N666" s="4"/>
      <x:c r="O666" s="4" t="str">
        <x:f>IFERROR(INDEX('Material routes'!$J$6:$J$2205,MATCH(U666,'Material routes'!$A$6:$A$2205,0)),"MISSING ID")</x:f>
        <x:v>Unspecified</x:v>
      </x:c>
      <x:c r="P666" s="4"/>
      <x:c r="Q666" s="4" t="str">
        <x:f>IFERROR(INDEX('Material routes'!$J$6:$J$2205,MATCH(V666,'Material routes'!$A$6:$A$2205,0)),"MISSING ID")</x:f>
        <x:v>Unspecified</x:v>
      </x:c>
      <x:c r="R666" s="4" t="str">
        <x:f>IF(L666="Withheld","Withheld premise",IF(E666="Tool candidate","Reusable prerequisite",IF(K666="Raw entry preparation","Entry-resource preparation",IF(G666="Not applicable",IF(IFERROR(INDEX('Items'!$AI$6:$AI$1005,MATCH(T666,'Items'!$A$6:$A$1005,0)),"MISSING ID")="Finished item","Finished endpoint",IF(IFERROR(INDEX('Items'!$AI$6:$AI$1005,MATCH(T666,'Items'!$A$6:$A$1005,0)),"MISSING ID")="Currency","Currency / no refinement tier","Recovered output / tier not applicable")),IF(OR(IFERROR(INDEX('Crafting recipes'!$H$6:$H$1005,MATCH(J666,'Crafting recipes'!$A$6:$A$1005,0)),"MISSING ID")="Unassigned",G666="Unassigned"),"Tier unresolved",IF(IFERROR(VALUE(RIGHT(G666,1))-VALUE(RIGHT(IFERROR(INDEX('Crafting recipes'!$H$6:$H$1005,MATCH(J666,'Crafting recipes'!$A$6:$A$1005,0)),"MISSING ID"),1)),0)=1,IF(B666=IFERROR(INDEX('Crafting recipes'!$H$6:$H$1005,MATCH(J666,'Crafting recipes'!$A$6:$A$1005,0)),"MISSING ID"),"Advances one material tier","Lower-tier ingredient; route advances one tier"),"Needs tier review"))))))</x:f>
        <x:v>Advances one material tier</x:v>
      </x:c>
      <x:c r="S666" s="4" t="str">
        <x:f>IFERROR(INDEX('Material routes'!$D$6:$D$2205,MATCH(U666,'Material routes'!$A$6:$A$2205,0)),"MISSING ID")</x:f>
        <x:v>proposal.collection.contained_culinary_phagia_culture</x:v>
      </x:c>
      <x:c r="T666" s="4" t="str">
        <x:f>IFERROR(INDEX('Material routes'!$D$6:$D$2205,MATCH(V666,'Material routes'!$A$6:$A$2205,0)),"MISSING ID")</x:f>
        <x:v>proposal.collection.culinary_phagia_liquid_fraction</x:v>
      </x:c>
      <x:c r="U666" s="4" t="str">
        <x:v>design.collection.culinary_phagia_liquid_fraction.in.1</x:v>
      </x:c>
      <x:c r="V666" s="4" t="str">
        <x:v>design.collection.culinary_phagia_liquid_fraction.out</x:v>
      </x:c>
    </x:row>
    <x:row r="667" ht="64" customHeight="1">
      <x:c r="A667" s="4" t="str">
        <x:f>IFERROR(INDEX('Material routes'!$E$6:$E$2205,MATCH(U667,'Material routes'!$A$6:$A$2205,0)),"MISSING ID")</x:f>
        <x:v>Contained culinary Phagia culture</x:v>
      </x:c>
      <x:c r="B667" s="4" t="str">
        <x:f>IFERROR(INDEX('Material routes'!$F$6:$F$2205,MATCH(U667,'Material routes'!$A$6:$A$2205,0)),"MISSING ID")</x:f>
        <x:v>T0</x:v>
      </x:c>
      <x:c r="C667" s="4" t="str">
        <x:f>IFERROR(INDEX('Material routes'!$H$6:$H$2205,MATCH(U667,'Material routes'!$A$6:$A$2205,0)),"MISSING ID")</x:f>
        <x:v>Raw material</x:v>
      </x:c>
      <x:c r="D667" s="4" t="str">
        <x:f>IFERROR(INDEX('Material routes'!$G$6:$G$2205,MATCH(U667,'Material routes'!$A$6:$A$2205,0)),"MISSING ID")</x:f>
        <x:v>Cooking ingredients</x:v>
      </x:c>
      <x:c r="E667" s="4" t="str">
        <x:f>IFERROR(INDEX('Material routes'!$C$6:$C$2205,MATCH(U667,'Material routes'!$A$6:$A$2205,0)),"MISSING ID")</x:f>
        <x:v>Ingredient candidate</x:v>
      </x:c>
      <x:c r="F667" s="4" t="str">
        <x:f>IFERROR(INDEX('Material routes'!$E$6:$E$2205,MATCH(V667,'Material routes'!$A$6:$A$2205,0)),"MISSING ID")</x:f>
        <x:v>Fine culinary Phagia meal</x:v>
      </x:c>
      <x:c r="G667" s="4" t="str">
        <x:f>IFERROR(INDEX('Material routes'!$F$6:$F$2205,MATCH(V667,'Material routes'!$A$6:$A$2205,0)),"MISSING ID")</x:f>
        <x:v>T1</x:v>
      </x:c>
      <x:c r="H667" s="4" t="str">
        <x:f>IFERROR(INDEX('Material routes'!$H$6:$H$2205,MATCH(V667,'Material routes'!$A$6:$A$2205,0)),"MISSING ID")</x:f>
        <x:v>Food material</x:v>
      </x:c>
      <x:c r="I667" s="4" t="str">
        <x:f>IFERROR(INDEX('Material routes'!$G$6:$G$2205,MATCH(V667,'Material routes'!$A$6:$A$2205,0)),"MISSING ID")</x:f>
        <x:v>Cooking ingredients</x:v>
      </x:c>
      <x:c r="J667" s="4" t="str">
        <x:f>IFERROR(INDEX('Material routes'!$B$6:$B$2205,MATCH(U667,'Material routes'!$A$6:$A$2205,0)),"MISSING ID")</x:f>
        <x:v>design.collection.fine_culinary_phagia_meal</x:v>
      </x:c>
      <x:c r="K667" s="4" t="str">
        <x:f>IFERROR(INDEX('Crafting recipes'!$C$6:$C$1005,MATCH(J667,'Crafting recipes'!$A$6:$A$1005,0)),"MISSING ID")</x:f>
        <x:v>Material refinement</x:v>
      </x:c>
      <x:c r="L667" s="4" t="str">
        <x:f>IFERROR(INDEX('Material routes'!$K$6:$K$2205,MATCH(U667,'Material routes'!$A$6:$A$2205,0)),"MISSING ID")</x:f>
        <x:v>Proposal</x:v>
      </x:c>
      <x:c r="M667" s="4" t="str">
        <x:f>IFERROR(INDEX('Material routes'!$M$6:$M$2205,MATCH(U667,'Material routes'!$A$6:$A$2205,0)),"MISSING ID")</x:f>
        <x:v>Partial proposal</x:v>
      </x:c>
      <x:c r="N667" s="4"/>
      <x:c r="O667" s="4" t="str">
        <x:f>IFERROR(INDEX('Material routes'!$J$6:$J$2205,MATCH(U667,'Material routes'!$A$6:$A$2205,0)),"MISSING ID")</x:f>
        <x:v>Unspecified</x:v>
      </x:c>
      <x:c r="P667" s="4"/>
      <x:c r="Q667" s="4" t="str">
        <x:f>IFERROR(INDEX('Material routes'!$J$6:$J$2205,MATCH(V667,'Material routes'!$A$6:$A$2205,0)),"MISSING ID")</x:f>
        <x:v>Unspecified</x:v>
      </x:c>
      <x:c r="R667" s="4" t="str">
        <x:f>IF(L667="Withheld","Withheld premise",IF(E667="Tool candidate","Reusable prerequisite",IF(K667="Raw entry preparation","Entry-resource preparation",IF(G667="Not applicable",IF(IFERROR(INDEX('Items'!$AI$6:$AI$1005,MATCH(T667,'Items'!$A$6:$A$1005,0)),"MISSING ID")="Finished item","Finished endpoint",IF(IFERROR(INDEX('Items'!$AI$6:$AI$1005,MATCH(T667,'Items'!$A$6:$A$1005,0)),"MISSING ID")="Currency","Currency / no refinement tier","Recovered output / tier not applicable")),IF(OR(IFERROR(INDEX('Crafting recipes'!$H$6:$H$1005,MATCH(J667,'Crafting recipes'!$A$6:$A$1005,0)),"MISSING ID")="Unassigned",G667="Unassigned"),"Tier unresolved",IF(IFERROR(VALUE(RIGHT(G667,1))-VALUE(RIGHT(IFERROR(INDEX('Crafting recipes'!$H$6:$H$1005,MATCH(J667,'Crafting recipes'!$A$6:$A$1005,0)),"MISSING ID"),1)),0)=1,IF(B667=IFERROR(INDEX('Crafting recipes'!$H$6:$H$1005,MATCH(J667,'Crafting recipes'!$A$6:$A$1005,0)),"MISSING ID"),"Advances one material tier","Lower-tier ingredient; route advances one tier"),"Needs tier review"))))))</x:f>
        <x:v>Advances one material tier</x:v>
      </x:c>
      <x:c r="S667" s="4" t="str">
        <x:f>IFERROR(INDEX('Material routes'!$D$6:$D$2205,MATCH(U667,'Material routes'!$A$6:$A$2205,0)),"MISSING ID")</x:f>
        <x:v>proposal.collection.contained_culinary_phagia_culture</x:v>
      </x:c>
      <x:c r="T667" s="4" t="str">
        <x:f>IFERROR(INDEX('Material routes'!$D$6:$D$2205,MATCH(V667,'Material routes'!$A$6:$A$2205,0)),"MISSING ID")</x:f>
        <x:v>proposal.collection.fine_culinary_phagia_meal</x:v>
      </x:c>
      <x:c r="U667" s="4" t="str">
        <x:v>design.collection.fine_culinary_phagia_meal.in.1</x:v>
      </x:c>
      <x:c r="V667" s="4" t="str">
        <x:v>design.collection.fine_culinary_phagia_meal.out</x:v>
      </x:c>
    </x:row>
    <x:row r="668" ht="64" customHeight="1">
      <x:c r="A668" s="4" t="str">
        <x:f>IFERROR(INDEX('Material routes'!$E$6:$E$2205,MATCH(U668,'Material routes'!$A$6:$A$2205,0)),"MISSING ID")</x:f>
        <x:v>Contained culinary Phagia culture</x:v>
      </x:c>
      <x:c r="B668" s="4" t="str">
        <x:f>IFERROR(INDEX('Material routes'!$F$6:$F$2205,MATCH(U668,'Material routes'!$A$6:$A$2205,0)),"MISSING ID")</x:f>
        <x:v>T0</x:v>
      </x:c>
      <x:c r="C668" s="4" t="str">
        <x:f>IFERROR(INDEX('Material routes'!$H$6:$H$2205,MATCH(U668,'Material routes'!$A$6:$A$2205,0)),"MISSING ID")</x:f>
        <x:v>Raw material</x:v>
      </x:c>
      <x:c r="D668" s="4" t="str">
        <x:f>IFERROR(INDEX('Material routes'!$G$6:$G$2205,MATCH(U668,'Material routes'!$A$6:$A$2205,0)),"MISSING ID")</x:f>
        <x:v>Cooking ingredients</x:v>
      </x:c>
      <x:c r="E668" s="4" t="str">
        <x:f>IFERROR(INDEX('Material routes'!$C$6:$C$2205,MATCH(U668,'Material routes'!$A$6:$A$2205,0)),"MISSING ID")</x:f>
        <x:v>Ingredient candidate</x:v>
      </x:c>
      <x:c r="F668" s="4" t="str">
        <x:f>IFERROR(INDEX('Material routes'!$E$6:$E$2205,MATCH(V668,'Material routes'!$A$6:$A$2205,0)),"MISSING ID")</x:f>
        <x:v>Pressed culinary Phagia flakes</x:v>
      </x:c>
      <x:c r="G668" s="4" t="str">
        <x:f>IFERROR(INDEX('Material routes'!$F$6:$F$2205,MATCH(V668,'Material routes'!$A$6:$A$2205,0)),"MISSING ID")</x:f>
        <x:v>T1</x:v>
      </x:c>
      <x:c r="H668" s="4" t="str">
        <x:f>IFERROR(INDEX('Material routes'!$H$6:$H$2205,MATCH(V668,'Material routes'!$A$6:$A$2205,0)),"MISSING ID")</x:f>
        <x:v>Food material</x:v>
      </x:c>
      <x:c r="I668" s="4" t="str">
        <x:f>IFERROR(INDEX('Material routes'!$G$6:$G$2205,MATCH(V668,'Material routes'!$A$6:$A$2205,0)),"MISSING ID")</x:f>
        <x:v>Cooking ingredients</x:v>
      </x:c>
      <x:c r="J668" s="4" t="str">
        <x:f>IFERROR(INDEX('Material routes'!$B$6:$B$2205,MATCH(U668,'Material routes'!$A$6:$A$2205,0)),"MISSING ID")</x:f>
        <x:v>design.collection.pressed_culinary_phagia_flakes</x:v>
      </x:c>
      <x:c r="K668" s="4" t="str">
        <x:f>IFERROR(INDEX('Crafting recipes'!$C$6:$C$1005,MATCH(J668,'Crafting recipes'!$A$6:$A$1005,0)),"MISSING ID")</x:f>
        <x:v>Material refinement</x:v>
      </x:c>
      <x:c r="L668" s="4" t="str">
        <x:f>IFERROR(INDEX('Material routes'!$K$6:$K$2205,MATCH(U668,'Material routes'!$A$6:$A$2205,0)),"MISSING ID")</x:f>
        <x:v>Proposal</x:v>
      </x:c>
      <x:c r="M668" s="4" t="str">
        <x:f>IFERROR(INDEX('Material routes'!$M$6:$M$2205,MATCH(U668,'Material routes'!$A$6:$A$2205,0)),"MISSING ID")</x:f>
        <x:v>Partial proposal</x:v>
      </x:c>
      <x:c r="N668" s="4"/>
      <x:c r="O668" s="4" t="str">
        <x:f>IFERROR(INDEX('Material routes'!$J$6:$J$2205,MATCH(U668,'Material routes'!$A$6:$A$2205,0)),"MISSING ID")</x:f>
        <x:v>Unspecified</x:v>
      </x:c>
      <x:c r="P668" s="4"/>
      <x:c r="Q668" s="4" t="str">
        <x:f>IFERROR(INDEX('Material routes'!$J$6:$J$2205,MATCH(V668,'Material routes'!$A$6:$A$2205,0)),"MISSING ID")</x:f>
        <x:v>Unspecified</x:v>
      </x:c>
      <x:c r="R668" s="4" t="str">
        <x:f>IF(L668="Withheld","Withheld premise",IF(E668="Tool candidate","Reusable prerequisite",IF(K668="Raw entry preparation","Entry-resource preparation",IF(G668="Not applicable",IF(IFERROR(INDEX('Items'!$AI$6:$AI$1005,MATCH(T668,'Items'!$A$6:$A$1005,0)),"MISSING ID")="Finished item","Finished endpoint",IF(IFERROR(INDEX('Items'!$AI$6:$AI$1005,MATCH(T668,'Items'!$A$6:$A$1005,0)),"MISSING ID")="Currency","Currency / no refinement tier","Recovered output / tier not applicable")),IF(OR(IFERROR(INDEX('Crafting recipes'!$H$6:$H$1005,MATCH(J668,'Crafting recipes'!$A$6:$A$1005,0)),"MISSING ID")="Unassigned",G668="Unassigned"),"Tier unresolved",IF(IFERROR(VALUE(RIGHT(G668,1))-VALUE(RIGHT(IFERROR(INDEX('Crafting recipes'!$H$6:$H$1005,MATCH(J668,'Crafting recipes'!$A$6:$A$1005,0)),"MISSING ID"),1)),0)=1,IF(B668=IFERROR(INDEX('Crafting recipes'!$H$6:$H$1005,MATCH(J668,'Crafting recipes'!$A$6:$A$1005,0)),"MISSING ID"),"Advances one material tier","Lower-tier ingredient; route advances one tier"),"Needs tier review"))))))</x:f>
        <x:v>Advances one material tier</x:v>
      </x:c>
      <x:c r="S668" s="4" t="str">
        <x:f>IFERROR(INDEX('Material routes'!$D$6:$D$2205,MATCH(U668,'Material routes'!$A$6:$A$2205,0)),"MISSING ID")</x:f>
        <x:v>proposal.collection.contained_culinary_phagia_culture</x:v>
      </x:c>
      <x:c r="T668" s="4" t="str">
        <x:f>IFERROR(INDEX('Material routes'!$D$6:$D$2205,MATCH(V668,'Material routes'!$A$6:$A$2205,0)),"MISSING ID")</x:f>
        <x:v>proposal.collection.pressed_culinary_phagia_flakes</x:v>
      </x:c>
      <x:c r="U668" s="4" t="str">
        <x:v>design.collection.pressed_culinary_phagia_flakes.in.1</x:v>
      </x:c>
      <x:c r="V668" s="4" t="str">
        <x:v>design.collection.pressed_culinary_phagia_flakes.out</x:v>
      </x:c>
    </x:row>
    <x:row r="669" ht="64" customHeight="1">
      <x:c r="A669" s="4"/>
      <x:c r="B669" s="4"/>
      <x:c r="C669" s="4"/>
      <x:c r="D669" s="4"/>
      <x:c r="E669" s="4"/>
      <x:c r="F669" s="4"/>
      <x:c r="G669" s="4"/>
      <x:c r="H669" s="4"/>
      <x:c r="I669" s="4"/>
      <x:c r="J669" s="4"/>
      <x:c r="K669" s="4"/>
      <x:c r="L669" s="4"/>
      <x:c r="M669" s="4"/>
      <x:c r="N669" s="4"/>
      <x:c r="P669" s="4"/>
      <x:c r="R669" s="4"/>
      <x:c r="S669" s="4"/>
      <x:c r="T669" s="4"/>
      <x:c r="U669" s="4"/>
      <x:c r="V669" s="4"/>
    </x:row>
    <x:row r="670" ht="64" customHeight="1">
      <x:c r="A670" s="4" t="str">
        <x:f>IFERROR(INDEX('Material routes'!$E$6:$E$2205,MATCH(U670,'Material routes'!$A$6:$A$2205,0)),"MISSING ID")</x:f>
        <x:v>Contained culinary Phagia culture</x:v>
      </x:c>
      <x:c r="B670" s="4" t="str">
        <x:f>IFERROR(INDEX('Material routes'!$F$6:$F$2205,MATCH(U670,'Material routes'!$A$6:$A$2205,0)),"MISSING ID")</x:f>
        <x:v>T0</x:v>
      </x:c>
      <x:c r="C670" s="4" t="str">
        <x:f>IFERROR(INDEX('Material routes'!$H$6:$H$2205,MATCH(U670,'Material routes'!$A$6:$A$2205,0)),"MISSING ID")</x:f>
        <x:v>Raw material</x:v>
      </x:c>
      <x:c r="D670" s="4" t="str">
        <x:f>IFERROR(INDEX('Material routes'!$G$6:$G$2205,MATCH(U670,'Material routes'!$A$6:$A$2205,0)),"MISSING ID")</x:f>
        <x:v>Cooking ingredients</x:v>
      </x:c>
      <x:c r="E670" s="4" t="str">
        <x:f>IFERROR(INDEX('Material routes'!$C$6:$C$2205,MATCH(U670,'Material routes'!$A$6:$A$2205,0)),"MISSING ID")</x:f>
        <x:v>Ingredient candidate</x:v>
      </x:c>
      <x:c r="F670" s="4" t="str">
        <x:f>IFERROR(INDEX('Material routes'!$E$6:$E$2205,MATCH(V670,'Material routes'!$A$6:$A$2205,0)),"MISSING ID")</x:f>
        <x:v>Culinary Phagia binding paste</x:v>
      </x:c>
      <x:c r="G670" s="4" t="str">
        <x:f>IFERROR(INDEX('Material routes'!$F$6:$F$2205,MATCH(V670,'Material routes'!$A$6:$A$2205,0)),"MISSING ID")</x:f>
        <x:v>T1</x:v>
      </x:c>
      <x:c r="H670" s="4" t="str">
        <x:f>IFERROR(INDEX('Material routes'!$H$6:$H$2205,MATCH(V670,'Material routes'!$A$6:$A$2205,0)),"MISSING ID")</x:f>
        <x:v>Food material</x:v>
      </x:c>
      <x:c r="I670" s="4" t="str">
        <x:f>IFERROR(INDEX('Material routes'!$G$6:$G$2205,MATCH(V670,'Material routes'!$A$6:$A$2205,0)),"MISSING ID")</x:f>
        <x:v>Cooking ingredients</x:v>
      </x:c>
      <x:c r="J670" s="4" t="str">
        <x:f>IFERROR(INDEX('Material routes'!$B$6:$B$2205,MATCH(U670,'Material routes'!$A$6:$A$2205,0)),"MISSING ID")</x:f>
        <x:v>design.collection.culinary_phagia_binding_paste</x:v>
      </x:c>
      <x:c r="K670" s="4" t="str">
        <x:f>IFERROR(INDEX('Crafting recipes'!$C$6:$C$1005,MATCH(J670,'Crafting recipes'!$A$6:$A$1005,0)),"MISSING ID")</x:f>
        <x:v>Material refinement</x:v>
      </x:c>
      <x:c r="L670" s="4" t="str">
        <x:f>IFERROR(INDEX('Material routes'!$K$6:$K$2205,MATCH(U670,'Material routes'!$A$6:$A$2205,0)),"MISSING ID")</x:f>
        <x:v>Proposal</x:v>
      </x:c>
      <x:c r="M670" s="4" t="str">
        <x:f>IFERROR(INDEX('Material routes'!$M$6:$M$2205,MATCH(U670,'Material routes'!$A$6:$A$2205,0)),"MISSING ID")</x:f>
        <x:v>Partial proposal</x:v>
      </x:c>
      <x:c r="N670" s="4"/>
      <x:c r="O670" s="4" t="str">
        <x:f>IFERROR(INDEX('Material routes'!$J$6:$J$2205,MATCH(U670,'Material routes'!$A$6:$A$2205,0)),"MISSING ID")</x:f>
        <x:v>Unspecified</x:v>
      </x:c>
      <x:c r="P670" s="4"/>
      <x:c r="Q670" s="4" t="str">
        <x:f>IFERROR(INDEX('Material routes'!$J$6:$J$2205,MATCH(V670,'Material routes'!$A$6:$A$2205,0)),"MISSING ID")</x:f>
        <x:v>Unspecified</x:v>
      </x:c>
      <x:c r="R670" s="4" t="str">
        <x:f>IF(L670="Withheld","Withheld premise",IF(E670="Tool candidate","Reusable prerequisite",IF(K670="Raw entry preparation","Entry-resource preparation",IF(G670="Not applicable",IF(IFERROR(INDEX('Items'!$AI$6:$AI$1005,MATCH(T670,'Items'!$A$6:$A$1005,0)),"MISSING ID")="Finished item","Finished endpoint",IF(IFERROR(INDEX('Items'!$AI$6:$AI$1005,MATCH(T670,'Items'!$A$6:$A$1005,0)),"MISSING ID")="Currency","Currency / no refinement tier","Recovered output / tier not applicable")),IF(OR(IFERROR(INDEX('Crafting recipes'!$H$6:$H$1005,MATCH(J670,'Crafting recipes'!$A$6:$A$1005,0)),"MISSING ID")="Unassigned",G670="Unassigned"),"Tier unresolved",IF(IFERROR(VALUE(RIGHT(G670,1))-VALUE(RIGHT(IFERROR(INDEX('Crafting recipes'!$H$6:$H$1005,MATCH(J670,'Crafting recipes'!$A$6:$A$1005,0)),"MISSING ID"),1)),0)=1,IF(B670=IFERROR(INDEX('Crafting recipes'!$H$6:$H$1005,MATCH(J670,'Crafting recipes'!$A$6:$A$1005,0)),"MISSING ID"),"Advances one material tier","Lower-tier ingredient; route advances one tier"),"Needs tier review"))))))</x:f>
        <x:v>Advances one material tier</x:v>
      </x:c>
      <x:c r="S670" s="4" t="str">
        <x:f>IFERROR(INDEX('Material routes'!$D$6:$D$2205,MATCH(U670,'Material routes'!$A$6:$A$2205,0)),"MISSING ID")</x:f>
        <x:v>proposal.collection.contained_culinary_phagia_culture</x:v>
      </x:c>
      <x:c r="T670" s="4" t="str">
        <x:f>IFERROR(INDEX('Material routes'!$D$6:$D$2205,MATCH(V670,'Material routes'!$A$6:$A$2205,0)),"MISSING ID")</x:f>
        <x:v>proposal.collection.culinary_phagia_binding_paste</x:v>
      </x:c>
      <x:c r="U670" s="4" t="str">
        <x:v>design.collection.culinary_phagia_binding_paste.in.1</x:v>
      </x:c>
      <x:c r="V670" s="4" t="str">
        <x:v>design.collection.culinary_phagia_binding_paste.out</x:v>
      </x:c>
    </x:row>
    <x:row r="671" ht="64" customHeight="1">
      <x:c r="A671" s="4" t="str">
        <x:f>IFERROR(INDEX('Material routes'!$E$6:$E$2205,MATCH(U671,'Material routes'!$A$6:$A$2205,0)),"MISSING ID")</x:f>
        <x:v>Contained culinary Phagia culture</x:v>
      </x:c>
      <x:c r="B671" s="4" t="str">
        <x:f>IFERROR(INDEX('Material routes'!$F$6:$F$2205,MATCH(U671,'Material routes'!$A$6:$A$2205,0)),"MISSING ID")</x:f>
        <x:v>T0</x:v>
      </x:c>
      <x:c r="C671" s="4" t="str">
        <x:f>IFERROR(INDEX('Material routes'!$H$6:$H$2205,MATCH(U671,'Material routes'!$A$6:$A$2205,0)),"MISSING ID")</x:f>
        <x:v>Raw material</x:v>
      </x:c>
      <x:c r="D671" s="4" t="str">
        <x:f>IFERROR(INDEX('Material routes'!$G$6:$G$2205,MATCH(U671,'Material routes'!$A$6:$A$2205,0)),"MISSING ID")</x:f>
        <x:v>Cooking ingredients</x:v>
      </x:c>
      <x:c r="E671" s="4" t="str">
        <x:f>IFERROR(INDEX('Material routes'!$C$6:$C$2205,MATCH(U671,'Material routes'!$A$6:$A$2205,0)),"MISSING ID")</x:f>
        <x:v>Ingredient candidate</x:v>
      </x:c>
      <x:c r="F671" s="4" t="str">
        <x:f>IFERROR(INDEX('Material routes'!$E$6:$E$2205,MATCH(V671,'Material routes'!$A$6:$A$2205,0)),"MISSING ID")</x:f>
        <x:v>Controlled-sour Phagia base</x:v>
      </x:c>
      <x:c r="G671" s="4" t="str">
        <x:f>IFERROR(INDEX('Material routes'!$F$6:$F$2205,MATCH(V671,'Material routes'!$A$6:$A$2205,0)),"MISSING ID")</x:f>
        <x:v>T1</x:v>
      </x:c>
      <x:c r="H671" s="4" t="str">
        <x:f>IFERROR(INDEX('Material routes'!$H$6:$H$2205,MATCH(V671,'Material routes'!$A$6:$A$2205,0)),"MISSING ID")</x:f>
        <x:v>Food material</x:v>
      </x:c>
      <x:c r="I671" s="4" t="str">
        <x:f>IFERROR(INDEX('Material routes'!$G$6:$G$2205,MATCH(V671,'Material routes'!$A$6:$A$2205,0)),"MISSING ID")</x:f>
        <x:v>Cooking ingredients</x:v>
      </x:c>
      <x:c r="J671" s="4" t="str">
        <x:f>IFERROR(INDEX('Material routes'!$B$6:$B$2205,MATCH(U671,'Material routes'!$A$6:$A$2205,0)),"MISSING ID")</x:f>
        <x:v>design.collection.controlled_sour_phagia_base</x:v>
      </x:c>
      <x:c r="K671" s="4" t="str">
        <x:f>IFERROR(INDEX('Crafting recipes'!$C$6:$C$1005,MATCH(J671,'Crafting recipes'!$A$6:$A$1005,0)),"MISSING ID")</x:f>
        <x:v>Material refinement</x:v>
      </x:c>
      <x:c r="L671" s="4" t="str">
        <x:f>IFERROR(INDEX('Material routes'!$K$6:$K$2205,MATCH(U671,'Material routes'!$A$6:$A$2205,0)),"MISSING ID")</x:f>
        <x:v>Proposal</x:v>
      </x:c>
      <x:c r="M671" s="4" t="str">
        <x:f>IFERROR(INDEX('Material routes'!$M$6:$M$2205,MATCH(U671,'Material routes'!$A$6:$A$2205,0)),"MISSING ID")</x:f>
        <x:v>Partial proposal</x:v>
      </x:c>
      <x:c r="N671" s="4"/>
      <x:c r="O671" s="4" t="str">
        <x:f>IFERROR(INDEX('Material routes'!$J$6:$J$2205,MATCH(U671,'Material routes'!$A$6:$A$2205,0)),"MISSING ID")</x:f>
        <x:v>Unspecified</x:v>
      </x:c>
      <x:c r="P671" s="4"/>
      <x:c r="Q671" s="4" t="str">
        <x:f>IFERROR(INDEX('Material routes'!$J$6:$J$2205,MATCH(V671,'Material routes'!$A$6:$A$2205,0)),"MISSING ID")</x:f>
        <x:v>Unspecified</x:v>
      </x:c>
      <x:c r="R671" s="4" t="str">
        <x:f>IF(L671="Withheld","Withheld premise",IF(E671="Tool candidate","Reusable prerequisite",IF(K671="Raw entry preparation","Entry-resource preparation",IF(G671="Not applicable",IF(IFERROR(INDEX('Items'!$AI$6:$AI$1005,MATCH(T671,'Items'!$A$6:$A$1005,0)),"MISSING ID")="Finished item","Finished endpoint",IF(IFERROR(INDEX('Items'!$AI$6:$AI$1005,MATCH(T671,'Items'!$A$6:$A$1005,0)),"MISSING ID")="Currency","Currency / no refinement tier","Recovered output / tier not applicable")),IF(OR(IFERROR(INDEX('Crafting recipes'!$H$6:$H$1005,MATCH(J671,'Crafting recipes'!$A$6:$A$1005,0)),"MISSING ID")="Unassigned",G671="Unassigned"),"Tier unresolved",IF(IFERROR(VALUE(RIGHT(G671,1))-VALUE(RIGHT(IFERROR(INDEX('Crafting recipes'!$H$6:$H$1005,MATCH(J671,'Crafting recipes'!$A$6:$A$1005,0)),"MISSING ID"),1)),0)=1,IF(B671=IFERROR(INDEX('Crafting recipes'!$H$6:$H$1005,MATCH(J671,'Crafting recipes'!$A$6:$A$1005,0)),"MISSING ID"),"Advances one material tier","Lower-tier ingredient; route advances one tier"),"Needs tier review"))))))</x:f>
        <x:v>Advances one material tier</x:v>
      </x:c>
      <x:c r="S671" s="4" t="str">
        <x:f>IFERROR(INDEX('Material routes'!$D$6:$D$2205,MATCH(U671,'Material routes'!$A$6:$A$2205,0)),"MISSING ID")</x:f>
        <x:v>proposal.collection.contained_culinary_phagia_culture</x:v>
      </x:c>
      <x:c r="T671" s="4" t="str">
        <x:f>IFERROR(INDEX('Material routes'!$D$6:$D$2205,MATCH(V671,'Material routes'!$A$6:$A$2205,0)),"MISSING ID")</x:f>
        <x:v>proposal.collection.controlled_sour_phagia_base</x:v>
      </x:c>
      <x:c r="U671" s="4" t="str">
        <x:v>design.collection.controlled_sour_phagia_base.in.1</x:v>
      </x:c>
      <x:c r="V671" s="4" t="str">
        <x:v>design.collection.controlled_sour_phagia_base.out</x:v>
      </x:c>
    </x:row>
    <x:row r="672" ht="64" customHeight="1">
      <x:c r="A672" s="4" t="str">
        <x:f>IFERROR(INDEX('Material routes'!$E$6:$E$2205,MATCH(U672,'Material routes'!$A$6:$A$2205,0)),"MISSING ID")</x:f>
        <x:v>Culinary Phagia liquid fraction</x:v>
      </x:c>
      <x:c r="B672" s="4" t="str">
        <x:f>IFERROR(INDEX('Material routes'!$F$6:$F$2205,MATCH(U672,'Material routes'!$A$6:$A$2205,0)),"MISSING ID")</x:f>
        <x:v>T1</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T2</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prerequisite",IF(K672="Raw entry preparation","Entry-resource preparation",IF(G672="Not applicable",IF(IFERROR(INDEX('Items'!$AI$6:$AI$1005,MATCH(T672,'Items'!$A$6:$A$1005,0)),"MISSING ID")="Finished item","Finished endpoint",IF(IFERROR(INDEX('Items'!$AI$6:$AI$1005,MATCH(T672,'Items'!$A$6:$A$1005,0)),"MISSING ID")="Currency","Currency / no refinement tier","Recovered output / tier not applicable")),IF(OR(IFERROR(INDEX('Crafting recipes'!$H$6:$H$1005,MATCH(J672,'Crafting recipes'!$A$6:$A$1005,0)),"MISSING ID")="Unassigned",G672="Unassigned"),"Tier unresolved",IF(IFERROR(VALUE(RIGHT(G672,1))-VALUE(RIGHT(IFERROR(INDEX('Crafting recipes'!$H$6:$H$1005,MATCH(J672,'Crafting recipes'!$A$6:$A$1005,0)),"MISSING ID"),1)),0)=1,IF(B672=IFERROR(INDEX('Crafting recipes'!$H$6:$H$1005,MATCH(J672,'Crafting recipes'!$A$6:$A$1005,0)),"MISSING ID"),"Advances one material tier","Lower-tier ingredient; route advances one tier"),"Needs tier review"))))))</x:f>
        <x:v>Advances one material tier</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T1</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T2</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prerequisite",IF(K673="Raw entry preparation","Entry-resource preparation",IF(G673="Not applicable",IF(IFERROR(INDEX('Items'!$AI$6:$AI$1005,MATCH(T673,'Items'!$A$6:$A$1005,0)),"MISSING ID")="Finished item","Finished endpoint",IF(IFERROR(INDEX('Items'!$AI$6:$AI$1005,MATCH(T673,'Items'!$A$6:$A$1005,0)),"MISSING ID")="Currency","Currency / no refinement tier","Recovered output / tier not applicable")),IF(OR(IFERROR(INDEX('Crafting recipes'!$H$6:$H$1005,MATCH(J673,'Crafting recipes'!$A$6:$A$1005,0)),"MISSING ID")="Unassigned",G673="Unassigned"),"Tier unresolved",IF(IFERROR(VALUE(RIGHT(G673,1))-VALUE(RIGHT(IFERROR(INDEX('Crafting recipes'!$H$6:$H$1005,MATCH(J673,'Crafting recipes'!$A$6:$A$1005,0)),"MISSING ID"),1)),0)=1,IF(B673=IFERROR(INDEX('Crafting recipes'!$H$6:$H$1005,MATCH(J673,'Crafting recipes'!$A$6:$A$1005,0)),"MISSING ID"),"Advances one material tier","Lower-tier ingredient; route advances one tier"),"Needs tier review"))))))</x:f>
        <x:v>Advances one material tier</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Selected culinary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Food-grade mineral seasoning</x:v>
      </x:c>
      <x:c r="G674" s="4" t="str">
        <x:f>IFERROR(INDEX('Material routes'!$F$6:$F$2205,MATCH(V674,'Material routes'!$A$6:$A$2205,0)),"MISSING ID")</x:f>
        <x:v>T1</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prerequisite",IF(K674="Raw entry preparation","Entry-resource preparation",IF(G674="Not applicable",IF(IFERROR(INDEX('Items'!$AI$6:$AI$1005,MATCH(T674,'Items'!$A$6:$A$1005,0)),"MISSING ID")="Finished item","Finished endpoint",IF(IFERROR(INDEX('Items'!$AI$6:$AI$1005,MATCH(T674,'Items'!$A$6:$A$1005,0)),"MISSING ID")="Currency","Currency / no refinement tier","Recovered output / tier not applicable")),IF(OR(IFERROR(INDEX('Crafting recipes'!$H$6:$H$1005,MATCH(J674,'Crafting recipes'!$A$6:$A$1005,0)),"MISSING ID")="Unassigned",G674="Unassigned"),"Tier unresolved",IF(IFERROR(VALUE(RIGHT(G674,1))-VALUE(RIGHT(IFERROR(INDEX('Crafting recipes'!$H$6:$H$1005,MATCH(J674,'Crafting recipes'!$A$6:$A$1005,0)),"MISSING ID"),1)),0)=1,IF(B674=IFERROR(INDEX('Crafting recipes'!$H$6:$H$1005,MATCH(J674,'Crafting recipes'!$A$6:$A$1005,0)),"MISSING ID"),"Advances one material tier","Lower-tier ingredient; route advances one tier"),"Needs tier review"))))))</x:f>
        <x:v>Advances one material tier</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Selected edible-fauna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prerequisite",IF(K675="Raw entry preparation","Entry-resource preparation",IF(G675="Not applicable",IF(IFERROR(INDEX('Items'!$AI$6:$AI$1005,MATCH(T675,'Items'!$A$6:$A$1005,0)),"MISSING ID")="Finished item","Finished endpoint",IF(IFERROR(INDEX('Items'!$AI$6:$AI$1005,MATCH(T675,'Items'!$A$6:$A$1005,0)),"MISSING ID")="Currency","Currency / no refinement tier","Recovered output / tier not applicable")),IF(OR(IFERROR(INDEX('Crafting recipes'!$H$6:$H$1005,MATCH(J675,'Crafting recipes'!$A$6:$A$1005,0)),"MISSING ID")="Unassigned",G675="Unassigned"),"Tier unresolved",IF(IFERROR(VALUE(RIGHT(G675,1))-VALUE(RIGHT(IFERROR(INDEX('Crafting recipes'!$H$6:$H$1005,MATCH(J675,'Crafting recipes'!$A$6:$A$1005,0)),"MISSING ID"),1)),0)=1,IF(B675=IFERROR(INDEX('Crafting recipes'!$H$6:$H$1005,MATCH(J675,'Crafting recipes'!$A$6:$A$1005,0)),"MISSING ID"),"Advances one material tier","Lower-tier ingredient; route advances one tier"),"Needs tier review"))))))</x:f>
        <x:v>Advances one material tier</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prerequisite",IF(K676="Raw entry preparation","Entry-resource preparation",IF(G676="Not applicable",IF(IFERROR(INDEX('Items'!$AI$6:$AI$1005,MATCH(T676,'Items'!$A$6:$A$1005,0)),"MISSING ID")="Finished item","Finished endpoint",IF(IFERROR(INDEX('Items'!$AI$6:$AI$1005,MATCH(T676,'Items'!$A$6:$A$1005,0)),"MISSING ID")="Currency","Currency / no refinement tier","Recovered output / tier not applicable")),IF(OR(IFERROR(INDEX('Crafting recipes'!$H$6:$H$1005,MATCH(J676,'Crafting recipes'!$A$6:$A$1005,0)),"MISSING ID")="Unassigned",G676="Unassigned"),"Tier unresolved",IF(IFERROR(VALUE(RIGHT(G676,1))-VALUE(RIGHT(IFERROR(INDEX('Crafting recipes'!$H$6:$H$1005,MATCH(J676,'Crafting recipes'!$A$6:$A$1005,0)),"MISSING ID"),1)),0)=1,IF(B676=IFERROR(INDEX('Crafting recipes'!$H$6:$H$1005,MATCH(J676,'Crafting recipes'!$A$6:$A$1005,0)),"MISSING ID"),"Advances one material tier","Lower-tier ingredient; route advances one tier"),"Needs tier review"))))))</x:f>
        <x:v>Advances one material tier</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prerequisite",IF(K677="Raw entry preparation","Entry-resource preparation",IF(G677="Not applicable",IF(IFERROR(INDEX('Items'!$AI$6:$AI$1005,MATCH(T677,'Items'!$A$6:$A$1005,0)),"MISSING ID")="Finished item","Finished endpoint",IF(IFERROR(INDEX('Items'!$AI$6:$AI$1005,MATCH(T677,'Items'!$A$6:$A$1005,0)),"MISSING ID")="Currency","Currency / no refinement tier","Recovered output / tier not applicable")),IF(OR(IFERROR(INDEX('Crafting recipes'!$H$6:$H$1005,MATCH(J677,'Crafting recipes'!$A$6:$A$1005,0)),"MISSING ID")="Unassigned",G677="Unassigned"),"Tier unresolved",IF(IFERROR(VALUE(RIGHT(G677,1))-VALUE(RIGHT(IFERROR(INDEX('Crafting recipes'!$H$6:$H$1005,MATCH(J677,'Crafting recipes'!$A$6:$A$1005,0)),"MISSING ID"),1)),0)=1,IF(B677=IFERROR(INDEX('Crafting recipes'!$H$6:$H$1005,MATCH(J677,'Crafting recipes'!$A$6:$A$1005,0)),"MISSING ID"),"Advances one material tier","Lower-tier ingredient; route advances one tier"),"Needs tier review"))))))</x:f>
        <x:v>Lower-tier ingredient; route advances one tier</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T1</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prerequisite",IF(K678="Raw entry preparation","Entry-resource preparation",IF(G678="Not applicable",IF(IFERROR(INDEX('Items'!$AI$6:$AI$1005,MATCH(T678,'Items'!$A$6:$A$1005,0)),"MISSING ID")="Finished item","Finished endpoint",IF(IFERROR(INDEX('Items'!$AI$6:$AI$1005,MATCH(T678,'Items'!$A$6:$A$1005,0)),"MISSING ID")="Currency","Currency / no refinement tier","Recovered output / tier not applicable")),IF(OR(IFERROR(INDEX('Crafting recipes'!$H$6:$H$1005,MATCH(J678,'Crafting recipes'!$A$6:$A$1005,0)),"MISSING ID")="Unassigned",G678="Unassigned"),"Tier unresolved",IF(IFERROR(VALUE(RIGHT(G678,1))-VALUE(RIGHT(IFERROR(INDEX('Crafting recipes'!$H$6:$H$1005,MATCH(J678,'Crafting recipes'!$A$6:$A$1005,0)),"MISSING ID"),1)),0)=1,IF(B678=IFERROR(INDEX('Crafting recipes'!$H$6:$H$1005,MATCH(J678,'Crafting recipes'!$A$6:$A$1005,0)),"MISSING ID"),"Advances one material tier","Lower-tier ingredient; route advances one tier"),"Needs tier review"))))))</x:f>
        <x:v>Advances one material tier</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t="str">
        <x:f>IFERROR(INDEX('Material routes'!$E$6:$E$2205,MATCH(U679,'Material routes'!$A$6:$A$2205,0)),"MISSING ID")</x:f>
        <x:v>Selected edible-fauna reproductive mass</x:v>
      </x:c>
      <x:c r="B679" s="4" t="str">
        <x:f>IFERROR(INDEX('Material routes'!$F$6:$F$2205,MATCH(U679,'Material routes'!$A$6:$A$2205,0)),"MISSING ID")</x:f>
        <x:v>T0</x:v>
      </x:c>
      <x:c r="C679" s="4" t="str">
        <x:f>IFERROR(INDEX('Material routes'!$H$6:$H$2205,MATCH(U679,'Material routes'!$A$6:$A$2205,0)),"MISSING ID")</x:f>
        <x:v>Raw material</x:v>
      </x:c>
      <x:c r="D679" s="4" t="str">
        <x:f>IFERROR(INDEX('Material routes'!$G$6:$G$2205,MATCH(U679,'Material routes'!$A$6:$A$2205,0)),"MISSING ID")</x:f>
        <x:v>Cooking ingredients</x:v>
      </x:c>
      <x:c r="E679" s="4" t="str">
        <x:f>IFERROR(INDEX('Material routes'!$C$6:$C$2205,MATCH(U679,'Material routes'!$A$6:$A$2205,0)),"MISSING ID")</x:f>
        <x:v>Ingredient candidate</x:v>
      </x:c>
      <x:c r="F679" s="4" t="str">
        <x:f>IFERROR(INDEX('Material routes'!$E$6:$E$2205,MATCH(V679,'Material routes'!$A$6:$A$2205,0)),"MISSING ID")</x:f>
        <x:v>Selected edible-fauna roe</x:v>
      </x:c>
      <x:c r="G679" s="4" t="str">
        <x:f>IFERROR(INDEX('Material routes'!$F$6:$F$2205,MATCH(V679,'Material routes'!$A$6:$A$2205,0)),"MISSING ID")</x:f>
        <x:v>T1</x:v>
      </x:c>
      <x:c r="H679" s="4" t="str">
        <x:f>IFERROR(INDEX('Material routes'!$H$6:$H$2205,MATCH(V679,'Material routes'!$A$6:$A$2205,0)),"MISSING ID")</x:f>
        <x:v>Food material</x:v>
      </x:c>
      <x:c r="I679" s="4" t="str">
        <x:f>IFERROR(INDEX('Material routes'!$G$6:$G$2205,MATCH(V679,'Material routes'!$A$6:$A$2205,0)),"MISSING ID")</x:f>
        <x:v>Cooking ingredients</x:v>
      </x:c>
      <x:c r="J679" s="4" t="str">
        <x:f>IFERROR(INDEX('Material routes'!$B$6:$B$2205,MATCH(U679,'Material routes'!$A$6:$A$2205,0)),"MISSING ID")</x:f>
        <x:v>design.collection.selected_edible_fauna_roe</x:v>
      </x:c>
      <x:c r="K679" s="4" t="str">
        <x:f>IFERROR(INDEX('Crafting recipes'!$C$6:$C$1005,MATCH(J679,'Crafting recipes'!$A$6:$A$1005,0)),"MISSING ID")</x:f>
        <x:v>Material refinement</x:v>
      </x:c>
      <x:c r="L679" s="4" t="str">
        <x:f>IFERROR(INDEX('Material routes'!$K$6:$K$2205,MATCH(U679,'Material routes'!$A$6:$A$2205,0)),"MISSING ID")</x:f>
        <x:v>Proposal</x:v>
      </x:c>
      <x:c r="M679" s="4" t="str">
        <x:f>IFERROR(INDEX('Material routes'!$M$6:$M$2205,MATCH(U679,'Material routes'!$A$6:$A$2205,0)),"MISSING ID")</x:f>
        <x:v>Partial proposal</x:v>
      </x:c>
      <x:c r="N679" s="4"/>
      <x:c r="O679" s="4" t="str">
        <x:f>IFERROR(INDEX('Material routes'!$J$6:$J$2205,MATCH(U679,'Material routes'!$A$6:$A$2205,0)),"MISSING ID")</x:f>
        <x:v>Unspecified</x:v>
      </x:c>
      <x:c r="P679" s="4"/>
      <x:c r="Q679" s="4" t="str">
        <x:f>IFERROR(INDEX('Material routes'!$J$6:$J$2205,MATCH(V679,'Material routes'!$A$6:$A$2205,0)),"MISSING ID")</x:f>
        <x:v>Unspecified</x:v>
      </x:c>
      <x:c r="R679" s="4" t="str">
        <x:f>IF(L679="Withheld","Withheld premise",IF(E679="Tool candidate","Reusable prerequisite",IF(K679="Raw entry preparation","Entry-resource preparation",IF(G679="Not applicable",IF(IFERROR(INDEX('Items'!$AI$6:$AI$1005,MATCH(T679,'Items'!$A$6:$A$1005,0)),"MISSING ID")="Finished item","Finished endpoint",IF(IFERROR(INDEX('Items'!$AI$6:$AI$1005,MATCH(T679,'Items'!$A$6:$A$1005,0)),"MISSING ID")="Currency","Currency / no refinement tier","Recovered output / tier not applicable")),IF(OR(IFERROR(INDEX('Crafting recipes'!$H$6:$H$1005,MATCH(J679,'Crafting recipes'!$A$6:$A$1005,0)),"MISSING ID")="Unassigned",G679="Unassigned"),"Tier unresolved",IF(IFERROR(VALUE(RIGHT(G679,1))-VALUE(RIGHT(IFERROR(INDEX('Crafting recipes'!$H$6:$H$1005,MATCH(J679,'Crafting recipes'!$A$6:$A$1005,0)),"MISSING ID"),1)),0)=1,IF(B679=IFERROR(INDEX('Crafting recipes'!$H$6:$H$1005,MATCH(J679,'Crafting recipes'!$A$6:$A$1005,0)),"MISSING ID"),"Advances one material tier","Lower-tier ingredient; route advances one tier"),"Needs tier review"))))))</x:f>
        <x:v>Advances one material tier</x:v>
      </x:c>
      <x:c r="S679" s="4" t="str">
        <x:f>IFERROR(INDEX('Material routes'!$D$6:$D$2205,MATCH(U679,'Material routes'!$A$6:$A$2205,0)),"MISSING ID")</x:f>
        <x:v>proposal.audit.selected_edible_fauna_reproductive_mass</x:v>
      </x:c>
      <x:c r="T679" s="4" t="str">
        <x:f>IFERROR(INDEX('Material routes'!$D$6:$D$2205,MATCH(V679,'Material routes'!$A$6:$A$2205,0)),"MISSING ID")</x:f>
        <x:v>proposal.collection.selected_edible_fauna_roe</x:v>
      </x:c>
      <x:c r="U679" s="4" t="str">
        <x:v>design.collection.selected_edible_fauna_roe.in.1</x:v>
      </x:c>
      <x:c r="V679" s="4" t="str">
        <x:v>design.collection.selected_edible_fauna_roe.out</x:v>
      </x:c>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prerequisite",IF(K680="Raw entry preparation","Entry-resource preparation",IF(G680="Not applicable",IF(IFERROR(INDEX('Items'!$AI$6:$AI$1005,MATCH(T680,'Items'!$A$6:$A$1005,0)),"MISSING ID")="Finished item","Finished endpoint",IF(IFERROR(INDEX('Items'!$AI$6:$AI$1005,MATCH(T680,'Items'!$A$6:$A$1005,0)),"MISSING ID")="Currency","Currency / no refinement tier","Recovered output / tier not applicable")),IF(OR(IFERROR(INDEX('Crafting recipes'!$H$6:$H$1005,MATCH(J680,'Crafting recipes'!$A$6:$A$1005,0)),"MISSING ID")="Unassigned",G680="Unassigned"),"Tier unresolved",IF(IFERROR(VALUE(RIGHT(G680,1))-VALUE(RIGHT(IFERROR(INDEX('Crafting recipes'!$H$6:$H$1005,MATCH(J680,'Crafting recipes'!$A$6:$A$1005,0)),"MISSING ID"),1)),0)=1,IF(B680=IFERROR(INDEX('Crafting recipes'!$H$6:$H$1005,MATCH(J680,'Crafting recipes'!$A$6:$A$1005,0)),"MISSING ID"),"Advances one material tier","Lower-tier ingredient; route advances one tier"),"Needs tier review"))))))</x:f>
        <x:v>Advances one material tier</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Selected edible-fauna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T1</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prerequisite",IF(K681="Raw entry preparation","Entry-resource preparation",IF(G681="Not applicable",IF(IFERROR(INDEX('Items'!$AI$6:$AI$1005,MATCH(T681,'Items'!$A$6:$A$1005,0)),"MISSING ID")="Finished item","Finished endpoint",IF(IFERROR(INDEX('Items'!$AI$6:$AI$1005,MATCH(T681,'Items'!$A$6:$A$1005,0)),"MISSING ID")="Currency","Currency / no refinement tier","Recovered output / tier not applicable")),IF(OR(IFERROR(INDEX('Crafting recipes'!$H$6:$H$1005,MATCH(J681,'Crafting recipes'!$A$6:$A$1005,0)),"MISSING ID")="Unassigned",G681="Unassigned"),"Tier unresolved",IF(IFERROR(VALUE(RIGHT(G681,1))-VALUE(RIGHT(IFERROR(INDEX('Crafting recipes'!$H$6:$H$1005,MATCH(J681,'Crafting recipes'!$A$6:$A$1005,0)),"MISSING ID"),1)),0)=1,IF(B681=IFERROR(INDEX('Crafting recipes'!$H$6:$H$1005,MATCH(J681,'Crafting recipes'!$A$6:$A$1005,0)),"MISSING ID"),"Advances one material tier","Lower-tier ingredient; route advances one tier"),"Needs tier review"))))))</x:f>
        <x:v>Advances one material tier</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T1</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prerequisite",IF(K682="Raw entry preparation","Entry-resource preparation",IF(G682="Not applicable",IF(IFERROR(INDEX('Items'!$AI$6:$AI$1005,MATCH(T682,'Items'!$A$6:$A$1005,0)),"MISSING ID")="Finished item","Finished endpoint",IF(IFERROR(INDEX('Items'!$AI$6:$AI$1005,MATCH(T682,'Items'!$A$6:$A$1005,0)),"MISSING ID")="Currency","Currency / no refinement tier","Recovered output / tier not applicable")),IF(OR(IFERROR(INDEX('Crafting recipes'!$H$6:$H$1005,MATCH(J682,'Crafting recipes'!$A$6:$A$1005,0)),"MISSING ID")="Unassigned",G682="Unassigned"),"Tier unresolved",IF(IFERROR(VALUE(RIGHT(G682,1))-VALUE(RIGHT(IFERROR(INDEX('Crafting recipes'!$H$6:$H$1005,MATCH(J682,'Crafting recipes'!$A$6:$A$1005,0)),"MISSING ID"),1)),0)=1,IF(B682=IFERROR(INDEX('Crafting recipes'!$H$6:$H$1005,MATCH(J682,'Crafting recipes'!$A$6:$A$1005,0)),"MISSING ID"),"Advances one material tier","Lower-tier ingredient; route advances one tier"),"Needs tier review"))))))</x:f>
        <x:v>Advances one material tier</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prerequisite",IF(K683="Raw entry preparation","Entry-resource preparation",IF(G683="Not applicable",IF(IFERROR(INDEX('Items'!$AI$6:$AI$1005,MATCH(T683,'Items'!$A$6:$A$1005,0)),"MISSING ID")="Finished item","Finished endpoint",IF(IFERROR(INDEX('Items'!$AI$6:$AI$1005,MATCH(T683,'Items'!$A$6:$A$1005,0)),"MISSING ID")="Currency","Currency / no refinement tier","Recovered output / tier not applicable")),IF(OR(IFERROR(INDEX('Crafting recipes'!$H$6:$H$1005,MATCH(J683,'Crafting recipes'!$A$6:$A$1005,0)),"MISSING ID")="Unassigned",G683="Unassigned"),"Tier unresolved",IF(IFERROR(VALUE(RIGHT(G683,1))-VALUE(RIGHT(IFERROR(INDEX('Crafting recipes'!$H$6:$H$1005,MATCH(J683,'Crafting recipes'!$A$6:$A$1005,0)),"MISSING ID"),1)),0)=1,IF(B683=IFERROR(INDEX('Crafting recipes'!$H$6:$H$1005,MATCH(J683,'Crafting recipes'!$A$6:$A$1005,0)),"MISSING ID"),"Advances one material tier","Lower-tier ingredient; route advances one tier"),"Needs tier review"))))))</x:f>
        <x:v>Advances one material tier</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T1</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Not applicable</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prerequisite",IF(K684="Raw entry preparation","Entry-resource preparation",IF(G684="Not applicable",IF(IFERROR(INDEX('Items'!$AI$6:$AI$1005,MATCH(T684,'Items'!$A$6:$A$1005,0)),"MISSING ID")="Finished item","Finished endpoint",IF(IFERROR(INDEX('Items'!$AI$6:$AI$1005,MATCH(T684,'Items'!$A$6:$A$1005,0)),"MISSING ID")="Currency","Currency / no refinement tier","Recovered output / tier not applicable")),IF(OR(IFERROR(INDEX('Crafting recipes'!$H$6:$H$1005,MATCH(J684,'Crafting recipes'!$A$6:$A$1005,0)),"MISSING ID")="Unassigned",G684="Unassigned"),"Tier unresolved",IF(IFERROR(VALUE(RIGHT(G684,1))-VALUE(RIGHT(IFERROR(INDEX('Crafting recipes'!$H$6:$H$1005,MATCH(J684,'Crafting recipes'!$A$6:$A$1005,0)),"MISSING ID"),1)),0)=1,IF(B684=IFERROR(INDEX('Crafting recipes'!$H$6:$H$1005,MATCH(J684,'Crafting recipes'!$A$6:$A$1005,0)),"MISSING ID"),"Advances one material tier","Lower-tier ingredient; route advances one tier"),"Needs tier review"))))))</x:f>
        <x:v>Finished endpoint</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T1</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Not applicable</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prerequisite",IF(K685="Raw entry preparation","Entry-resource preparation",IF(G685="Not applicable",IF(IFERROR(INDEX('Items'!$AI$6:$AI$1005,MATCH(T685,'Items'!$A$6:$A$1005,0)),"MISSING ID")="Finished item","Finished endpoint",IF(IFERROR(INDEX('Items'!$AI$6:$AI$1005,MATCH(T685,'Items'!$A$6:$A$1005,0)),"MISSING ID")="Currency","Currency / no refinement tier","Recovered output / tier not applicable")),IF(OR(IFERROR(INDEX('Crafting recipes'!$H$6:$H$1005,MATCH(J685,'Crafting recipes'!$A$6:$A$1005,0)),"MISSING ID")="Unassigned",G685="Unassigned"),"Tier unresolved",IF(IFERROR(VALUE(RIGHT(G685,1))-VALUE(RIGHT(IFERROR(INDEX('Crafting recipes'!$H$6:$H$1005,MATCH(J685,'Crafting recipes'!$A$6:$A$1005,0)),"MISSING ID"),1)),0)=1,IF(B685=IFERROR(INDEX('Crafting recipes'!$H$6:$H$1005,MATCH(J685,'Crafting recipes'!$A$6:$A$1005,0)),"MISSING ID"),"Advances one material tier","Lower-tier ingredient; route advances one tier"),"Needs tier review"))))))</x:f>
        <x:v>Finished endpoint</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x:c r="B686" s="4"/>
      <x:c r="C686" s="4"/>
      <x:c r="D686" s="4"/>
      <x:c r="E686" s="4"/>
      <x:c r="F686" s="4"/>
      <x:c r="G686" s="4"/>
      <x:c r="H686" s="4"/>
      <x:c r="I686" s="4"/>
      <x:c r="J686" s="4"/>
      <x:c r="K686" s="4"/>
      <x:c r="L686" s="4"/>
      <x:c r="M686" s="4"/>
      <x:c r="N686" s="4"/>
      <x:c r="P686" s="4"/>
      <x:c r="R686" s="4"/>
      <x:c r="S686" s="4"/>
      <x:c r="T686" s="4"/>
      <x:c r="U686" s="4"/>
      <x:c r="V686" s="4"/>
    </x:row>
    <x:row r="687" ht="64" customHeight="1">
      <x:c r="A687" s="4"/>
      <x:c r="B687" s="4"/>
      <x:c r="C687" s="4"/>
      <x:c r="D687" s="4"/>
      <x:c r="E687" s="4"/>
      <x:c r="F687" s="4"/>
      <x:c r="G687" s="4"/>
      <x:c r="H687" s="4"/>
      <x:c r="I687" s="4"/>
      <x:c r="J687" s="4"/>
      <x:c r="K687" s="4"/>
      <x:c r="L687" s="4"/>
      <x:c r="M687" s="4"/>
      <x:c r="N687" s="4"/>
      <x:c r="P687" s="4"/>
      <x:c r="R687" s="4"/>
      <x:c r="S687" s="4"/>
      <x:c r="T687" s="4"/>
      <x:c r="U687" s="4"/>
      <x:c r="V687" s="4"/>
    </x:row>
    <x:row r="688" ht="64" customHeight="1">
      <x:c r="A688" s="4" t="str">
        <x:f>IFERROR(INDEX('Material routes'!$E$6:$E$2205,MATCH(U688,'Material routes'!$A$6:$A$2205,0)),"MISSING ID")</x:f>
        <x:v>Pressed culinary Phagia flakes</x:v>
      </x:c>
      <x:c r="B688" s="4" t="str">
        <x:f>IFERROR(INDEX('Material routes'!$F$6:$F$2205,MATCH(U688,'Material routes'!$A$6:$A$2205,0)),"MISSING ID")</x:f>
        <x:v>T1</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Not applicable</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prerequisite",IF(K688="Raw entry preparation","Entry-resource preparation",IF(G688="Not applicable",IF(IFERROR(INDEX('Items'!$AI$6:$AI$1005,MATCH(T688,'Items'!$A$6:$A$1005,0)),"MISSING ID")="Finished item","Finished endpoint",IF(IFERROR(INDEX('Items'!$AI$6:$AI$1005,MATCH(T688,'Items'!$A$6:$A$1005,0)),"MISSING ID")="Currency","Currency / no refinement tier","Recovered output / tier not applicable")),IF(OR(IFERROR(INDEX('Crafting recipes'!$H$6:$H$1005,MATCH(J688,'Crafting recipes'!$A$6:$A$1005,0)),"MISSING ID")="Unassigned",G688="Unassigned"),"Tier unresolved",IF(IFERROR(VALUE(RIGHT(G688,1))-VALUE(RIGHT(IFERROR(INDEX('Crafting recipes'!$H$6:$H$1005,MATCH(J688,'Crafting recipes'!$A$6:$A$1005,0)),"MISSING ID"),1)),0)=1,IF(B688=IFERROR(INDEX('Crafting recipes'!$H$6:$H$1005,MATCH(J688,'Crafting recipes'!$A$6:$A$1005,0)),"MISSING ID"),"Advances one material tier","Lower-tier ingredient; route advances one tier"),"Needs tier review"))))))</x:f>
        <x:v>Finished endpoint</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Not applicable</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prerequisite",IF(K689="Raw entry preparation","Entry-resource preparation",IF(G689="Not applicable",IF(IFERROR(INDEX('Items'!$AI$6:$AI$1005,MATCH(T689,'Items'!$A$6:$A$1005,0)),"MISSING ID")="Finished item","Finished endpoint",IF(IFERROR(INDEX('Items'!$AI$6:$AI$1005,MATCH(T689,'Items'!$A$6:$A$1005,0)),"MISSING ID")="Currency","Currency / no refinement tier","Recovered output / tier not applicable")),IF(OR(IFERROR(INDEX('Crafting recipes'!$H$6:$H$1005,MATCH(J689,'Crafting recipes'!$A$6:$A$1005,0)),"MISSING ID")="Unassigned",G689="Unassigned"),"Tier unresolved",IF(IFERROR(VALUE(RIGHT(G689,1))-VALUE(RIGHT(IFERROR(INDEX('Crafting recipes'!$H$6:$H$1005,MATCH(J689,'Crafting recipes'!$A$6:$A$1005,0)),"MISSING ID"),1)),0)=1,IF(B689=IFERROR(INDEX('Crafting recipes'!$H$6:$H$1005,MATCH(J689,'Crafting recipes'!$A$6:$A$1005,0)),"MISSING ID"),"Advances one material tier","Lower-tier ingredient; route advances one tier"),"Needs tier review"))))))</x:f>
        <x:v>Finished endpoint</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x:c r="B690" s="4"/>
      <x:c r="C690" s="4"/>
      <x:c r="D690" s="4"/>
      <x:c r="E690" s="4"/>
      <x:c r="F690" s="4"/>
      <x:c r="G690" s="4"/>
      <x:c r="H690" s="4"/>
      <x:c r="I690" s="4"/>
      <x:c r="J690" s="4"/>
      <x:c r="K690" s="4"/>
      <x:c r="L690" s="4"/>
      <x:c r="M690" s="4"/>
      <x:c r="N690" s="4"/>
      <x:c r="P690" s="4"/>
      <x:c r="R690" s="4"/>
      <x:c r="S690" s="4"/>
      <x:c r="T690" s="4"/>
      <x:c r="U690" s="4"/>
      <x:c r="V690" s="4"/>
    </x:row>
    <x:row r="691" ht="64" customHeight="1">
      <x:c r="A691" s="4" t="str">
        <x:f>IFERROR(INDEX('Material routes'!$E$6:$E$2205,MATCH(U691,'Material routes'!$A$6:$A$2205,0)),"MISSING ID")</x:f>
        <x:v>Drained culinary Phagia curd</x:v>
      </x:c>
      <x:c r="B691" s="4" t="str">
        <x:f>IFERROR(INDEX('Material routes'!$F$6:$F$2205,MATCH(U691,'Material routes'!$A$6:$A$2205,0)),"MISSING ID")</x:f>
        <x:v>T1</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Not applicable</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prerequisite",IF(K691="Raw entry preparation","Entry-resource preparation",IF(G691="Not applicable",IF(IFERROR(INDEX('Items'!$AI$6:$AI$1005,MATCH(T691,'Items'!$A$6:$A$1005,0)),"MISSING ID")="Finished item","Finished endpoint",IF(IFERROR(INDEX('Items'!$AI$6:$AI$1005,MATCH(T691,'Items'!$A$6:$A$1005,0)),"MISSING ID")="Currency","Currency / no refinement tier","Recovered output / tier not applicable")),IF(OR(IFERROR(INDEX('Crafting recipes'!$H$6:$H$1005,MATCH(J691,'Crafting recipes'!$A$6:$A$1005,0)),"MISSING ID")="Unassigned",G691="Unassigned"),"Tier unresolved",IF(IFERROR(VALUE(RIGHT(G691,1))-VALUE(RIGHT(IFERROR(INDEX('Crafting recipes'!$H$6:$H$1005,MATCH(J691,'Crafting recipes'!$A$6:$A$1005,0)),"MISSING ID"),1)),0)=1,IF(B691=IFERROR(INDEX('Crafting recipes'!$H$6:$H$1005,MATCH(J691,'Crafting recipes'!$A$6:$A$1005,0)),"MISSING ID"),"Advances one material tier","Lower-tier ingredient; route advances one tier"),"Needs tier review"))))))</x:f>
        <x:v>Finished endpoint</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T1</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Not applicable</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prerequisite",IF(K692="Raw entry preparation","Entry-resource preparation",IF(G692="Not applicable",IF(IFERROR(INDEX('Items'!$AI$6:$AI$1005,MATCH(T692,'Items'!$A$6:$A$1005,0)),"MISSING ID")="Finished item","Finished endpoint",IF(IFERROR(INDEX('Items'!$AI$6:$AI$1005,MATCH(T692,'Items'!$A$6:$A$1005,0)),"MISSING ID")="Currency","Currency / no refinement tier","Recovered output / tier not applicable")),IF(OR(IFERROR(INDEX('Crafting recipes'!$H$6:$H$1005,MATCH(J692,'Crafting recipes'!$A$6:$A$1005,0)),"MISSING ID")="Unassigned",G692="Unassigned"),"Tier unresolved",IF(IFERROR(VALUE(RIGHT(G692,1))-VALUE(RIGHT(IFERROR(INDEX('Crafting recipes'!$H$6:$H$1005,MATCH(J692,'Crafting recipes'!$A$6:$A$1005,0)),"MISSING ID"),1)),0)=1,IF(B692=IFERROR(INDEX('Crafting recipes'!$H$6:$H$1005,MATCH(J692,'Crafting recipes'!$A$6:$A$1005,0)),"MISSING ID"),"Advances one material tier","Lower-tier ingredient; route advances one tier"),"Needs tier review"))))))</x:f>
        <x:v>Finished endpoint</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x:c r="B693" s="4"/>
      <x:c r="C693" s="4"/>
      <x:c r="D693" s="4"/>
      <x:c r="E693" s="4"/>
      <x:c r="F693" s="4"/>
      <x:c r="G693" s="4"/>
      <x:c r="H693" s="4"/>
      <x:c r="I693" s="4"/>
      <x:c r="J693" s="4"/>
      <x:c r="K693" s="4"/>
      <x:c r="L693" s="4"/>
      <x:c r="M693" s="4"/>
      <x:c r="N693" s="4"/>
      <x:c r="P693" s="4"/>
      <x:c r="R693" s="4"/>
      <x:c r="S693" s="4"/>
      <x:c r="T693" s="4"/>
      <x:c r="U693" s="4"/>
      <x:c r="V693" s="4"/>
    </x:row>
    <x:row r="694" ht="64" customHeight="1">
      <x:c r="A694" s="4"/>
      <x:c r="B694" s="4"/>
      <x:c r="C694" s="4"/>
      <x:c r="D694" s="4"/>
      <x:c r="E694" s="4"/>
      <x:c r="F694" s="4"/>
      <x:c r="G694" s="4"/>
      <x:c r="H694" s="4"/>
      <x:c r="I694" s="4"/>
      <x:c r="J694" s="4"/>
      <x:c r="K694" s="4"/>
      <x:c r="L694" s="4"/>
      <x:c r="M694" s="4"/>
      <x:c r="N694" s="4"/>
      <x:c r="P694" s="4"/>
      <x:c r="R694" s="4"/>
      <x:c r="S694" s="4"/>
      <x:c r="T694" s="4"/>
      <x:c r="U694" s="4"/>
      <x:c r="V694" s="4"/>
    </x:row>
    <x:row r="695" ht="64" customHeight="1">
      <x:c r="A695" s="4" t="str">
        <x:f>IFERROR(INDEX('Material routes'!$E$6:$E$2205,MATCH(U695,'Material routes'!$A$6:$A$2205,0)),"MISSING ID")</x:f>
        <x:v>Food-grade mineral seasoning</x:v>
      </x:c>
      <x:c r="B695" s="4" t="str">
        <x:f>IFERROR(INDEX('Material routes'!$F$6:$F$2205,MATCH(U695,'Material routes'!$A$6:$A$2205,0)),"MISSING ID")</x:f>
        <x:v>T1</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Not applicable</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prerequisite",IF(K695="Raw entry preparation","Entry-resource preparation",IF(G695="Not applicable",IF(IFERROR(INDEX('Items'!$AI$6:$AI$1005,MATCH(T695,'Items'!$A$6:$A$1005,0)),"MISSING ID")="Finished item","Finished endpoint",IF(IFERROR(INDEX('Items'!$AI$6:$AI$1005,MATCH(T695,'Items'!$A$6:$A$1005,0)),"MISSING ID")="Currency","Currency / no refinement tier","Recovered output / tier not applicable")),IF(OR(IFERROR(INDEX('Crafting recipes'!$H$6:$H$1005,MATCH(J695,'Crafting recipes'!$A$6:$A$1005,0)),"MISSING ID")="Unassigned",G695="Unassigned"),"Tier unresolved",IF(IFERROR(VALUE(RIGHT(G695,1))-VALUE(RIGHT(IFERROR(INDEX('Crafting recipes'!$H$6:$H$1005,MATCH(J695,'Crafting recipes'!$A$6:$A$1005,0)),"MISSING ID"),1)),0)=1,IF(B695=IFERROR(INDEX('Crafting recipes'!$H$6:$H$1005,MATCH(J695,'Crafting recipes'!$A$6:$A$1005,0)),"MISSING ID"),"Advances one material tier","Lower-tier ingredient; route advances one tier"),"Needs tier review"))))))</x:f>
        <x:v>Finished endpoint</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T1</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Not applicable</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prerequisite",IF(K696="Raw entry preparation","Entry-resource preparation",IF(G696="Not applicable",IF(IFERROR(INDEX('Items'!$AI$6:$AI$1005,MATCH(T696,'Items'!$A$6:$A$1005,0)),"MISSING ID")="Finished item","Finished endpoint",IF(IFERROR(INDEX('Items'!$AI$6:$AI$1005,MATCH(T696,'Items'!$A$6:$A$1005,0)),"MISSING ID")="Currency","Currency / no refinement tier","Recovered output / tier not applicable")),IF(OR(IFERROR(INDEX('Crafting recipes'!$H$6:$H$1005,MATCH(J696,'Crafting recipes'!$A$6:$A$1005,0)),"MISSING ID")="Unassigned",G696="Unassigned"),"Tier unresolved",IF(IFERROR(VALUE(RIGHT(G696,1))-VALUE(RIGHT(IFERROR(INDEX('Crafting recipes'!$H$6:$H$1005,MATCH(J696,'Crafting recipes'!$A$6:$A$1005,0)),"MISSING ID"),1)),0)=1,IF(B696=IFERROR(INDEX('Crafting recipes'!$H$6:$H$1005,MATCH(J696,'Crafting recipes'!$A$6:$A$1005,0)),"MISSING ID"),"Advances one material tier","Lower-tier ingredient; route advances one tier"),"Needs tier review"))))))</x:f>
        <x:v>Finished endpoint</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x:c r="B697" s="4"/>
      <x:c r="C697" s="4"/>
      <x:c r="D697" s="4"/>
      <x:c r="E697" s="4"/>
      <x:c r="F697" s="4"/>
      <x:c r="G697" s="4"/>
      <x:c r="H697" s="4"/>
      <x:c r="I697" s="4"/>
      <x:c r="J697" s="4"/>
      <x:c r="K697" s="4"/>
      <x:c r="L697" s="4"/>
      <x:c r="M697" s="4"/>
      <x:c r="N697" s="4"/>
      <x:c r="P697" s="4"/>
      <x:c r="R697" s="4"/>
      <x:c r="S697" s="4"/>
      <x:c r="T697" s="4"/>
      <x:c r="U697" s="4"/>
      <x:c r="V697" s="4"/>
    </x:row>
    <x:row r="698" ht="64" customHeight="1">
      <x:c r="A698" s="4"/>
      <x:c r="B698" s="4"/>
      <x:c r="C698" s="4"/>
      <x:c r="D698" s="4"/>
      <x:c r="E698" s="4"/>
      <x:c r="F698" s="4"/>
      <x:c r="G698" s="4"/>
      <x:c r="H698" s="4"/>
      <x:c r="I698" s="4"/>
      <x:c r="J698" s="4"/>
      <x:c r="K698" s="4"/>
      <x:c r="L698" s="4"/>
      <x:c r="M698" s="4"/>
      <x:c r="N698" s="4"/>
      <x:c r="P698" s="4"/>
      <x:c r="R698" s="4"/>
      <x:c r="S698" s="4"/>
      <x:c r="T698" s="4"/>
      <x:c r="U698" s="4"/>
      <x:c r="V698" s="4"/>
    </x:row>
    <x:row r="699" ht="64" customHeight="1">
      <x:c r="A699" s="4"/>
      <x:c r="B699" s="4"/>
      <x:c r="C699" s="4"/>
      <x:c r="D699" s="4"/>
      <x:c r="E699" s="4"/>
      <x:c r="F699" s="4"/>
      <x:c r="G699" s="4"/>
      <x:c r="H699" s="4"/>
      <x:c r="I699" s="4"/>
      <x:c r="J699" s="4"/>
      <x:c r="K699" s="4"/>
      <x:c r="L699" s="4"/>
      <x:c r="M699" s="4"/>
      <x:c r="N699" s="4"/>
      <x:c r="P699" s="4"/>
      <x:c r="R699" s="4"/>
      <x:c r="S699" s="4"/>
      <x:c r="T699" s="4"/>
      <x:c r="U699" s="4"/>
      <x:c r="V699" s="4"/>
    </x:row>
    <x:row r="700" ht="64" customHeight="1">
      <x:c r="A700" s="4"/>
      <x:c r="B700" s="4"/>
      <x:c r="C700" s="4"/>
      <x:c r="D700" s="4"/>
      <x:c r="E700" s="4"/>
      <x:c r="F700" s="4"/>
      <x:c r="G700" s="4"/>
      <x:c r="H700" s="4"/>
      <x:c r="I700" s="4"/>
      <x:c r="J700" s="4"/>
      <x:c r="K700" s="4"/>
      <x:c r="L700" s="4"/>
      <x:c r="M700" s="4"/>
      <x:c r="N700" s="4"/>
      <x:c r="P700" s="4"/>
      <x:c r="R700" s="4"/>
      <x:c r="S700" s="4"/>
      <x:c r="T700" s="4"/>
      <x:c r="U700" s="4"/>
      <x:c r="V700" s="4"/>
    </x:row>
    <x:row r="701" ht="64" customHeight="1">
      <x:c r="A701" s="4"/>
      <x:c r="B701" s="4"/>
      <x:c r="C701" s="4"/>
      <x:c r="D701" s="4"/>
      <x:c r="E701" s="4"/>
      <x:c r="F701" s="4"/>
      <x:c r="G701" s="4"/>
      <x:c r="H701" s="4"/>
      <x:c r="I701" s="4"/>
      <x:c r="J701" s="4"/>
      <x:c r="K701" s="4"/>
      <x:c r="L701" s="4"/>
      <x:c r="M701" s="4"/>
      <x:c r="N701" s="4"/>
      <x:c r="P701" s="4"/>
      <x:c r="R701" s="4"/>
      <x:c r="S701" s="4"/>
      <x:c r="T701" s="4"/>
      <x:c r="U701" s="4"/>
      <x:c r="V701" s="4"/>
    </x:row>
    <x:row r="702" ht="64" customHeight="1">
      <x:c r="A702" s="4"/>
      <x:c r="B702" s="4"/>
      <x:c r="C702" s="4"/>
      <x:c r="D702" s="4"/>
      <x:c r="E702" s="4"/>
      <x:c r="F702" s="4"/>
      <x:c r="G702" s="4"/>
      <x:c r="H702" s="4"/>
      <x:c r="I702" s="4"/>
      <x:c r="J702" s="4"/>
      <x:c r="K702" s="4"/>
      <x:c r="L702" s="4"/>
      <x:c r="M702" s="4"/>
      <x:c r="N702" s="4"/>
      <x:c r="P702" s="4"/>
      <x:c r="R702" s="4"/>
      <x:c r="S702" s="4"/>
      <x:c r="T702" s="4"/>
      <x:c r="U702" s="4"/>
      <x:c r="V702" s="4"/>
    </x:row>
    <x:row r="703" ht="64" customHeight="1">
      <x:c r="A703" s="4"/>
      <x:c r="B703" s="4"/>
      <x:c r="C703" s="4"/>
      <x:c r="D703" s="4"/>
      <x:c r="E703" s="4"/>
      <x:c r="F703" s="4"/>
      <x:c r="G703" s="4"/>
      <x:c r="H703" s="4"/>
      <x:c r="I703" s="4"/>
      <x:c r="J703" s="4"/>
      <x:c r="K703" s="4"/>
      <x:c r="L703" s="4"/>
      <x:c r="M703" s="4"/>
      <x:c r="N703" s="4"/>
      <x:c r="P703" s="4"/>
      <x:c r="R703" s="4"/>
      <x:c r="S703" s="4"/>
      <x:c r="T703" s="4"/>
      <x:c r="U703" s="4"/>
      <x:c r="V703" s="4"/>
    </x:row>
    <x:row r="704" ht="64" customHeight="1">
      <x:c r="A704" s="4"/>
      <x:c r="B704" s="4"/>
      <x:c r="C704" s="4"/>
      <x:c r="D704" s="4"/>
      <x:c r="E704" s="4"/>
      <x:c r="F704" s="4"/>
      <x:c r="G704" s="4"/>
      <x:c r="H704" s="4"/>
      <x:c r="I704" s="4"/>
      <x:c r="J704" s="4"/>
      <x:c r="K704" s="4"/>
      <x:c r="L704" s="4"/>
      <x:c r="M704" s="4"/>
      <x:c r="N704" s="4"/>
      <x:c r="P704" s="4"/>
      <x:c r="R704" s="4"/>
      <x:c r="S704" s="4"/>
      <x:c r="T704" s="4"/>
      <x:c r="U704" s="4"/>
      <x:c r="V704" s="4"/>
    </x:row>
    <x:row r="705" ht="64" customHeight="1">
      <x:c r="A705" s="4" t="str">
        <x:f>IFERROR(INDEX('Material routes'!$E$6:$E$2205,MATCH(U705,'Material routes'!$A$6:$A$2205,0)),"MISSING ID")</x:f>
        <x:v>Culinary Phagia binding paste</x:v>
      </x:c>
      <x:c r="B705" s="4" t="str">
        <x:f>IFERROR(INDEX('Material routes'!$F$6:$F$2205,MATCH(U705,'Material routes'!$A$6:$A$2205,0)),"MISSING ID")</x:f>
        <x:v>T1</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Not applicable</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prerequisite",IF(K705="Raw entry preparation","Entry-resource preparation",IF(G705="Not applicable",IF(IFERROR(INDEX('Items'!$AI$6:$AI$1005,MATCH(T705,'Items'!$A$6:$A$1005,0)),"MISSING ID")="Finished item","Finished endpoint",IF(IFERROR(INDEX('Items'!$AI$6:$AI$1005,MATCH(T705,'Items'!$A$6:$A$1005,0)),"MISSING ID")="Currency","Currency / no refinement tier","Recovered output / tier not applicable")),IF(OR(IFERROR(INDEX('Crafting recipes'!$H$6:$H$1005,MATCH(J705,'Crafting recipes'!$A$6:$A$1005,0)),"MISSING ID")="Unassigned",G705="Unassigned"),"Tier unresolved",IF(IFERROR(VALUE(RIGHT(G705,1))-VALUE(RIGHT(IFERROR(INDEX('Crafting recipes'!$H$6:$H$1005,MATCH(J705,'Crafting recipes'!$A$6:$A$1005,0)),"MISSING ID"),1)),0)=1,IF(B705=IFERROR(INDEX('Crafting recipes'!$H$6:$H$1005,MATCH(J705,'Crafting recipes'!$A$6:$A$1005,0)),"MISSING ID"),"Advances one material tier","Lower-tier ingredient; route advances one tier"),"Needs tier review"))))))</x:f>
        <x:v>Finished endpoint</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T1</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Not applicable</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prerequisite",IF(K706="Raw entry preparation","Entry-resource preparation",IF(G706="Not applicable",IF(IFERROR(INDEX('Items'!$AI$6:$AI$1005,MATCH(T706,'Items'!$A$6:$A$1005,0)),"MISSING ID")="Finished item","Finished endpoint",IF(IFERROR(INDEX('Items'!$AI$6:$AI$1005,MATCH(T706,'Items'!$A$6:$A$1005,0)),"MISSING ID")="Currency","Currency / no refinement tier","Recovered output / tier not applicable")),IF(OR(IFERROR(INDEX('Crafting recipes'!$H$6:$H$1005,MATCH(J706,'Crafting recipes'!$A$6:$A$1005,0)),"MISSING ID")="Unassigned",G706="Unassigned"),"Tier unresolved",IF(IFERROR(VALUE(RIGHT(G706,1))-VALUE(RIGHT(IFERROR(INDEX('Crafting recipes'!$H$6:$H$1005,MATCH(J706,'Crafting recipes'!$A$6:$A$1005,0)),"MISSING ID"),1)),0)=1,IF(B706=IFERROR(INDEX('Crafting recipes'!$H$6:$H$1005,MATCH(J706,'Crafting recipes'!$A$6:$A$1005,0)),"MISSING ID"),"Advances one material tier","Lower-tier ingredient; route advances one tier"),"Needs tier review"))))))</x:f>
        <x:v>Finished endpoint</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T1</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Not applicable</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prerequisite",IF(K707="Raw entry preparation","Entry-resource preparation",IF(G707="Not applicable",IF(IFERROR(INDEX('Items'!$AI$6:$AI$1005,MATCH(T707,'Items'!$A$6:$A$1005,0)),"MISSING ID")="Finished item","Finished endpoint",IF(IFERROR(INDEX('Items'!$AI$6:$AI$1005,MATCH(T707,'Items'!$A$6:$A$1005,0)),"MISSING ID")="Currency","Currency / no refinement tier","Recovered output / tier not applicable")),IF(OR(IFERROR(INDEX('Crafting recipes'!$H$6:$H$1005,MATCH(J707,'Crafting recipes'!$A$6:$A$1005,0)),"MISSING ID")="Unassigned",G707="Unassigned"),"Tier unresolved",IF(IFERROR(VALUE(RIGHT(G707,1))-VALUE(RIGHT(IFERROR(INDEX('Crafting recipes'!$H$6:$H$1005,MATCH(J707,'Crafting recipes'!$A$6:$A$1005,0)),"MISSING ID"),1)),0)=1,IF(B707=IFERROR(INDEX('Crafting recipes'!$H$6:$H$1005,MATCH(J707,'Crafting recipes'!$A$6:$A$1005,0)),"MISSING ID"),"Advances one material tier","Lower-tier ingredient; route advances one tier"),"Needs tier review"))))))</x:f>
        <x:v>Finished endpoint</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Not applicable</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prerequisite",IF(K708="Raw entry preparation","Entry-resource preparation",IF(G708="Not applicable",IF(IFERROR(INDEX('Items'!$AI$6:$AI$1005,MATCH(T708,'Items'!$A$6:$A$1005,0)),"MISSING ID")="Finished item","Finished endpoint",IF(IFERROR(INDEX('Items'!$AI$6:$AI$1005,MATCH(T708,'Items'!$A$6:$A$1005,0)),"MISSING ID")="Currency","Currency / no refinement tier","Recovered output / tier not applicable")),IF(OR(IFERROR(INDEX('Crafting recipes'!$H$6:$H$1005,MATCH(J708,'Crafting recipes'!$A$6:$A$1005,0)),"MISSING ID")="Unassigned",G708="Unassigned"),"Tier unresolved",IF(IFERROR(VALUE(RIGHT(G708,1))-VALUE(RIGHT(IFERROR(INDEX('Crafting recipes'!$H$6:$H$1005,MATCH(J708,'Crafting recipes'!$A$6:$A$1005,0)),"MISSING ID"),1)),0)=1,IF(B708=IFERROR(INDEX('Crafting recipes'!$H$6:$H$1005,MATCH(J708,'Crafting recipes'!$A$6:$A$1005,0)),"MISSING ID"),"Advances one material tier","Lower-tier ingredient; route advances one tier"),"Needs tier review"))))))</x:f>
        <x:v>Finished endpoint</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T1</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Not applicable</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prerequisite",IF(K709="Raw entry preparation","Entry-resource preparation",IF(G709="Not applicable",IF(IFERROR(INDEX('Items'!$AI$6:$AI$1005,MATCH(T709,'Items'!$A$6:$A$1005,0)),"MISSING ID")="Finished item","Finished endpoint",IF(IFERROR(INDEX('Items'!$AI$6:$AI$1005,MATCH(T709,'Items'!$A$6:$A$1005,0)),"MISSING ID")="Currency","Currency / no refinement tier","Recovered output / tier not applicable")),IF(OR(IFERROR(INDEX('Crafting recipes'!$H$6:$H$1005,MATCH(J709,'Crafting recipes'!$A$6:$A$1005,0)),"MISSING ID")="Unassigned",G709="Unassigned"),"Tier unresolved",IF(IFERROR(VALUE(RIGHT(G709,1))-VALUE(RIGHT(IFERROR(INDEX('Crafting recipes'!$H$6:$H$1005,MATCH(J709,'Crafting recipes'!$A$6:$A$1005,0)),"MISSING ID"),1)),0)=1,IF(B709=IFERROR(INDEX('Crafting recipes'!$H$6:$H$1005,MATCH(J709,'Crafting recipes'!$A$6:$A$1005,0)),"MISSING ID"),"Advances one material tier","Lower-tier ingredient; route advances one tier"),"Needs tier review"))))))</x:f>
        <x:v>Finished endpoint</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x:c r="B710" s="4"/>
      <x:c r="C710" s="4"/>
      <x:c r="D710" s="4"/>
      <x:c r="E710" s="4"/>
      <x:c r="F710" s="4"/>
      <x:c r="G710" s="4"/>
      <x:c r="H710" s="4"/>
      <x:c r="I710" s="4"/>
      <x:c r="J710" s="4"/>
      <x:c r="K710" s="4"/>
      <x:c r="L710" s="4"/>
      <x:c r="M710" s="4"/>
      <x:c r="N710" s="4"/>
      <x:c r="P710" s="4"/>
      <x:c r="R710" s="4"/>
      <x:c r="S710" s="4"/>
      <x:c r="T710" s="4"/>
      <x:c r="U710" s="4"/>
      <x:c r="V710" s="4"/>
    </x:row>
    <x:row r="711" ht="64" customHeight="1">
      <x:c r="A711" s="4"/>
      <x:c r="B711" s="4"/>
      <x:c r="C711" s="4"/>
      <x:c r="D711" s="4"/>
      <x:c r="E711" s="4"/>
      <x:c r="F711" s="4"/>
      <x:c r="G711" s="4"/>
      <x:c r="H711" s="4"/>
      <x:c r="I711" s="4"/>
      <x:c r="J711" s="4"/>
      <x:c r="K711" s="4"/>
      <x:c r="L711" s="4"/>
      <x:c r="M711" s="4"/>
      <x:c r="N711" s="4"/>
      <x:c r="P711" s="4"/>
      <x:c r="R711" s="4"/>
      <x:c r="S711" s="4"/>
      <x:c r="T711" s="4"/>
      <x:c r="U711" s="4"/>
      <x:c r="V711" s="4"/>
    </x:row>
    <x:row r="712" ht="64" customHeight="1">
      <x:c r="A712" s="4" t="str">
        <x:f>IFERROR(INDEX('Material routes'!$E$6:$E$2205,MATCH(U712,'Material routes'!$A$6:$A$2205,0)),"MISSING ID")</x:f>
        <x:v>Culinary fauna aroma fraction</x:v>
      </x:c>
      <x:c r="B712" s="4" t="str">
        <x:f>IFERROR(INDEX('Material routes'!$F$6:$F$2205,MATCH(U712,'Material routes'!$A$6:$A$2205,0)),"MISSING ID")</x:f>
        <x:v>T1</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Not applicable</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prerequisite",IF(K712="Raw entry preparation","Entry-resource preparation",IF(G712="Not applicable",IF(IFERROR(INDEX('Items'!$AI$6:$AI$1005,MATCH(T712,'Items'!$A$6:$A$1005,0)),"MISSING ID")="Finished item","Finished endpoint",IF(IFERROR(INDEX('Items'!$AI$6:$AI$1005,MATCH(T712,'Items'!$A$6:$A$1005,0)),"MISSING ID")="Currency","Currency / no refinement tier","Recovered output / tier not applicable")),IF(OR(IFERROR(INDEX('Crafting recipes'!$H$6:$H$1005,MATCH(J712,'Crafting recipes'!$A$6:$A$1005,0)),"MISSING ID")="Unassigned",G712="Unassigned"),"Tier unresolved",IF(IFERROR(VALUE(RIGHT(G712,1))-VALUE(RIGHT(IFERROR(INDEX('Crafting recipes'!$H$6:$H$1005,MATCH(J712,'Crafting recipes'!$A$6:$A$1005,0)),"MISSING ID"),1)),0)=1,IF(B712=IFERROR(INDEX('Crafting recipes'!$H$6:$H$1005,MATCH(J712,'Crafting recipes'!$A$6:$A$1005,0)),"MISSING ID"),"Advances one material tier","Lower-tier ingredient; route advances one tier"),"Needs tier review"))))))</x:f>
        <x:v>Finished endpoint</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T1</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Not applicable</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prerequisite",IF(K713="Raw entry preparation","Entry-resource preparation",IF(G713="Not applicable",IF(IFERROR(INDEX('Items'!$AI$6:$AI$1005,MATCH(T713,'Items'!$A$6:$A$1005,0)),"MISSING ID")="Finished item","Finished endpoint",IF(IFERROR(INDEX('Items'!$AI$6:$AI$1005,MATCH(T713,'Items'!$A$6:$A$1005,0)),"MISSING ID")="Currency","Currency / no refinement tier","Recovered output / tier not applicable")),IF(OR(IFERROR(INDEX('Crafting recipes'!$H$6:$H$1005,MATCH(J713,'Crafting recipes'!$A$6:$A$1005,0)),"MISSING ID")="Unassigned",G713="Unassigned"),"Tier unresolved",IF(IFERROR(VALUE(RIGHT(G713,1))-VALUE(RIGHT(IFERROR(INDEX('Crafting recipes'!$H$6:$H$1005,MATCH(J713,'Crafting recipes'!$A$6:$A$1005,0)),"MISSING ID"),1)),0)=1,IF(B713=IFERROR(INDEX('Crafting recipes'!$H$6:$H$1005,MATCH(J713,'Crafting recipes'!$A$6:$A$1005,0)),"MISSING ID"),"Advances one material tier","Lower-tier ingredient; route advances one tier"),"Needs tier review"))))))</x:f>
        <x:v>Finished endpoint</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T1</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Not applicable</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prerequisite",IF(K714="Raw entry preparation","Entry-resource preparation",IF(G714="Not applicable",IF(IFERROR(INDEX('Items'!$AI$6:$AI$1005,MATCH(T714,'Items'!$A$6:$A$1005,0)),"MISSING ID")="Finished item","Finished endpoint",IF(IFERROR(INDEX('Items'!$AI$6:$AI$1005,MATCH(T714,'Items'!$A$6:$A$1005,0)),"MISSING ID")="Currency","Currency / no refinement tier","Recovered output / tier not applicable")),IF(OR(IFERROR(INDEX('Crafting recipes'!$H$6:$H$1005,MATCH(J714,'Crafting recipes'!$A$6:$A$1005,0)),"MISSING ID")="Unassigned",G714="Unassigned"),"Tier unresolved",IF(IFERROR(VALUE(RIGHT(G714,1))-VALUE(RIGHT(IFERROR(INDEX('Crafting recipes'!$H$6:$H$1005,MATCH(J714,'Crafting recipes'!$A$6:$A$1005,0)),"MISSING ID"),1)),0)=1,IF(B714=IFERROR(INDEX('Crafting recipes'!$H$6:$H$1005,MATCH(J714,'Crafting recipes'!$A$6:$A$1005,0)),"MISSING ID"),"Advances one material tier","Lower-tier ingredient; route advances one tier"),"Needs tier review"))))))</x:f>
        <x:v>Finished endpoint</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T1</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Not applicable</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prerequisite",IF(K715="Raw entry preparation","Entry-resource preparation",IF(G715="Not applicable",IF(IFERROR(INDEX('Items'!$AI$6:$AI$1005,MATCH(T715,'Items'!$A$6:$A$1005,0)),"MISSING ID")="Finished item","Finished endpoint",IF(IFERROR(INDEX('Items'!$AI$6:$AI$1005,MATCH(T715,'Items'!$A$6:$A$1005,0)),"MISSING ID")="Currency","Currency / no refinement tier","Recovered output / tier not applicable")),IF(OR(IFERROR(INDEX('Crafting recipes'!$H$6:$H$1005,MATCH(J715,'Crafting recipes'!$A$6:$A$1005,0)),"MISSING ID")="Unassigned",G715="Unassigned"),"Tier unresolved",IF(IFERROR(VALUE(RIGHT(G715,1))-VALUE(RIGHT(IFERROR(INDEX('Crafting recipes'!$H$6:$H$1005,MATCH(J715,'Crafting recipes'!$A$6:$A$1005,0)),"MISSING ID"),1)),0)=1,IF(B715=IFERROR(INDEX('Crafting recipes'!$H$6:$H$1005,MATCH(J715,'Crafting recipes'!$A$6:$A$1005,0)),"MISSING ID"),"Advances one material tier","Lower-tier ingredient; route advances one tier"),"Needs tier review"))))))</x:f>
        <x:v>Finished endpoint</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T1</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Not applicable</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prerequisite",IF(K716="Raw entry preparation","Entry-resource preparation",IF(G716="Not applicable",IF(IFERROR(INDEX('Items'!$AI$6:$AI$1005,MATCH(T716,'Items'!$A$6:$A$1005,0)),"MISSING ID")="Finished item","Finished endpoint",IF(IFERROR(INDEX('Items'!$AI$6:$AI$1005,MATCH(T716,'Items'!$A$6:$A$1005,0)),"MISSING ID")="Currency","Currency / no refinement tier","Recovered output / tier not applicable")),IF(OR(IFERROR(INDEX('Crafting recipes'!$H$6:$H$1005,MATCH(J716,'Crafting recipes'!$A$6:$A$1005,0)),"MISSING ID")="Unassigned",G716="Unassigned"),"Tier unresolved",IF(IFERROR(VALUE(RIGHT(G716,1))-VALUE(RIGHT(IFERROR(INDEX('Crafting recipes'!$H$6:$H$1005,MATCH(J716,'Crafting recipes'!$A$6:$A$1005,0)),"MISSING ID"),1)),0)=1,IF(B716=IFERROR(INDEX('Crafting recipes'!$H$6:$H$1005,MATCH(J716,'Crafting recipes'!$A$6:$A$1005,0)),"MISSING ID"),"Advances one material tier","Lower-tier ingredient; route advances one tier"),"Needs tier review"))))))</x:f>
        <x:v>Finished endpoint</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T1</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Not applicable</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prerequisite",IF(K717="Raw entry preparation","Entry-resource preparation",IF(G717="Not applicable",IF(IFERROR(INDEX('Items'!$AI$6:$AI$1005,MATCH(T717,'Items'!$A$6:$A$1005,0)),"MISSING ID")="Finished item","Finished endpoint",IF(IFERROR(INDEX('Items'!$AI$6:$AI$1005,MATCH(T717,'Items'!$A$6:$A$1005,0)),"MISSING ID")="Currency","Currency / no refinement tier","Recovered output / tier not applicable")),IF(OR(IFERROR(INDEX('Crafting recipes'!$H$6:$H$1005,MATCH(J717,'Crafting recipes'!$A$6:$A$1005,0)),"MISSING ID")="Unassigned",G717="Unassigned"),"Tier unresolved",IF(IFERROR(VALUE(RIGHT(G717,1))-VALUE(RIGHT(IFERROR(INDEX('Crafting recipes'!$H$6:$H$1005,MATCH(J717,'Crafting recipes'!$A$6:$A$1005,0)),"MISSING ID"),1)),0)=1,IF(B717=IFERROR(INDEX('Crafting recipes'!$H$6:$H$1005,MATCH(J717,'Crafting recipes'!$A$6:$A$1005,0)),"MISSING ID"),"Advances one material tier","Lower-tier ingredient; route advances one tier"),"Needs tier review"))))))</x:f>
        <x:v>Finished endpoint</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x:c r="B718" s="4"/>
      <x:c r="C718" s="4"/>
      <x:c r="D718" s="4"/>
      <x:c r="E718" s="4"/>
      <x:c r="F718" s="4"/>
      <x:c r="G718" s="4"/>
      <x:c r="H718" s="4"/>
      <x:c r="I718" s="4"/>
      <x:c r="J718" s="4"/>
      <x:c r="K718" s="4"/>
      <x:c r="L718" s="4"/>
      <x:c r="M718" s="4"/>
      <x:c r="N718" s="4"/>
      <x:c r="P718" s="4"/>
      <x:c r="R718" s="4"/>
      <x:c r="S718" s="4"/>
      <x:c r="T718" s="4"/>
      <x:c r="U718" s="4"/>
      <x:c r="V718" s="4"/>
    </x:row>
    <x:row r="719" ht="64" customHeight="1">
      <x:c r="A719" s="4"/>
      <x:c r="B719" s="4"/>
      <x:c r="C719" s="4"/>
      <x:c r="D719" s="4"/>
      <x:c r="E719" s="4"/>
      <x:c r="F719" s="4"/>
      <x:c r="G719" s="4"/>
      <x:c r="H719" s="4"/>
      <x:c r="I719" s="4"/>
      <x:c r="J719" s="4"/>
      <x:c r="K719" s="4"/>
      <x:c r="L719" s="4"/>
      <x:c r="M719" s="4"/>
      <x:c r="N719" s="4"/>
      <x:c r="P719" s="4"/>
      <x:c r="R719" s="4"/>
      <x:c r="S719" s="4"/>
      <x:c r="T719" s="4"/>
      <x:c r="U719" s="4"/>
      <x:c r="V719" s="4"/>
    </x:row>
    <x:row r="720" ht="64" customHeight="1">
      <x:c r="A720" s="4" t="str">
        <x:f>IFERROR(INDEX('Material routes'!$E$6:$E$2205,MATCH(U720,'Material routes'!$A$6:$A$2205,0)),"MISSING ID")</x:f>
        <x:v>Controlled-sour Phagia base</x:v>
      </x:c>
      <x:c r="B720" s="4" t="str">
        <x:f>IFERROR(INDEX('Material routes'!$F$6:$F$2205,MATCH(U720,'Material routes'!$A$6:$A$2205,0)),"MISSING ID")</x:f>
        <x:v>T1</x:v>
      </x:c>
      <x:c r="C720" s="4" t="str">
        <x:f>IFERROR(INDEX('Material routes'!$H$6:$H$2205,MATCH(U720,'Material routes'!$A$6:$A$2205,0)),"MISSING ID")</x:f>
        <x:v>Food material</x:v>
      </x:c>
      <x:c r="D720" s="4" t="str">
        <x:f>IFERROR(INDEX('Material routes'!$G$6:$G$2205,MATCH(U720,'Material routes'!$A$6:$A$2205,0)),"MISSING ID")</x:f>
        <x:v>Cooking ingredients</x:v>
      </x:c>
      <x:c r="E720" s="4" t="str">
        <x:f>IFERROR(INDEX('Material routes'!$C$6:$C$2205,MATCH(U720,'Material routes'!$A$6:$A$2205,0)),"MISSING ID")</x:f>
        <x:v>Ingredient candidate</x:v>
      </x:c>
      <x:c r="F720" s="4" t="str">
        <x:f>IFERROR(INDEX('Material routes'!$E$6:$E$2205,MATCH(V720,'Material routes'!$A$6:$A$2205,0)),"MISSING ID")</x:f>
        <x:v>Sour-savory Phagia blend</x:v>
      </x:c>
      <x:c r="G720" s="4" t="str">
        <x:f>IFERROR(INDEX('Material routes'!$F$6:$F$2205,MATCH(V720,'Material routes'!$A$6:$A$2205,0)),"MISSING ID")</x:f>
        <x:v>Not applicable</x:v>
      </x:c>
      <x:c r="H720" s="4" t="str">
        <x:f>IFERROR(INDEX('Material routes'!$H$6:$H$2205,MATCH(V720,'Material routes'!$A$6:$A$2205,0)),"MISSING ID")</x:f>
        <x:v>Drink consumable</x:v>
      </x:c>
      <x:c r="I720" s="4" t="str">
        <x:f>IFERROR(INDEX('Material routes'!$G$6:$G$2205,MATCH(V720,'Material routes'!$A$6:$A$2205,0)),"MISSING ID")</x:f>
        <x:v>Consumables</x:v>
      </x:c>
      <x:c r="J720" s="4" t="str">
        <x:f>IFERROR(INDEX('Material routes'!$B$6:$B$2205,MATCH(U720,'Material routes'!$A$6:$A$2205,0)),"MISSING ID")</x:f>
        <x:v>design.collection.sour_savory_phagia_blend</x:v>
      </x:c>
      <x:c r="K720" s="4" t="str">
        <x:f>IFERROR(INDEX('Crafting recipes'!$C$6:$C$1005,MATCH(J720,'Crafting recipes'!$A$6:$A$1005,0)),"MISSING ID")</x:f>
        <x:v>Finished-item crafting</x:v>
      </x:c>
      <x:c r="L720" s="4" t="str">
        <x:f>IFERROR(INDEX('Material routes'!$K$6:$K$2205,MATCH(U720,'Material routes'!$A$6:$A$2205,0)),"MISSING ID")</x:f>
        <x:v>Proposal</x:v>
      </x:c>
      <x:c r="M720" s="4" t="str">
        <x:f>IFERROR(INDEX('Material routes'!$M$6:$M$2205,MATCH(U720,'Material routes'!$A$6:$A$2205,0)),"MISSING ID")</x:f>
        <x:v>Partial proposal</x:v>
      </x:c>
      <x:c r="N720" s="4"/>
      <x:c r="O720" s="4" t="str">
        <x:f>IFERROR(INDEX('Material routes'!$J$6:$J$2205,MATCH(U720,'Material routes'!$A$6:$A$2205,0)),"MISSING ID")</x:f>
        <x:v>Unspecified</x:v>
      </x:c>
      <x:c r="P720" s="4"/>
      <x:c r="Q720" s="4" t="str">
        <x:f>IFERROR(INDEX('Material routes'!$J$6:$J$2205,MATCH(V720,'Material routes'!$A$6:$A$2205,0)),"MISSING ID")</x:f>
        <x:v>Unspecified</x:v>
      </x:c>
      <x:c r="R720" s="4" t="str">
        <x:f>IF(L720="Withheld","Withheld premise",IF(E720="Tool candidate","Reusable prerequisite",IF(K720="Raw entry preparation","Entry-resource preparation",IF(G720="Not applicable",IF(IFERROR(INDEX('Items'!$AI$6:$AI$1005,MATCH(T720,'Items'!$A$6:$A$1005,0)),"MISSING ID")="Finished item","Finished endpoint",IF(IFERROR(INDEX('Items'!$AI$6:$AI$1005,MATCH(T720,'Items'!$A$6:$A$1005,0)),"MISSING ID")="Currency","Currency / no refinement tier","Recovered output / tier not applicable")),IF(OR(IFERROR(INDEX('Crafting recipes'!$H$6:$H$1005,MATCH(J720,'Crafting recipes'!$A$6:$A$1005,0)),"MISSING ID")="Unassigned",G720="Unassigned"),"Tier unresolved",IF(IFERROR(VALUE(RIGHT(G720,1))-VALUE(RIGHT(IFERROR(INDEX('Crafting recipes'!$H$6:$H$1005,MATCH(J720,'Crafting recipes'!$A$6:$A$1005,0)),"MISSING ID"),1)),0)=1,IF(B720=IFERROR(INDEX('Crafting recipes'!$H$6:$H$1005,MATCH(J720,'Crafting recipes'!$A$6:$A$1005,0)),"MISSING ID"),"Advances one material tier","Lower-tier ingredient; route advances one tier"),"Needs tier review"))))))</x:f>
        <x:v>Finished endpoint</x:v>
      </x:c>
      <x:c r="S720" s="4" t="str">
        <x:f>IFERROR(INDEX('Material routes'!$D$6:$D$2205,MATCH(U720,'Material routes'!$A$6:$A$2205,0)),"MISSING ID")</x:f>
        <x:v>proposal.collection.controlled_sour_phagia_base</x:v>
      </x:c>
      <x:c r="T720" s="4" t="str">
        <x:f>IFERROR(INDEX('Material routes'!$D$6:$D$2205,MATCH(V720,'Material routes'!$A$6:$A$2205,0)),"MISSING ID")</x:f>
        <x:v>proposal.collection.sour_savory_phagia_blend</x:v>
      </x:c>
      <x:c r="U720" s="4" t="str">
        <x:v>design.collection.sour_savory_phagia_blend.in.1</x:v>
      </x:c>
      <x:c r="V720" s="4" t="str">
        <x:v>design.collection.sour_savory_phagia_blend.out</x:v>
      </x:c>
    </x:row>
    <x:row r="721" ht="64" customHeight="1">
      <x:c r="A721" s="4" t="str">
        <x:f>IFERROR(INDEX('Material routes'!$E$6:$E$2205,MATCH(U721,'Material routes'!$A$6:$A$2205,0)),"MISSING ID")</x:f>
        <x:v>Strained edible-fauna broth base</x:v>
      </x:c>
      <x:c r="B721" s="4" t="str">
        <x:f>IFERROR(INDEX('Material routes'!$F$6:$F$2205,MATCH(U721,'Material routes'!$A$6:$A$2205,0)),"MISSING ID")</x:f>
        <x:v>T2</x:v>
      </x:c>
      <x:c r="C721" s="4" t="str">
        <x:f>IFERROR(INDEX('Material routes'!$H$6:$H$2205,MATCH(U721,'Material routes'!$A$6:$A$2205,0)),"MISSING ID")</x:f>
        <x:v>Food material</x:v>
      </x:c>
      <x:c r="D721" s="4" t="str">
        <x:f>IFERROR(INDEX('Material routes'!$G$6:$G$2205,MATCH(U721,'Material routes'!$A$6:$A$2205,0)),"MISSING ID")</x:f>
        <x:v>Cooking ingredients</x:v>
      </x:c>
      <x:c r="E721" s="4" t="str">
        <x:f>IFERROR(INDEX('Material routes'!$C$6:$C$2205,MATCH(U721,'Material routes'!$A$6:$A$2205,0)),"MISSING ID")</x:f>
        <x:v>Ingredient candidate</x:v>
      </x:c>
      <x:c r="F721" s="4" t="str">
        <x:f>IFERROR(INDEX('Material routes'!$E$6:$E$2205,MATCH(V721,'Material routes'!$A$6:$A$2205,0)),"MISSING ID")</x:f>
        <x:v>Sour-savory Phagia blend</x:v>
      </x:c>
      <x:c r="G721" s="4" t="str">
        <x:f>IFERROR(INDEX('Material routes'!$F$6:$F$2205,MATCH(V721,'Material routes'!$A$6:$A$2205,0)),"MISSING ID")</x:f>
        <x:v>Not applicable</x:v>
      </x:c>
      <x:c r="H721" s="4" t="str">
        <x:f>IFERROR(INDEX('Material routes'!$H$6:$H$2205,MATCH(V721,'Material routes'!$A$6:$A$2205,0)),"MISSING ID")</x:f>
        <x:v>Drink consumable</x:v>
      </x:c>
      <x:c r="I721" s="4" t="str">
        <x:f>IFERROR(INDEX('Material routes'!$G$6:$G$2205,MATCH(V721,'Material routes'!$A$6:$A$2205,0)),"MISSING ID")</x:f>
        <x:v>Consumables</x:v>
      </x:c>
      <x:c r="J721" s="4" t="str">
        <x:f>IFERROR(INDEX('Material routes'!$B$6:$B$2205,MATCH(U721,'Material routes'!$A$6:$A$2205,0)),"MISSING ID")</x:f>
        <x:v>design.collection.sour_savory_phagia_blend</x:v>
      </x:c>
      <x:c r="K721" s="4" t="str">
        <x:f>IFERROR(INDEX('Crafting recipes'!$C$6:$C$1005,MATCH(J721,'Crafting recipes'!$A$6:$A$1005,0)),"MISSING ID")</x:f>
        <x:v>Finished-item crafting</x:v>
      </x:c>
      <x:c r="L721" s="4" t="str">
        <x:f>IFERROR(INDEX('Material routes'!$K$6:$K$2205,MATCH(U721,'Material routes'!$A$6:$A$2205,0)),"MISSING ID")</x:f>
        <x:v>Proposal</x:v>
      </x:c>
      <x:c r="M721" s="4" t="str">
        <x:f>IFERROR(INDEX('Material routes'!$M$6:$M$2205,MATCH(U721,'Material routes'!$A$6:$A$2205,0)),"MISSING ID")</x:f>
        <x:v>Partial proposal</x:v>
      </x:c>
      <x:c r="N721" s="4"/>
      <x:c r="O721" s="4" t="str">
        <x:f>IFERROR(INDEX('Material routes'!$J$6:$J$2205,MATCH(U721,'Material routes'!$A$6:$A$2205,0)),"MISSING ID")</x:f>
        <x:v>Unspecified</x:v>
      </x:c>
      <x:c r="P721" s="4"/>
      <x:c r="Q721" s="4" t="str">
        <x:f>IFERROR(INDEX('Material routes'!$J$6:$J$2205,MATCH(V721,'Material routes'!$A$6:$A$2205,0)),"MISSING ID")</x:f>
        <x:v>Unspecified</x:v>
      </x:c>
      <x:c r="R721" s="4" t="str">
        <x:f>IF(L721="Withheld","Withheld premise",IF(E721="Tool candidate","Reusable prerequisite",IF(K721="Raw entry preparation","Entry-resource preparation",IF(G721="Not applicable",IF(IFERROR(INDEX('Items'!$AI$6:$AI$1005,MATCH(T721,'Items'!$A$6:$A$1005,0)),"MISSING ID")="Finished item","Finished endpoint",IF(IFERROR(INDEX('Items'!$AI$6:$AI$1005,MATCH(T721,'Items'!$A$6:$A$1005,0)),"MISSING ID")="Currency","Currency / no refinement tier","Recovered output / tier not applicable")),IF(OR(IFERROR(INDEX('Crafting recipes'!$H$6:$H$1005,MATCH(J721,'Crafting recipes'!$A$6:$A$1005,0)),"MISSING ID")="Unassigned",G721="Unassigned"),"Tier unresolved",IF(IFERROR(VALUE(RIGHT(G721,1))-VALUE(RIGHT(IFERROR(INDEX('Crafting recipes'!$H$6:$H$1005,MATCH(J721,'Crafting recipes'!$A$6:$A$1005,0)),"MISSING ID"),1)),0)=1,IF(B721=IFERROR(INDEX('Crafting recipes'!$H$6:$H$1005,MATCH(J721,'Crafting recipes'!$A$6:$A$1005,0)),"MISSING ID"),"Advances one material tier","Lower-tier ingredient; route advances one tier"),"Needs tier review"))))))</x:f>
        <x:v>Finished endpoint</x:v>
      </x:c>
      <x:c r="S721" s="4" t="str">
        <x:f>IFERROR(INDEX('Material routes'!$D$6:$D$2205,MATCH(U721,'Material routes'!$A$6:$A$2205,0)),"MISSING ID")</x:f>
        <x:v>proposal.collection.strained_edible_fauna_broth_base</x:v>
      </x:c>
      <x:c r="T721" s="4" t="str">
        <x:f>IFERROR(INDEX('Material routes'!$D$6:$D$2205,MATCH(V721,'Material routes'!$A$6:$A$2205,0)),"MISSING ID")</x:f>
        <x:v>proposal.collection.sour_savory_phagia_blend</x:v>
      </x:c>
      <x:c r="U721" s="4" t="str">
        <x:v>design.collection.sour_savory_phagia_blend.in.2</x:v>
      </x:c>
      <x:c r="V721" s="4" t="str">
        <x:v>design.collection.sour_savory_phagia_blend.out</x:v>
      </x:c>
    </x:row>
    <x:row r="722" ht="64" customHeight="1">
      <x:c r="A722" s="4" t="str">
        <x:f>IFERROR(INDEX('Material routes'!$E$6:$E$2205,MATCH(U722,'Material routes'!$A$6:$A$2205,0)),"MISSING ID")</x:f>
        <x:v>Reduced culinary Phagia concentrate</x:v>
      </x:c>
      <x:c r="B722" s="4" t="str">
        <x:f>IFERROR(INDEX('Material routes'!$F$6:$F$2205,MATCH(U722,'Material routes'!$A$6:$A$2205,0)),"MISSING ID")</x:f>
        <x:v>T2</x:v>
      </x:c>
      <x:c r="C722" s="4" t="str">
        <x:f>IFERROR(INDEX('Material routes'!$H$6:$H$2205,MATCH(U722,'Material routes'!$A$6:$A$2205,0)),"MISSING ID")</x:f>
        <x:v>Food material</x:v>
      </x:c>
      <x:c r="D722" s="4" t="str">
        <x:f>IFERROR(INDEX('Material routes'!$G$6:$G$2205,MATCH(U722,'Material routes'!$A$6:$A$2205,0)),"MISSING ID")</x:f>
        <x:v>Cooking ingredients</x:v>
      </x:c>
      <x:c r="E722" s="4" t="str">
        <x:f>IFERROR(INDEX('Material routes'!$C$6:$C$2205,MATCH(U722,'Material routes'!$A$6:$A$2205,0)),"MISSING ID")</x:f>
        <x:v>Ingredient candidate</x:v>
      </x:c>
      <x:c r="F722" s="4" t="str">
        <x:f>IFERROR(INDEX('Material routes'!$E$6:$E$2205,MATCH(V722,'Material routes'!$A$6:$A$2205,0)),"MISSING ID")</x:f>
        <x:v>Phagia concentrate tasting flight</x:v>
      </x:c>
      <x:c r="G722" s="4" t="str">
        <x:f>IFERROR(INDEX('Material routes'!$F$6:$F$2205,MATCH(V722,'Material routes'!$A$6:$A$2205,0)),"MISSING ID")</x:f>
        <x:v>Not applicable</x:v>
      </x:c>
      <x:c r="H722" s="4" t="str">
        <x:f>IFERROR(INDEX('Material routes'!$H$6:$H$2205,MATCH(V722,'Material routes'!$A$6:$A$2205,0)),"MISSING ID")</x:f>
        <x:v>Drink consumable</x:v>
      </x:c>
      <x:c r="I722" s="4" t="str">
        <x:f>IFERROR(INDEX('Material routes'!$G$6:$G$2205,MATCH(V722,'Material routes'!$A$6:$A$2205,0)),"MISSING ID")</x:f>
        <x:v>Consumables</x:v>
      </x:c>
      <x:c r="J722" s="4" t="str">
        <x:f>IFERROR(INDEX('Material routes'!$B$6:$B$2205,MATCH(U722,'Material routes'!$A$6:$A$2205,0)),"MISSING ID")</x:f>
        <x:v>design.collection.phagia_concentrate_tasting_flight</x:v>
      </x:c>
      <x:c r="K722" s="4" t="str">
        <x:f>IFERROR(INDEX('Crafting recipes'!$C$6:$C$1005,MATCH(J722,'Crafting recipes'!$A$6:$A$1005,0)),"MISSING ID")</x:f>
        <x:v>Finished-item crafting</x:v>
      </x:c>
      <x:c r="L722" s="4" t="str">
        <x:f>IFERROR(INDEX('Material routes'!$K$6:$K$2205,MATCH(U722,'Material routes'!$A$6:$A$2205,0)),"MISSING ID")</x:f>
        <x:v>Proposal</x:v>
      </x:c>
      <x:c r="M722" s="4" t="str">
        <x:f>IFERROR(INDEX('Material routes'!$M$6:$M$2205,MATCH(U722,'Material routes'!$A$6:$A$2205,0)),"MISSING ID")</x:f>
        <x:v>Partial proposal</x:v>
      </x:c>
      <x:c r="N722" s="4"/>
      <x:c r="O722" s="4" t="str">
        <x:f>IFERROR(INDEX('Material routes'!$J$6:$J$2205,MATCH(U722,'Material routes'!$A$6:$A$2205,0)),"MISSING ID")</x:f>
        <x:v>Unspecified</x:v>
      </x:c>
      <x:c r="P722" s="4"/>
      <x:c r="Q722" s="4" t="str">
        <x:f>IFERROR(INDEX('Material routes'!$J$6:$J$2205,MATCH(V722,'Material routes'!$A$6:$A$2205,0)),"MISSING ID")</x:f>
        <x:v>Unspecified</x:v>
      </x:c>
      <x:c r="R722" s="4" t="str">
        <x:f>IF(L722="Withheld","Withheld premise",IF(E722="Tool candidate","Reusable prerequisite",IF(K722="Raw entry preparation","Entry-resource preparation",IF(G722="Not applicable",IF(IFERROR(INDEX('Items'!$AI$6:$AI$1005,MATCH(T722,'Items'!$A$6:$A$1005,0)),"MISSING ID")="Finished item","Finished endpoint",IF(IFERROR(INDEX('Items'!$AI$6:$AI$1005,MATCH(T722,'Items'!$A$6:$A$1005,0)),"MISSING ID")="Currency","Currency / no refinement tier","Recovered output / tier not applicable")),IF(OR(IFERROR(INDEX('Crafting recipes'!$H$6:$H$1005,MATCH(J722,'Crafting recipes'!$A$6:$A$1005,0)),"MISSING ID")="Unassigned",G722="Unassigned"),"Tier unresolved",IF(IFERROR(VALUE(RIGHT(G722,1))-VALUE(RIGHT(IFERROR(INDEX('Crafting recipes'!$H$6:$H$1005,MATCH(J722,'Crafting recipes'!$A$6:$A$1005,0)),"MISSING ID"),1)),0)=1,IF(B722=IFERROR(INDEX('Crafting recipes'!$H$6:$H$1005,MATCH(J722,'Crafting recipes'!$A$6:$A$1005,0)),"MISSING ID"),"Advances one material tier","Lower-tier ingredient; route advances one tier"),"Needs tier review"))))))</x:f>
        <x:v>Finished endpoint</x:v>
      </x:c>
      <x:c r="S722" s="4" t="str">
        <x:f>IFERROR(INDEX('Material routes'!$D$6:$D$2205,MATCH(U722,'Material routes'!$A$6:$A$2205,0)),"MISSING ID")</x:f>
        <x:v>proposal.collection.reduced_culinary_phagia_concentrate</x:v>
      </x:c>
      <x:c r="T722" s="4" t="str">
        <x:f>IFERROR(INDEX('Material routes'!$D$6:$D$2205,MATCH(V722,'Material routes'!$A$6:$A$2205,0)),"MISSING ID")</x:f>
        <x:v>proposal.collection.phagia_concentrate_tasting_flight</x:v>
      </x:c>
      <x:c r="U722" s="4" t="str">
        <x:v>design.collection.phagia_concentrate_tasting_flight.in.1</x:v>
      </x:c>
      <x:c r="V722" s="4" t="str">
        <x:v>design.collection.phagia_concentrate_tasting_flight.out</x:v>
      </x:c>
    </x:row>
    <x:row r="723" ht="64" customHeight="1">
      <x:c r="A723" s="4" t="str">
        <x:f>IFERROR(INDEX('Material routes'!$E$6:$E$2205,MATCH(U723,'Material routes'!$A$6:$A$2205,0)),"MISSING ID")</x:f>
        <x:v>Controlled-sour Phagia base</x:v>
      </x:c>
      <x:c r="B723" s="4" t="str">
        <x:f>IFERROR(INDEX('Material routes'!$F$6:$F$2205,MATCH(U723,'Material routes'!$A$6:$A$2205,0)),"MISSING ID")</x:f>
        <x:v>T1</x:v>
      </x:c>
      <x:c r="C723" s="4" t="str">
        <x:f>IFERROR(INDEX('Material routes'!$H$6:$H$2205,MATCH(U723,'Material routes'!$A$6:$A$2205,0)),"MISSING ID")</x:f>
        <x:v>Food material</x:v>
      </x:c>
      <x:c r="D723" s="4" t="str">
        <x:f>IFERROR(INDEX('Material routes'!$G$6:$G$2205,MATCH(U723,'Material routes'!$A$6:$A$2205,0)),"MISSING ID")</x:f>
        <x:v>Cooking ingredients</x:v>
      </x:c>
      <x:c r="E723" s="4" t="str">
        <x:f>IFERROR(INDEX('Material routes'!$C$6:$C$2205,MATCH(U723,'Material routes'!$A$6:$A$2205,0)),"MISSING ID")</x:f>
        <x:v>Ingredient candidate</x:v>
      </x:c>
      <x:c r="F723" s="4" t="str">
        <x:f>IFERROR(INDEX('Material routes'!$E$6:$E$2205,MATCH(V723,'Material routes'!$A$6:$A$2205,0)),"MISSING ID")</x:f>
        <x:v>Phagia concentrate tasting flight</x:v>
      </x:c>
      <x:c r="G723" s="4" t="str">
        <x:f>IFERROR(INDEX('Material routes'!$F$6:$F$2205,MATCH(V723,'Material routes'!$A$6:$A$2205,0)),"MISSING ID")</x:f>
        <x:v>Not applicable</x:v>
      </x:c>
      <x:c r="H723" s="4" t="str">
        <x:f>IFERROR(INDEX('Material routes'!$H$6:$H$2205,MATCH(V723,'Material routes'!$A$6:$A$2205,0)),"MISSING ID")</x:f>
        <x:v>Drink consumable</x:v>
      </x:c>
      <x:c r="I723" s="4" t="str">
        <x:f>IFERROR(INDEX('Material routes'!$G$6:$G$2205,MATCH(V723,'Material routes'!$A$6:$A$2205,0)),"MISSING ID")</x:f>
        <x:v>Consumables</x:v>
      </x:c>
      <x:c r="J723" s="4" t="str">
        <x:f>IFERROR(INDEX('Material routes'!$B$6:$B$2205,MATCH(U723,'Material routes'!$A$6:$A$2205,0)),"MISSING ID")</x:f>
        <x:v>design.collection.phagia_concentrate_tasting_flight</x:v>
      </x:c>
      <x:c r="K723" s="4" t="str">
        <x:f>IFERROR(INDEX('Crafting recipes'!$C$6:$C$1005,MATCH(J723,'Crafting recipes'!$A$6:$A$1005,0)),"MISSING ID")</x:f>
        <x:v>Finished-item crafting</x:v>
      </x:c>
      <x:c r="L723" s="4" t="str">
        <x:f>IFERROR(INDEX('Material routes'!$K$6:$K$2205,MATCH(U723,'Material routes'!$A$6:$A$2205,0)),"MISSING ID")</x:f>
        <x:v>Proposal</x:v>
      </x:c>
      <x:c r="M723" s="4" t="str">
        <x:f>IFERROR(INDEX('Material routes'!$M$6:$M$2205,MATCH(U723,'Material routes'!$A$6:$A$2205,0)),"MISSING ID")</x:f>
        <x:v>Partial proposal</x:v>
      </x:c>
      <x:c r="N723" s="4"/>
      <x:c r="O723" s="4" t="str">
        <x:f>IFERROR(INDEX('Material routes'!$J$6:$J$2205,MATCH(U723,'Material routes'!$A$6:$A$2205,0)),"MISSING ID")</x:f>
        <x:v>Unspecified</x:v>
      </x:c>
      <x:c r="P723" s="4"/>
      <x:c r="Q723" s="4" t="str">
        <x:f>IFERROR(INDEX('Material routes'!$J$6:$J$2205,MATCH(V723,'Material routes'!$A$6:$A$2205,0)),"MISSING ID")</x:f>
        <x:v>Unspecified</x:v>
      </x:c>
      <x:c r="R723" s="4" t="str">
        <x:f>IF(L723="Withheld","Withheld premise",IF(E723="Tool candidate","Reusable prerequisite",IF(K723="Raw entry preparation","Entry-resource preparation",IF(G723="Not applicable",IF(IFERROR(INDEX('Items'!$AI$6:$AI$1005,MATCH(T723,'Items'!$A$6:$A$1005,0)),"MISSING ID")="Finished item","Finished endpoint",IF(IFERROR(INDEX('Items'!$AI$6:$AI$1005,MATCH(T723,'Items'!$A$6:$A$1005,0)),"MISSING ID")="Currency","Currency / no refinement tier","Recovered output / tier not applicable")),IF(OR(IFERROR(INDEX('Crafting recipes'!$H$6:$H$1005,MATCH(J723,'Crafting recipes'!$A$6:$A$1005,0)),"MISSING ID")="Unassigned",G723="Unassigned"),"Tier unresolved",IF(IFERROR(VALUE(RIGHT(G723,1))-VALUE(RIGHT(IFERROR(INDEX('Crafting recipes'!$H$6:$H$1005,MATCH(J723,'Crafting recipes'!$A$6:$A$1005,0)),"MISSING ID"),1)),0)=1,IF(B723=IFERROR(INDEX('Crafting recipes'!$H$6:$H$1005,MATCH(J723,'Crafting recipes'!$A$6:$A$1005,0)),"MISSING ID"),"Advances one material tier","Lower-tier ingredient; route advances one tier"),"Needs tier review"))))))</x:f>
        <x:v>Finished endpoint</x:v>
      </x:c>
      <x:c r="S723" s="4" t="str">
        <x:f>IFERROR(INDEX('Material routes'!$D$6:$D$2205,MATCH(U723,'Material routes'!$A$6:$A$2205,0)),"MISSING ID")</x:f>
        <x:v>proposal.collection.controlled_sour_phagia_base</x:v>
      </x:c>
      <x:c r="T723" s="4" t="str">
        <x:f>IFERROR(INDEX('Material routes'!$D$6:$D$2205,MATCH(V723,'Material routes'!$A$6:$A$2205,0)),"MISSING ID")</x:f>
        <x:v>proposal.collection.phagia_concentrate_tasting_flight</x:v>
      </x:c>
      <x:c r="U723" s="4" t="str">
        <x:v>design.collection.phagia_concentrate_tasting_flight.in.2</x:v>
      </x:c>
      <x:c r="V723" s="4" t="str">
        <x:v>design.collection.phagia_concentrate_tasting_flight.out</x:v>
      </x:c>
    </x:row>
    <x:row r="724" ht="64" customHeight="1">
      <x:c r="A724" s="4" t="str">
        <x:f>IFERROR(INDEX('Material routes'!$E$6:$E$2205,MATCH(U724,'Material routes'!$A$6:$A$2205,0)),"MISSING ID")</x:f>
        <x:v>Flywheel rim segment</x:v>
      </x:c>
      <x:c r="B724" s="4" t="str">
        <x:f>IFERROR(INDEX('Material routes'!$F$6:$F$2205,MATCH(U724,'Material routes'!$A$6:$A$2205,0)),"MISSING ID")</x:f>
        <x:v>T3</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Not applicable</x:v>
      </x:c>
      <x:c r="H724" s="4" t="str">
        <x:f>IFERROR(INDEX('Material routes'!$H$6:$H$2205,MATCH(V724,'Material routes'!$A$6:$A$2205,0)),"MISSING ID")</x:f>
        <x:v>Energy storage</x:v>
      </x:c>
      <x:c r="I724" s="4" t="str">
        <x:f>IFERROR(INDEX('Material routes'!$G$6:$G$2205,MATCH(V724,'Material routes'!$A$6:$A$2205,0)),"MISSING ID")</x:f>
        <x:v>Field supplies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prerequisite",IF(K724="Raw entry preparation","Entry-resource preparation",IF(G724="Not applicable",IF(IFERROR(INDEX('Items'!$AI$6:$AI$1005,MATCH(T724,'Items'!$A$6:$A$1005,0)),"MISSING ID")="Finished item","Finished endpoint",IF(IFERROR(INDEX('Items'!$AI$6:$AI$1005,MATCH(T724,'Items'!$A$6:$A$1005,0)),"MISSING ID")="Currency","Currency / no refinement tier","Recovered output / tier not applicable")),IF(OR(IFERROR(INDEX('Crafting recipes'!$H$6:$H$1005,MATCH(J724,'Crafting recipes'!$A$6:$A$1005,0)),"MISSING ID")="Unassigned",G724="Unassigned"),"Tier unresolved",IF(IFERROR(VALUE(RIGHT(G724,1))-VALUE(RIGHT(IFERROR(INDEX('Crafting recipes'!$H$6:$H$1005,MATCH(J724,'Crafting recipes'!$A$6:$A$1005,0)),"MISSING ID"),1)),0)=1,IF(B724=IFERROR(INDEX('Crafting recipes'!$H$6:$H$1005,MATCH(J724,'Crafting recipes'!$A$6:$A$1005,0)),"MISSING ID"),"Advances one material tier","Lower-tier ingredient; route advances one tier"),"Needs tier review"))))))</x:f>
        <x:v>Finished endpoint</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T3</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Not applicable</x:v>
      </x:c>
      <x:c r="H725" s="4" t="str">
        <x:f>IFERROR(INDEX('Material routes'!$H$6:$H$2205,MATCH(V725,'Material routes'!$A$6:$A$2205,0)),"MISSING ID")</x:f>
        <x:v>Energy storage</x:v>
      </x:c>
      <x:c r="I725" s="4" t="str">
        <x:f>IFERROR(INDEX('Material routes'!$G$6:$G$2205,MATCH(V725,'Material routes'!$A$6:$A$2205,0)),"MISSING ID")</x:f>
        <x:v>Field supplies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prerequisite",IF(K725="Raw entry preparation","Entry-resource preparation",IF(G725="Not applicable",IF(IFERROR(INDEX('Items'!$AI$6:$AI$1005,MATCH(T725,'Items'!$A$6:$A$1005,0)),"MISSING ID")="Finished item","Finished endpoint",IF(IFERROR(INDEX('Items'!$AI$6:$AI$1005,MATCH(T725,'Items'!$A$6:$A$1005,0)),"MISSING ID")="Currency","Currency / no refinement tier","Recovered output / tier not applicable")),IF(OR(IFERROR(INDEX('Crafting recipes'!$H$6:$H$1005,MATCH(J725,'Crafting recipes'!$A$6:$A$1005,0)),"MISSING ID")="Unassigned",G725="Unassigned"),"Tier unresolved",IF(IFERROR(VALUE(RIGHT(G725,1))-VALUE(RIGHT(IFERROR(INDEX('Crafting recipes'!$H$6:$H$1005,MATCH(J725,'Crafting recipes'!$A$6:$A$1005,0)),"MISSING ID"),1)),0)=1,IF(B725=IFERROR(INDEX('Crafting recipes'!$H$6:$H$1005,MATCH(J725,'Crafting recipes'!$A$6:$A$1005,0)),"MISSING ID"),"Advances one material tier","Lower-tier ingredient; route advances one tier"),"Needs tier review"))))))</x:f>
        <x:v>Finished endpoint</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T4</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Not applicable</x:v>
      </x:c>
      <x:c r="H726" s="4" t="str">
        <x:f>IFERROR(INDEX('Material routes'!$H$6:$H$2205,MATCH(V726,'Material routes'!$A$6:$A$2205,0)),"MISSING ID")</x:f>
        <x:v>Energy storage</x:v>
      </x:c>
      <x:c r="I726" s="4" t="str">
        <x:f>IFERROR(INDEX('Material routes'!$G$6:$G$2205,MATCH(V726,'Material routes'!$A$6:$A$2205,0)),"MISSING ID")</x:f>
        <x:v>Field supplies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prerequisite",IF(K726="Raw entry preparation","Entry-resource preparation",IF(G726="Not applicable",IF(IFERROR(INDEX('Items'!$AI$6:$AI$1005,MATCH(T726,'Items'!$A$6:$A$1005,0)),"MISSING ID")="Finished item","Finished endpoint",IF(IFERROR(INDEX('Items'!$AI$6:$AI$1005,MATCH(T726,'Items'!$A$6:$A$1005,0)),"MISSING ID")="Currency","Currency / no refinement tier","Recovered output / tier not applicable")),IF(OR(IFERROR(INDEX('Crafting recipes'!$H$6:$H$1005,MATCH(J726,'Crafting recipes'!$A$6:$A$1005,0)),"MISSING ID")="Unassigned",G726="Unassigned"),"Tier unresolved",IF(IFERROR(VALUE(RIGHT(G726,1))-VALUE(RIGHT(IFERROR(INDEX('Crafting recipes'!$H$6:$H$1005,MATCH(J726,'Crafting recipes'!$A$6:$A$1005,0)),"MISSING ID"),1)),0)=1,IF(B726=IFERROR(INDEX('Crafting recipes'!$H$6:$H$1005,MATCH(J726,'Crafting recipes'!$A$6:$A$1005,0)),"MISSING ID"),"Advances one material tier","Lower-tier ingredient; route advances one tier"),"Needs tier review"))))))</x:f>
        <x:v>Finished endpoint</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T4</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Wound clock-spring pack</x:v>
      </x:c>
      <x:c r="G727" s="4" t="str">
        <x:f>IFERROR(INDEX('Material routes'!$F$6:$F$2205,MATCH(V727,'Material routes'!$A$6:$A$2205,0)),"MISSING ID")</x:f>
        <x:v>Not applicable</x:v>
      </x:c>
      <x:c r="H727" s="4" t="str">
        <x:f>IFERROR(INDEX('Material routes'!$H$6:$H$2205,MATCH(V727,'Material routes'!$A$6:$A$2205,0)),"MISSING ID")</x:f>
        <x:v>Energy storage</x:v>
      </x:c>
      <x:c r="I727" s="4" t="str">
        <x:f>IFERROR(INDEX('Material routes'!$G$6:$G$2205,MATCH(V727,'Material routes'!$A$6:$A$2205,0)),"MISSING ID")</x:f>
        <x:v>Field supplies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prerequisite",IF(K727="Raw entry preparation","Entry-resource preparation",IF(G727="Not applicable",IF(IFERROR(INDEX('Items'!$AI$6:$AI$1005,MATCH(T727,'Items'!$A$6:$A$1005,0)),"MISSING ID")="Finished item","Finished endpoint",IF(IFERROR(INDEX('Items'!$AI$6:$AI$1005,MATCH(T727,'Items'!$A$6:$A$1005,0)),"MISSING ID")="Currency","Currency / no refinement tier","Recovered output / tier not applicable")),IF(OR(IFERROR(INDEX('Crafting recipes'!$H$6:$H$1005,MATCH(J727,'Crafting recipes'!$A$6:$A$1005,0)),"MISSING ID")="Unassigned",G727="Unassigned"),"Tier unresolved",IF(IFERROR(VALUE(RIGHT(G727,1))-VALUE(RIGHT(IFERROR(INDEX('Crafting recipes'!$H$6:$H$1005,MATCH(J727,'Crafting recipes'!$A$6:$A$1005,0)),"MISSING ID"),1)),0)=1,IF(B727=IFERROR(INDEX('Crafting recipes'!$H$6:$H$1005,MATCH(J727,'Crafting recipes'!$A$6:$A$1005,0)),"MISSING ID"),"Advances one material tier","Lower-tier ingredient; route advances one tier"),"Needs tier review"))))))</x:f>
        <x:v>Finished endpoint</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Wound clock-spring pack</x:v>
      </x:c>
      <x:c r="G728" s="4" t="str">
        <x:f>IFERROR(INDEX('Material routes'!$F$6:$F$2205,MATCH(V728,'Material routes'!$A$6:$A$2205,0)),"MISSING ID")</x:f>
        <x:v>Not applicable</x:v>
      </x:c>
      <x:c r="H728" s="4" t="str">
        <x:f>IFERROR(INDEX('Material routes'!$H$6:$H$2205,MATCH(V728,'Material routes'!$A$6:$A$2205,0)),"MISSING ID")</x:f>
        <x:v>Energy storage</x:v>
      </x:c>
      <x:c r="I728" s="4" t="str">
        <x:f>IFERROR(INDEX('Material routes'!$G$6:$G$2205,MATCH(V728,'Material routes'!$A$6:$A$2205,0)),"MISSING ID")</x:f>
        <x:v>Field supplies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prerequisite",IF(K728="Raw entry preparation","Entry-resource preparation",IF(G728="Not applicable",IF(IFERROR(INDEX('Items'!$AI$6:$AI$1005,MATCH(T728,'Items'!$A$6:$A$1005,0)),"MISSING ID")="Finished item","Finished endpoint",IF(IFERROR(INDEX('Items'!$AI$6:$AI$1005,MATCH(T728,'Items'!$A$6:$A$1005,0)),"MISSING ID")="Currency","Currency / no refinement tier","Recovered output / tier not applicable")),IF(OR(IFERROR(INDEX('Crafting recipes'!$H$6:$H$1005,MATCH(J728,'Crafting recipes'!$A$6:$A$1005,0)),"MISSING ID")="Unassigned",G728="Unassigned"),"Tier unresolved",IF(IFERROR(VALUE(RIGHT(G728,1))-VALUE(RIGHT(IFERROR(INDEX('Crafting recipes'!$H$6:$H$1005,MATCH(J728,'Crafting recipes'!$A$6:$A$1005,0)),"MISSING ID"),1)),0)=1,IF(B728=IFERROR(INDEX('Crafting recipes'!$H$6:$H$1005,MATCH(J728,'Crafting recipes'!$A$6:$A$1005,0)),"MISSING ID"),"Advances one material tier","Lower-tier ingredient; route advances one tier"),"Needs tier review"))))))</x:f>
        <x:v>Finished endpoint</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T4</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Not applicable</x:v>
      </x:c>
      <x:c r="H729" s="4" t="str">
        <x:f>IFERROR(INDEX('Material routes'!$H$6:$H$2205,MATCH(V729,'Material routes'!$A$6:$A$2205,0)),"MISSING ID")</x:f>
        <x:v>Energy storage</x:v>
      </x:c>
      <x:c r="I729" s="4" t="str">
        <x:f>IFERROR(INDEX('Material routes'!$G$6:$G$2205,MATCH(V729,'Material routes'!$A$6:$A$2205,0)),"MISSING ID")</x:f>
        <x:v>Field supplies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prerequisite",IF(K729="Raw entry preparation","Entry-resource preparation",IF(G729="Not applicable",IF(IFERROR(INDEX('Items'!$AI$6:$AI$1005,MATCH(T729,'Items'!$A$6:$A$1005,0)),"MISSING ID")="Finished item","Finished endpoint",IF(IFERROR(INDEX('Items'!$AI$6:$AI$1005,MATCH(T729,'Items'!$A$6:$A$1005,0)),"MISSING ID")="Currency","Currency / no refinement tier","Recovered output / tier not applicable")),IF(OR(IFERROR(INDEX('Crafting recipes'!$H$6:$H$1005,MATCH(J729,'Crafting recipes'!$A$6:$A$1005,0)),"MISSING ID")="Unassigned",G729="Unassigned"),"Tier unresolved",IF(IFERROR(VALUE(RIGHT(G729,1))-VALUE(RIGHT(IFERROR(INDEX('Crafting recipes'!$H$6:$H$1005,MATCH(J729,'Crafting recipes'!$A$6:$A$1005,0)),"MISSING ID"),1)),0)=1,IF(B729=IFERROR(INDEX('Crafting recipes'!$H$6:$H$1005,MATCH(J729,'Crafting recipes'!$A$6:$A$1005,0)),"MISSING ID"),"Advances one material tier","Lower-tier ingredient; route advances one tier"),"Needs tier review"))))))</x:f>
        <x:v>Finished endpoint</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Not applicable</x:v>
      </x:c>
      <x:c r="H730" s="4" t="str">
        <x:f>IFERROR(INDEX('Material routes'!$H$6:$H$2205,MATCH(V730,'Material routes'!$A$6:$A$2205,0)),"MISSING ID")</x:f>
        <x:v>Energy storage</x:v>
      </x:c>
      <x:c r="I730" s="4" t="str">
        <x:f>IFERROR(INDEX('Material routes'!$G$6:$G$2205,MATCH(V730,'Material routes'!$A$6:$A$2205,0)),"MISSING ID")</x:f>
        <x:v>Field supplies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prerequisite",IF(K730="Raw entry preparation","Entry-resource preparation",IF(G730="Not applicable",IF(IFERROR(INDEX('Items'!$AI$6:$AI$1005,MATCH(T730,'Items'!$A$6:$A$1005,0)),"MISSING ID")="Finished item","Finished endpoint",IF(IFERROR(INDEX('Items'!$AI$6:$AI$1005,MATCH(T730,'Items'!$A$6:$A$1005,0)),"MISSING ID")="Currency","Currency / no refinement tier","Recovered output / tier not applicable")),IF(OR(IFERROR(INDEX('Crafting recipes'!$H$6:$H$1005,MATCH(J730,'Crafting recipes'!$A$6:$A$1005,0)),"MISSING ID")="Unassigned",G730="Unassigned"),"Tier unresolved",IF(IFERROR(VALUE(RIGHT(G730,1))-VALUE(RIGHT(IFERROR(INDEX('Crafting recipes'!$H$6:$H$1005,MATCH(J730,'Crafting recipes'!$A$6:$A$1005,0)),"MISSING ID"),1)),0)=1,IF(B730=IFERROR(INDEX('Crafting recipes'!$H$6:$H$1005,MATCH(J730,'Crafting recipes'!$A$6:$A$1005,0)),"MISSING ID"),"Advances one material tier","Lower-tier ingredient; route advances one tier"),"Needs tier review"))))))</x:f>
        <x:v>Finished endpoint</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Worked iron stock</x:v>
      </x:c>
      <x:c r="B731" s="4" t="str">
        <x:f>IFERROR(INDEX('Material routes'!$F$6:$F$2205,MATCH(U731,'Material routes'!$A$6:$A$2205,0)),"MISSING ID")</x:f>
        <x:v>T2</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Lifted counterweight module</x:v>
      </x:c>
      <x:c r="G731" s="4" t="str">
        <x:f>IFERROR(INDEX('Material routes'!$F$6:$F$2205,MATCH(V731,'Material routes'!$A$6:$A$2205,0)),"MISSING ID")</x:f>
        <x:v>Not applicable</x:v>
      </x:c>
      <x:c r="H731" s="4" t="str">
        <x:f>IFERROR(INDEX('Material routes'!$H$6:$H$2205,MATCH(V731,'Material routes'!$A$6:$A$2205,0)),"MISSING ID")</x:f>
        <x:v>Energy storage</x:v>
      </x:c>
      <x:c r="I731" s="4" t="str">
        <x:f>IFERROR(INDEX('Material routes'!$G$6:$G$2205,MATCH(V731,'Material routes'!$A$6:$A$2205,0)),"MISSING ID")</x:f>
        <x:v>Field supplies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prerequisite",IF(K731="Raw entry preparation","Entry-resource preparation",IF(G731="Not applicable",IF(IFERROR(INDEX('Items'!$AI$6:$AI$1005,MATCH(T731,'Items'!$A$6:$A$1005,0)),"MISSING ID")="Finished item","Finished endpoint",IF(IFERROR(INDEX('Items'!$AI$6:$AI$1005,MATCH(T731,'Items'!$A$6:$A$1005,0)),"MISSING ID")="Currency","Currency / no refinement tier","Recovered output / tier not applicable")),IF(OR(IFERROR(INDEX('Crafting recipes'!$H$6:$H$1005,MATCH(J731,'Crafting recipes'!$A$6:$A$1005,0)),"MISSING ID")="Unassigned",G731="Unassigned"),"Tier unresolved",IF(IFERROR(VALUE(RIGHT(G731,1))-VALUE(RIGHT(IFERROR(INDEX('Crafting recipes'!$H$6:$H$1005,MATCH(J731,'Crafting recipes'!$A$6:$A$1005,0)),"MISSING ID"),1)),0)=1,IF(B731=IFERROR(INDEX('Crafting recipes'!$H$6:$H$1005,MATCH(J731,'Crafting recipes'!$A$6:$A$1005,0)),"MISSING ID"),"Advances one material tier","Lower-tier ingredient; route advances one tier"),"Needs tier review"))))))</x:f>
        <x:v>Finished endpoint</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T3</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Lifted counterweight module</x:v>
      </x:c>
      <x:c r="G732" s="4" t="str">
        <x:f>IFERROR(INDEX('Material routes'!$F$6:$F$2205,MATCH(V732,'Material routes'!$A$6:$A$2205,0)),"MISSING ID")</x:f>
        <x:v>Not applicable</x:v>
      </x:c>
      <x:c r="H732" s="4" t="str">
        <x:f>IFERROR(INDEX('Material routes'!$H$6:$H$2205,MATCH(V732,'Material routes'!$A$6:$A$2205,0)),"MISSING ID")</x:f>
        <x:v>Energy storage</x:v>
      </x:c>
      <x:c r="I732" s="4" t="str">
        <x:f>IFERROR(INDEX('Material routes'!$G$6:$G$2205,MATCH(V732,'Material routes'!$A$6:$A$2205,0)),"MISSING ID")</x:f>
        <x:v>Field supplies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prerequisite",IF(K732="Raw entry preparation","Entry-resource preparation",IF(G732="Not applicable",IF(IFERROR(INDEX('Items'!$AI$6:$AI$1005,MATCH(T732,'Items'!$A$6:$A$1005,0)),"MISSING ID")="Finished item","Finished endpoint",IF(IFERROR(INDEX('Items'!$AI$6:$AI$1005,MATCH(T732,'Items'!$A$6:$A$1005,0)),"MISSING ID")="Currency","Currency / no refinement tier","Recovered output / tier not applicable")),IF(OR(IFERROR(INDEX('Crafting recipes'!$H$6:$H$1005,MATCH(J732,'Crafting recipes'!$A$6:$A$1005,0)),"MISSING ID")="Unassigned",G732="Unassigned"),"Tier unresolved",IF(IFERROR(VALUE(RIGHT(G732,1))-VALUE(RIGHT(IFERROR(INDEX('Crafting recipes'!$H$6:$H$1005,MATCH(J732,'Crafting recipes'!$A$6:$A$1005,0)),"MISSING ID"),1)),0)=1,IF(B732=IFERROR(INDEX('Crafting recipes'!$H$6:$H$1005,MATCH(J732,'Crafting recipes'!$A$6:$A$1005,0)),"MISSING ID"),"Advances one material tier","Lower-tier ingredient; route advances one tier"),"Needs tier review"))))))</x:f>
        <x:v>Finished endpoint</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T3</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Lifted counterweight module</x:v>
      </x:c>
      <x:c r="G733" s="4" t="str">
        <x:f>IFERROR(INDEX('Material routes'!$F$6:$F$2205,MATCH(V733,'Material routes'!$A$6:$A$2205,0)),"MISSING ID")</x:f>
        <x:v>Not applicable</x:v>
      </x:c>
      <x:c r="H733" s="4" t="str">
        <x:f>IFERROR(INDEX('Material routes'!$H$6:$H$2205,MATCH(V733,'Material routes'!$A$6:$A$2205,0)),"MISSING ID")</x:f>
        <x:v>Energy storage</x:v>
      </x:c>
      <x:c r="I733" s="4" t="str">
        <x:f>IFERROR(INDEX('Material routes'!$G$6:$G$2205,MATCH(V733,'Material routes'!$A$6:$A$2205,0)),"MISSING ID")</x:f>
        <x:v>Field supplies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prerequisite",IF(K733="Raw entry preparation","Entry-resource preparation",IF(G733="Not applicable",IF(IFERROR(INDEX('Items'!$AI$6:$AI$1005,MATCH(T733,'Items'!$A$6:$A$1005,0)),"MISSING ID")="Finished item","Finished endpoint",IF(IFERROR(INDEX('Items'!$AI$6:$AI$1005,MATCH(T733,'Items'!$A$6:$A$1005,0)),"MISSING ID")="Currency","Currency / no refinement tier","Recovered output / tier not applicable")),IF(OR(IFERROR(INDEX('Crafting recipes'!$H$6:$H$1005,MATCH(J733,'Crafting recipes'!$A$6:$A$1005,0)),"MISSING ID")="Unassigned",G733="Unassigned"),"Tier unresolved",IF(IFERROR(VALUE(RIGHT(G733,1))-VALUE(RIGHT(IFERROR(INDEX('Crafting recipes'!$H$6:$H$1005,MATCH(J733,'Crafting recipes'!$A$6:$A$1005,0)),"MISSING ID"),1)),0)=1,IF(B733=IFERROR(INDEX('Crafting recipes'!$H$6:$H$1005,MATCH(J733,'Crafting recipes'!$A$6:$A$1005,0)),"MISSING ID"),"Advances one material tier","Lower-tier ingredient; route advances one tier"),"Needs tier review"))))))</x:f>
        <x:v>Finished endpoint</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Not applicable</x:v>
      </x:c>
      <x:c r="H734" s="4" t="str">
        <x:f>IFERROR(INDEX('Material routes'!$H$6:$H$2205,MATCH(V734,'Material routes'!$A$6:$A$2205,0)),"MISSING ID")</x:f>
        <x:v>Energy storage</x:v>
      </x:c>
      <x:c r="I734" s="4" t="str">
        <x:f>IFERROR(INDEX('Material routes'!$G$6:$G$2205,MATCH(V734,'Material routes'!$A$6:$A$2205,0)),"MISSING ID")</x:f>
        <x:v>Salvage</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Finished endpoint</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Not applicable</x:v>
      </x:c>
      <x:c r="H735" s="4" t="str">
        <x:f>IFERROR(INDEX('Material routes'!$H$6:$H$2205,MATCH(V735,'Material routes'!$A$6:$A$2205,0)),"MISSING ID")</x:f>
        <x:v>Energy storage</x:v>
      </x:c>
      <x:c r="I735" s="4" t="str">
        <x:f>IFERROR(INDEX('Material routes'!$G$6:$G$2205,MATCH(V735,'Material routes'!$A$6:$A$2205,0)),"MISSING ID")</x:f>
        <x:v>Salvage</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Finished endpoint</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Not applicable</x:v>
      </x:c>
      <x:c r="H736" s="4" t="str">
        <x:f>IFERROR(INDEX('Material routes'!$H$6:$H$2205,MATCH(V736,'Material routes'!$A$6:$A$2205,0)),"MISSING ID")</x:f>
        <x:v>Energy storage</x:v>
      </x:c>
      <x:c r="I736" s="4" t="str">
        <x:f>IFERROR(INDEX('Material routes'!$G$6:$G$2205,MATCH(V736,'Material routes'!$A$6:$A$2205,0)),"MISSING ID")</x:f>
        <x:v>Field supplies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prerequisite",IF(K736="Raw entry preparation","Entry-resource preparation",IF(G736="Not applicable",IF(IFERROR(INDEX('Items'!$AI$6:$AI$1005,MATCH(T736,'Items'!$A$6:$A$1005,0)),"MISSING ID")="Finished item","Finished endpoint",IF(IFERROR(INDEX('Items'!$AI$6:$AI$1005,MATCH(T736,'Items'!$A$6:$A$1005,0)),"MISSING ID")="Currency","Currency / no refinement tier","Recovered output / tier not applicable")),IF(OR(IFERROR(INDEX('Crafting recipes'!$H$6:$H$1005,MATCH(J736,'Crafting recipes'!$A$6:$A$1005,0)),"MISSING ID")="Unassigned",G736="Unassigned"),"Tier unresolved",IF(IFERROR(VALUE(RIGHT(G736,1))-VALUE(RIGHT(IFERROR(INDEX('Crafting recipes'!$H$6:$H$1005,MATCH(J736,'Crafting recipes'!$A$6:$A$1005,0)),"MISSING ID"),1)),0)=1,IF(B736=IFERROR(INDEX('Crafting recipes'!$H$6:$H$1005,MATCH(J736,'Crafting recipes'!$A$6:$A$1005,0)),"MISSING ID"),"Advances one material tier","Lower-tier ingredient; route advances one tier"),"Needs tier review"))))))</x:f>
        <x:v>Finished endpoint</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T4</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Not applicable</x:v>
      </x:c>
      <x:c r="H737" s="4" t="str">
        <x:f>IFERROR(INDEX('Material routes'!$H$6:$H$2205,MATCH(V737,'Material routes'!$A$6:$A$2205,0)),"MISSING ID")</x:f>
        <x:v>Energy storage</x:v>
      </x:c>
      <x:c r="I737" s="4" t="str">
        <x:f>IFERROR(INDEX('Material routes'!$G$6:$G$2205,MATCH(V737,'Material routes'!$A$6:$A$2205,0)),"MISSING ID")</x:f>
        <x:v>Field supplies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prerequisite",IF(K737="Raw entry preparation","Entry-resource preparation",IF(G737="Not applicable",IF(IFERROR(INDEX('Items'!$AI$6:$AI$1005,MATCH(T737,'Items'!$A$6:$A$1005,0)),"MISSING ID")="Finished item","Finished endpoint",IF(IFERROR(INDEX('Items'!$AI$6:$AI$1005,MATCH(T737,'Items'!$A$6:$A$1005,0)),"MISSING ID")="Currency","Currency / no refinement tier","Recovered output / tier not applicable")),IF(OR(IFERROR(INDEX('Crafting recipes'!$H$6:$H$1005,MATCH(J737,'Crafting recipes'!$A$6:$A$1005,0)),"MISSING ID")="Unassigned",G737="Unassigned"),"Tier unresolved",IF(IFERROR(VALUE(RIGHT(G737,1))-VALUE(RIGHT(IFERROR(INDEX('Crafting recipes'!$H$6:$H$1005,MATCH(J737,'Crafting recipes'!$A$6:$A$1005,0)),"MISSING ID"),1)),0)=1,IF(B737=IFERROR(INDEX('Crafting recipes'!$H$6:$H$1005,MATCH(J737,'Crafting recipes'!$A$6:$A$1005,0)),"MISSING ID"),"Advances one material tier","Lower-tier ingredient; route advances one tier"),"Needs tier review"))))))</x:f>
        <x:v>Finished endpoint</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Mineral resources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Not applicable</x:v>
      </x:c>
      <x:c r="H738" s="4" t="str">
        <x:f>IFERROR(INDEX('Material routes'!$H$6:$H$2205,MATCH(V738,'Material routes'!$A$6:$A$2205,0)),"MISSING ID")</x:f>
        <x:v>Energy storage</x:v>
      </x:c>
      <x:c r="I738" s="4" t="str">
        <x:f>IFERROR(INDEX('Material routes'!$G$6:$G$2205,MATCH(V738,'Material routes'!$A$6:$A$2205,0)),"MISSING ID")</x:f>
        <x:v>Field supplies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prerequisite",IF(K738="Raw entry preparation","Entry-resource preparation",IF(G738="Not applicable",IF(IFERROR(INDEX('Items'!$AI$6:$AI$1005,MATCH(T738,'Items'!$A$6:$A$1005,0)),"MISSING ID")="Finished item","Finished endpoint",IF(IFERROR(INDEX('Items'!$AI$6:$AI$1005,MATCH(T738,'Items'!$A$6:$A$1005,0)),"MISSING ID")="Currency","Currency / no refinement tier","Recovered output / tier not applicable")),IF(OR(IFERROR(INDEX('Crafting recipes'!$H$6:$H$1005,MATCH(J738,'Crafting recipes'!$A$6:$A$1005,0)),"MISSING ID")="Unassigned",G738="Unassigned"),"Tier unresolved",IF(IFERROR(VALUE(RIGHT(G738,1))-VALUE(RIGHT(IFERROR(INDEX('Crafting recipes'!$H$6:$H$1005,MATCH(J738,'Crafting recipes'!$A$6:$A$1005,0)),"MISSING ID"),1)),0)=1,IF(B738=IFERROR(INDEX('Crafting recipes'!$H$6:$H$1005,MATCH(J738,'Crafting recipes'!$A$6:$A$1005,0)),"MISSING ID"),"Advances one material tier","Lower-tier ingredient; route advances one tier"),"Needs tier review"))))))</x:f>
        <x:v>Finished endpoint</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Refractory ceramic stock</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Not applicable</x:v>
      </x:c>
      <x:c r="H739" s="4" t="str">
        <x:f>IFERROR(INDEX('Material routes'!$H$6:$H$2205,MATCH(V739,'Material routes'!$A$6:$A$2205,0)),"MISSING ID")</x:f>
        <x:v>Energy storage</x:v>
      </x:c>
      <x:c r="I739" s="4" t="str">
        <x:f>IFERROR(INDEX('Material routes'!$G$6:$G$2205,MATCH(V739,'Material routes'!$A$6:$A$2205,0)),"MISSING ID")</x:f>
        <x:v>Field supplies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prerequisite",IF(K739="Raw entry preparation","Entry-resource preparation",IF(G739="Not applicable",IF(IFERROR(INDEX('Items'!$AI$6:$AI$1005,MATCH(T739,'Items'!$A$6:$A$1005,0)),"MISSING ID")="Finished item","Finished endpoint",IF(IFERROR(INDEX('Items'!$AI$6:$AI$1005,MATCH(T739,'Items'!$A$6:$A$1005,0)),"MISSING ID")="Currency","Currency / no refinement tier","Recovered output / tier not applicable")),IF(OR(IFERROR(INDEX('Crafting recipes'!$H$6:$H$1005,MATCH(J739,'Crafting recipes'!$A$6:$A$1005,0)),"MISSING ID")="Unassigned",G739="Unassigned"),"Tier unresolved",IF(IFERROR(VALUE(RIGHT(G739,1))-VALUE(RIGHT(IFERROR(INDEX('Crafting recipes'!$H$6:$H$1005,MATCH(J739,'Crafting recipes'!$A$6:$A$1005,0)),"MISSING ID"),1)),0)=1,IF(B739=IFERROR(INDEX('Crafting recipes'!$H$6:$H$1005,MATCH(J739,'Crafting recipes'!$A$6:$A$1005,0)),"MISSING ID"),"Advances one material tier","Lower-tier ingredient; route advances one tier"),"Needs tier review"))))))</x:f>
        <x:v>Finished endpoint</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process salts</x:v>
      </x:c>
      <x:c r="B740" s="4" t="str">
        <x:f>IFERROR(INDEX('Material routes'!$F$6:$F$2205,MATCH(U740,'Material routes'!$A$6:$A$2205,0)),"MISSING ID")</x:f>
        <x:v>T1</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Not applicable</x:v>
      </x:c>
      <x:c r="H740" s="4" t="str">
        <x:f>IFERROR(INDEX('Material routes'!$H$6:$H$2205,MATCH(V740,'Material routes'!$A$6:$A$2205,0)),"MISSING ID")</x:f>
        <x:v>Energy storage</x:v>
      </x:c>
      <x:c r="I740" s="4" t="str">
        <x:f>IFERROR(INDEX('Material routes'!$G$6:$G$2205,MATCH(V740,'Material routes'!$A$6:$A$2205,0)),"MISSING ID")</x:f>
        <x:v>Crafting components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prerequisite",IF(K740="Raw entry preparation","Entry-resource preparation",IF(G740="Not applicable",IF(IFERROR(INDEX('Items'!$AI$6:$AI$1005,MATCH(T740,'Items'!$A$6:$A$1005,0)),"MISSING ID")="Finished item","Finished endpoint",IF(IFERROR(INDEX('Items'!$AI$6:$AI$1005,MATCH(T740,'Items'!$A$6:$A$1005,0)),"MISSING ID")="Currency","Currency / no refinement tier","Recovered output / tier not applicable")),IF(OR(IFERROR(INDEX('Crafting recipes'!$H$6:$H$1005,MATCH(J740,'Crafting recipes'!$A$6:$A$1005,0)),"MISSING ID")="Unassigned",G740="Unassigned"),"Tier unresolved",IF(IFERROR(VALUE(RIGHT(G740,1))-VALUE(RIGHT(IFERROR(INDEX('Crafting recipes'!$H$6:$H$1005,MATCH(J740,'Crafting recipes'!$A$6:$A$1005,0)),"MISSING ID"),1)),0)=1,IF(B740=IFERROR(INDEX('Crafting recipes'!$H$6:$H$1005,MATCH(J740,'Crafting recipes'!$A$6:$A$1005,0)),"MISSING ID"),"Advances one material tier","Lower-tier ingredient; route advances one tier"),"Needs tier review"))))))</x:f>
        <x:v>Finished endpoint</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Refractory ceramic stock</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Not applicable</x:v>
      </x:c>
      <x:c r="H741" s="4" t="str">
        <x:f>IFERROR(INDEX('Material routes'!$H$6:$H$2205,MATCH(V741,'Material routes'!$A$6:$A$2205,0)),"MISSING ID")</x:f>
        <x:v>Energy storage</x:v>
      </x:c>
      <x:c r="I741" s="4" t="str">
        <x:f>IFERROR(INDEX('Material routes'!$G$6:$G$2205,MATCH(V741,'Material routes'!$A$6:$A$2205,0)),"MISSING ID")</x:f>
        <x:v>Crafting components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prerequisite",IF(K741="Raw entry preparation","Entry-resource preparation",IF(G741="Not applicable",IF(IFERROR(INDEX('Items'!$AI$6:$AI$1005,MATCH(T741,'Items'!$A$6:$A$1005,0)),"MISSING ID")="Finished item","Finished endpoint",IF(IFERROR(INDEX('Items'!$AI$6:$AI$1005,MATCH(T741,'Items'!$A$6:$A$1005,0)),"MISSING ID")="Currency","Currency / no refinement tier","Recovered output / tier not applicable")),IF(OR(IFERROR(INDEX('Crafting recipes'!$H$6:$H$1005,MATCH(J741,'Crafting recipes'!$A$6:$A$1005,0)),"MISSING ID")="Unassigned",G741="Unassigned"),"Tier unresolved",IF(IFERROR(VALUE(RIGHT(G741,1))-VALUE(RIGHT(IFERROR(INDEX('Crafting recipes'!$H$6:$H$1005,MATCH(J741,'Crafting recipes'!$A$6:$A$1005,0)),"MISSING ID"),1)),0)=1,IF(B741=IFERROR(INDEX('Crafting recipes'!$H$6:$H$1005,MATCH(J741,'Crafting recipes'!$A$6:$A$1005,0)),"MISSING ID"),"Advances one material tier","Lower-tier ingredient; route advances one tier"),"Needs tier review"))))))</x:f>
        <x:v>Finished endpoint</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Refractory ceramic stock</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Not applicable</x:v>
      </x:c>
      <x:c r="H742" s="4" t="str">
        <x:f>IFERROR(INDEX('Material routes'!$H$6:$H$2205,MATCH(V742,'Material routes'!$A$6:$A$2205,0)),"MISSING ID")</x:f>
        <x:v>Energy storage</x:v>
      </x:c>
      <x:c r="I742" s="4" t="str">
        <x:f>IFERROR(INDEX('Material routes'!$G$6:$G$2205,MATCH(V742,'Material routes'!$A$6:$A$2205,0)),"MISSING ID")</x:f>
        <x:v>Field supplies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prerequisite",IF(K742="Raw entry preparation","Entry-resource preparation",IF(G742="Not applicable",IF(IFERROR(INDEX('Items'!$AI$6:$AI$1005,MATCH(T742,'Items'!$A$6:$A$1005,0)),"MISSING ID")="Finished item","Finished endpoint",IF(IFERROR(INDEX('Items'!$AI$6:$AI$1005,MATCH(T742,'Items'!$A$6:$A$1005,0)),"MISSING ID")="Currency","Currency / no refinement tier","Recovered output / tier not applicable")),IF(OR(IFERROR(INDEX('Crafting recipes'!$H$6:$H$1005,MATCH(J742,'Crafting recipes'!$A$6:$A$1005,0)),"MISSING ID")="Unassigned",G742="Unassigned"),"Tier unresolved",IF(IFERROR(VALUE(RIGHT(G742,1))-VALUE(RIGHT(IFERROR(INDEX('Crafting recipes'!$H$6:$H$1005,MATCH(J742,'Crafting recipes'!$A$6:$A$1005,0)),"MISSING ID"),1)),0)=1,IF(B742=IFERROR(INDEX('Crafting recipes'!$H$6:$H$1005,MATCH(J742,'Crafting recipes'!$A$6:$A$1005,0)),"MISSING ID"),"Advances one material tier","Lower-tier ingredient; route advances one tier"),"Needs tier review"))))))</x:f>
        <x:v>Finished endpoint</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Worked iron stock</x:v>
      </x:c>
      <x:c r="B743" s="4" t="str">
        <x:f>IFERROR(INDEX('Material routes'!$F$6:$F$2205,MATCH(U743,'Material routes'!$A$6:$A$2205,0)),"MISSING ID")</x:f>
        <x:v>T2</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Not applicable</x:v>
      </x:c>
      <x:c r="H743" s="4" t="str">
        <x:f>IFERROR(INDEX('Material routes'!$H$6:$H$2205,MATCH(V743,'Material routes'!$A$6:$A$2205,0)),"MISSING ID")</x:f>
        <x:v>Energy storage</x:v>
      </x:c>
      <x:c r="I743" s="4" t="str">
        <x:f>IFERROR(INDEX('Material routes'!$G$6:$G$2205,MATCH(V743,'Material routes'!$A$6:$A$2205,0)),"MISSING ID")</x:f>
        <x:v>Field supplies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prerequisite",IF(K743="Raw entry preparation","Entry-resource preparation",IF(G743="Not applicable",IF(IFERROR(INDEX('Items'!$AI$6:$AI$1005,MATCH(T743,'Items'!$A$6:$A$1005,0)),"MISSING ID")="Finished item","Finished endpoint",IF(IFERROR(INDEX('Items'!$AI$6:$AI$1005,MATCH(T743,'Items'!$A$6:$A$1005,0)),"MISSING ID")="Currency","Currency / no refinement tier","Recovered output / tier not applicable")),IF(OR(IFERROR(INDEX('Crafting recipes'!$H$6:$H$1005,MATCH(J743,'Crafting recipes'!$A$6:$A$1005,0)),"MISSING ID")="Unassigned",G743="Unassigned"),"Tier unresolved",IF(IFERROR(VALUE(RIGHT(G743,1))-VALUE(RIGHT(IFERROR(INDEX('Crafting recipes'!$H$6:$H$1005,MATCH(J743,'Crafting recipes'!$A$6:$A$1005,0)),"MISSING ID"),1)),0)=1,IF(B743=IFERROR(INDEX('Crafting recipes'!$H$6:$H$1005,MATCH(J743,'Crafting recipes'!$A$6:$A$1005,0)),"MISSING ID"),"Advances one material tier","Lower-tier ingredient; route advances one tier"),"Needs tier review"))))))</x:f>
        <x:v>Finished endpoint</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process salts</x:v>
      </x:c>
      <x:c r="B744" s="4" t="str">
        <x:f>IFERROR(INDEX('Material routes'!$F$6:$F$2205,MATCH(U744,'Material routes'!$A$6:$A$2205,0)),"MISSING ID")</x:f>
        <x:v>T1</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Not applicable</x:v>
      </x:c>
      <x:c r="H744" s="4" t="str">
        <x:f>IFERROR(INDEX('Material routes'!$H$6:$H$2205,MATCH(V744,'Material routes'!$A$6:$A$2205,0)),"MISSING ID")</x:f>
        <x:v>Energy storage</x:v>
      </x:c>
      <x:c r="I744" s="4" t="str">
        <x:f>IFERROR(INDEX('Material routes'!$G$6:$G$2205,MATCH(V744,'Material routes'!$A$6:$A$2205,0)),"MISSING ID")</x:f>
        <x:v>Field supplies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prerequisite",IF(K744="Raw entry preparation","Entry-resource preparation",IF(G744="Not applicable",IF(IFERROR(INDEX('Items'!$AI$6:$AI$1005,MATCH(T744,'Items'!$A$6:$A$1005,0)),"MISSING ID")="Finished item","Finished endpoint",IF(IFERROR(INDEX('Items'!$AI$6:$AI$1005,MATCH(T744,'Items'!$A$6:$A$1005,0)),"MISSING ID")="Currency","Currency / no refinement tier","Recovered output / tier not applicable")),IF(OR(IFERROR(INDEX('Crafting recipes'!$H$6:$H$1005,MATCH(J744,'Crafting recipes'!$A$6:$A$1005,0)),"MISSING ID")="Unassigned",G744="Unassigned"),"Tier unresolved",IF(IFERROR(VALUE(RIGHT(G744,1))-VALUE(RIGHT(IFERROR(INDEX('Crafting recipes'!$H$6:$H$1005,MATCH(J744,'Crafting recipes'!$A$6:$A$1005,0)),"MISSING ID"),1)),0)=1,IF(B744=IFERROR(INDEX('Crafting recipes'!$H$6:$H$1005,MATCH(J744,'Crafting recipes'!$A$6:$A$1005,0)),"MISSING ID"),"Advances one material tier","Lower-tier ingredient; route advances one tier"),"Needs tier review"))))))</x:f>
        <x:v>Finished endpoint</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Not applicable</x:v>
      </x:c>
      <x:c r="C745" s="4" t="str">
        <x:f>IFERROR(INDEX('Material routes'!$H$6:$H$2205,MATCH(U745,'Material routes'!$A$6:$A$2205,0)),"MISSING ID")</x:f>
        <x:v>Container</x:v>
      </x:c>
      <x:c r="D745" s="4" t="str">
        <x:f>IFERROR(INDEX('Material routes'!$G$6:$G$2205,MATCH(U745,'Material routes'!$A$6:$A$2205,0)),"MISSING ID")</x:f>
        <x:v>Containers</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Not applicable</x:v>
      </x:c>
      <x:c r="H745" s="4" t="str">
        <x:f>IFERROR(INDEX('Material routes'!$H$6:$H$2205,MATCH(V745,'Material routes'!$A$6:$A$2205,0)),"MISSING ID")</x:f>
        <x:v>Energy storage</x:v>
      </x:c>
      <x:c r="I745" s="4" t="str">
        <x:f>IFERROR(INDEX('Material routes'!$G$6:$G$2205,MATCH(V745,'Material routes'!$A$6:$A$2205,0)),"MISSING ID")</x:f>
        <x:v>Field supplies</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Finished endpoint</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Not applicable</x:v>
      </x:c>
      <x:c r="H746" s="4" t="str">
        <x:f>IFERROR(INDEX('Material routes'!$H$6:$H$2205,MATCH(V746,'Material routes'!$A$6:$A$2205,0)),"MISSING ID")</x:f>
        <x:v>Energy storage</x:v>
      </x:c>
      <x:c r="I746" s="4" t="str">
        <x:f>IFERROR(INDEX('Material routes'!$G$6:$G$2205,MATCH(V746,'Material routes'!$A$6:$A$2205,0)),"MISSING ID")</x:f>
        <x:v>Field supplies</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Finished endpoint</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Not applicable</x:v>
      </x:c>
      <x:c r="H747" s="4" t="str">
        <x:f>IFERROR(INDEX('Material routes'!$H$6:$H$2205,MATCH(V747,'Material routes'!$A$6:$A$2205,0)),"MISSING ID")</x:f>
        <x:v>Energy storage</x:v>
      </x:c>
      <x:c r="I747" s="4" t="str">
        <x:f>IFERROR(INDEX('Material routes'!$G$6:$G$2205,MATCH(V747,'Material routes'!$A$6:$A$2205,0)),"MISSING ID")</x:f>
        <x:v>Field supplies</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Finished endpoint</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Prepared electrical insulation stock</x:v>
      </x:c>
      <x:c r="B748" s="4" t="str">
        <x:f>IFERROR(INDEX('Material routes'!$F$6:$F$2205,MATCH(U748,'Material routes'!$A$6:$A$2205,0)),"MISSING ID")</x:f>
        <x:v>T3</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Not applicable</x:v>
      </x:c>
      <x:c r="H748" s="4" t="str">
        <x:f>IFERROR(INDEX('Material routes'!$H$6:$H$2205,MATCH(V748,'Material routes'!$A$6:$A$2205,0)),"MISSING ID")</x:f>
        <x:v>Energy storage</x:v>
      </x:c>
      <x:c r="I748" s="4" t="str">
        <x:f>IFERROR(INDEX('Material routes'!$G$6:$G$2205,MATCH(V748,'Material routes'!$A$6:$A$2205,0)),"MISSING ID")</x:f>
        <x:v>Field supplies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prerequisite",IF(K748="Raw entry preparation","Entry-resource preparation",IF(G748="Not applicable",IF(IFERROR(INDEX('Items'!$AI$6:$AI$1005,MATCH(T748,'Items'!$A$6:$A$1005,0)),"MISSING ID")="Finished item","Finished endpoint",IF(IFERROR(INDEX('Items'!$AI$6:$AI$1005,MATCH(T748,'Items'!$A$6:$A$1005,0)),"MISSING ID")="Currency","Currency / no refinement tier","Recovered output / tier not applicable")),IF(OR(IFERROR(INDEX('Crafting recipes'!$H$6:$H$1005,MATCH(J748,'Crafting recipes'!$A$6:$A$1005,0)),"MISSING ID")="Unassigned",G748="Unassigned"),"Tier unresolved",IF(IFERROR(VALUE(RIGHT(G748,1))-VALUE(RIGHT(IFERROR(INDEX('Crafting recipes'!$H$6:$H$1005,MATCH(J748,'Crafting recipes'!$A$6:$A$1005,0)),"MISSING ID"),1)),0)=1,IF(B748=IFERROR(INDEX('Crafting recipes'!$H$6:$H$1005,MATCH(J748,'Crafting recipes'!$A$6:$A$1005,0)),"MISSING ID"),"Advances one material tier","Lower-tier ingredient; route advances one tier"),"Needs tier review"))))))</x:f>
        <x:v>Finished endpoint</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T3</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Not applicable</x:v>
      </x:c>
      <x:c r="H749" s="4" t="str">
        <x:f>IFERROR(INDEX('Material routes'!$H$6:$H$2205,MATCH(V749,'Material routes'!$A$6:$A$2205,0)),"MISSING ID")</x:f>
        <x:v>Energy storage</x:v>
      </x:c>
      <x:c r="I749" s="4" t="str">
        <x:f>IFERROR(INDEX('Material routes'!$G$6:$G$2205,MATCH(V749,'Material routes'!$A$6:$A$2205,0)),"MISSING ID")</x:f>
        <x:v>Field supplies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prerequisite",IF(K749="Raw entry preparation","Entry-resource preparation",IF(G749="Not applicable",IF(IFERROR(INDEX('Items'!$AI$6:$AI$1005,MATCH(T749,'Items'!$A$6:$A$1005,0)),"MISSING ID")="Finished item","Finished endpoint",IF(IFERROR(INDEX('Items'!$AI$6:$AI$1005,MATCH(T749,'Items'!$A$6:$A$1005,0)),"MISSING ID")="Currency","Currency / no refinement tier","Recovered output / tier not applicable")),IF(OR(IFERROR(INDEX('Crafting recipes'!$H$6:$H$1005,MATCH(J749,'Crafting recipes'!$A$6:$A$1005,0)),"MISSING ID")="Unassigned",G749="Unassigned"),"Tier unresolved",IF(IFERROR(VALUE(RIGHT(G749,1))-VALUE(RIGHT(IFERROR(INDEX('Crafting recipes'!$H$6:$H$1005,MATCH(J749,'Crafting recipes'!$A$6:$A$1005,0)),"MISSING ID"),1)),0)=1,IF(B749=IFERROR(INDEX('Crafting recipes'!$H$6:$H$1005,MATCH(J749,'Crafting recipes'!$A$6:$A$1005,0)),"MISSING ID"),"Advances one material tier","Lower-tier ingredient; route advances one tier"),"Needs tier review"))))))</x:f>
        <x:v>Finished endpoint</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x:v>
      </x:c>
      <x:c r="B750" s="4" t="str">
        <x:f>IFERROR(INDEX('Material routes'!$F$6:$F$2205,MATCH(U750,'Material routes'!$A$6:$A$2205,0)),"MISSING ID")</x:f>
        <x:v>T1</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Not applicable</x:v>
      </x:c>
      <x:c r="H750" s="4" t="str">
        <x:f>IFERROR(INDEX('Material routes'!$H$6:$H$2205,MATCH(V750,'Material routes'!$A$6:$A$2205,0)),"MISSING ID")</x:f>
        <x:v>Energy storage</x:v>
      </x:c>
      <x:c r="I750" s="4" t="str">
        <x:f>IFERROR(INDEX('Material routes'!$G$6:$G$2205,MATCH(V750,'Material routes'!$A$6:$A$2205,0)),"MISSING ID")</x:f>
        <x:v>Field supplies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prerequisite",IF(K750="Raw entry preparation","Entry-resource preparation",IF(G750="Not applicable",IF(IFERROR(INDEX('Items'!$AI$6:$AI$1005,MATCH(T750,'Items'!$A$6:$A$1005,0)),"MISSING ID")="Finished item","Finished endpoint",IF(IFERROR(INDEX('Items'!$AI$6:$AI$1005,MATCH(T750,'Items'!$A$6:$A$1005,0)),"MISSING ID")="Currency","Currency / no refinement tier","Recovered output / tier not applicable")),IF(OR(IFERROR(INDEX('Crafting recipes'!$H$6:$H$1005,MATCH(J750,'Crafting recipes'!$A$6:$A$1005,0)),"MISSING ID")="Unassigned",G750="Unassigned"),"Tier unresolved",IF(IFERROR(VALUE(RIGHT(G750,1))-VALUE(RIGHT(IFERROR(INDEX('Crafting recipes'!$H$6:$H$1005,MATCH(J750,'Crafting recipes'!$A$6:$A$1005,0)),"MISSING ID"),1)),0)=1,IF(B750=IFERROR(INDEX('Crafting recipes'!$H$6:$H$1005,MATCH(J750,'Crafting recipes'!$A$6:$A$1005,0)),"MISSING ID"),"Advances one material tier","Lower-tier ingredient; route advances one tier"),"Needs tier review"))))))</x:f>
        <x:v>Finished endpoint</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T3</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Not applicable</x:v>
      </x:c>
      <x:c r="H751" s="4" t="str">
        <x:f>IFERROR(INDEX('Material routes'!$H$6:$H$2205,MATCH(V751,'Material routes'!$A$6:$A$2205,0)),"MISSING ID")</x:f>
        <x:v>Energy storage</x:v>
      </x:c>
      <x:c r="I751" s="4" t="str">
        <x:f>IFERROR(INDEX('Material routes'!$G$6:$G$2205,MATCH(V751,'Material routes'!$A$6:$A$2205,0)),"MISSING ID")</x:f>
        <x:v>Field supplies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prerequisite",IF(K751="Raw entry preparation","Entry-resource preparation",IF(G751="Not applicable",IF(IFERROR(INDEX('Items'!$AI$6:$AI$1005,MATCH(T751,'Items'!$A$6:$A$1005,0)),"MISSING ID")="Finished item","Finished endpoint",IF(IFERROR(INDEX('Items'!$AI$6:$AI$1005,MATCH(T751,'Items'!$A$6:$A$1005,0)),"MISSING ID")="Currency","Currency / no refinement tier","Recovered output / tier not applicable")),IF(OR(IFERROR(INDEX('Crafting recipes'!$H$6:$H$1005,MATCH(J751,'Crafting recipes'!$A$6:$A$1005,0)),"MISSING ID")="Unassigned",G751="Unassigned"),"Tier unresolved",IF(IFERROR(VALUE(RIGHT(G751,1))-VALUE(RIGHT(IFERROR(INDEX('Crafting recipes'!$H$6:$H$1005,MATCH(J751,'Crafting recipes'!$A$6:$A$1005,0)),"MISSING ID"),1)),0)=1,IF(B751=IFERROR(INDEX('Crafting recipes'!$H$6:$H$1005,MATCH(J751,'Crafting recipes'!$A$6:$A$1005,0)),"MISSING ID"),"Advances one material tier","Lower-tier ingredient; route advances one tier"),"Needs tier review"))))))</x:f>
        <x:v>Finished endpoint</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clear-glass blank</x:v>
      </x:c>
      <x:c r="B752" s="4" t="str">
        <x:f>IFERROR(INDEX('Material routes'!$F$6:$F$2205,MATCH(U752,'Material routes'!$A$6:$A$2205,0)),"MISSING ID")</x:f>
        <x:v>T1</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Not applicable</x:v>
      </x:c>
      <x:c r="H752" s="4" t="str">
        <x:f>IFERROR(INDEX('Material routes'!$H$6:$H$2205,MATCH(V752,'Material routes'!$A$6:$A$2205,0)),"MISSING ID")</x:f>
        <x:v>Energy storage</x:v>
      </x:c>
      <x:c r="I752" s="4" t="str">
        <x:f>IFERROR(INDEX('Material routes'!$G$6:$G$2205,MATCH(V752,'Material routes'!$A$6:$A$2205,0)),"MISSING ID")</x:f>
        <x:v>Field supplies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prerequisite",IF(K752="Raw entry preparation","Entry-resource preparation",IF(G752="Not applicable",IF(IFERROR(INDEX('Items'!$AI$6:$AI$1005,MATCH(T752,'Items'!$A$6:$A$1005,0)),"MISSING ID")="Finished item","Finished endpoint",IF(IFERROR(INDEX('Items'!$AI$6:$AI$1005,MATCH(T752,'Items'!$A$6:$A$1005,0)),"MISSING ID")="Currency","Currency / no refinement tier","Recovered output / tier not applicable")),IF(OR(IFERROR(INDEX('Crafting recipes'!$H$6:$H$1005,MATCH(J752,'Crafting recipes'!$A$6:$A$1005,0)),"MISSING ID")="Unassigned",G752="Unassigned"),"Tier unresolved",IF(IFERROR(VALUE(RIGHT(G752,1))-VALUE(RIGHT(IFERROR(INDEX('Crafting recipes'!$H$6:$H$1005,MATCH(J752,'Crafting recipes'!$A$6:$A$1005,0)),"MISSING ID"),1)),0)=1,IF(B752=IFERROR(INDEX('Crafting recipes'!$H$6:$H$1005,MATCH(J752,'Crafting recipes'!$A$6:$A$1005,0)),"MISSING ID"),"Advances one material tier","Lower-tier ingredient; route advances one tier"),"Needs tier review"))))))</x:f>
        <x:v>Finished endpoint</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T3</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Not applicable</x:v>
      </x:c>
      <x:c r="H753" s="4" t="str">
        <x:f>IFERROR(INDEX('Material routes'!$H$6:$H$2205,MATCH(V753,'Material routes'!$A$6:$A$2205,0)),"MISSING ID")</x:f>
        <x:v>Energy storage</x:v>
      </x:c>
      <x:c r="I753" s="4" t="str">
        <x:f>IFERROR(INDEX('Material routes'!$G$6:$G$2205,MATCH(V753,'Material routes'!$A$6:$A$2205,0)),"MISSING ID")</x:f>
        <x:v>Field supplies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prerequisite",IF(K753="Raw entry preparation","Entry-resource preparation",IF(G753="Not applicable",IF(IFERROR(INDEX('Items'!$AI$6:$AI$1005,MATCH(T753,'Items'!$A$6:$A$1005,0)),"MISSING ID")="Finished item","Finished endpoint",IF(IFERROR(INDEX('Items'!$AI$6:$AI$1005,MATCH(T753,'Items'!$A$6:$A$1005,0)),"MISSING ID")="Currency","Currency / no refinement tier","Recovered output / tier not applicable")),IF(OR(IFERROR(INDEX('Crafting recipes'!$H$6:$H$1005,MATCH(J753,'Crafting recipes'!$A$6:$A$1005,0)),"MISSING ID")="Unassigned",G753="Unassigned"),"Tier unresolved",IF(IFERROR(VALUE(RIGHT(G753,1))-VALUE(RIGHT(IFERROR(INDEX('Crafting recipes'!$H$6:$H$1005,MATCH(J753,'Crafting recipes'!$A$6:$A$1005,0)),"MISSING ID"),1)),0)=1,IF(B753=IFERROR(INDEX('Crafting recipes'!$H$6:$H$1005,MATCH(J753,'Crafting recipes'!$A$6:$A$1005,0)),"MISSING ID"),"Advances one material tier","Lower-tier ingredient; route advances one tier"),"Needs tier review"))))))</x:f>
        <x:v>Finished endpoint</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Refractory ceramic stock</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Not applicable</x:v>
      </x:c>
      <x:c r="H754" s="4" t="str">
        <x:f>IFERROR(INDEX('Material routes'!$H$6:$H$2205,MATCH(V754,'Material routes'!$A$6:$A$2205,0)),"MISSING ID")</x:f>
        <x:v>Energy storage</x:v>
      </x:c>
      <x:c r="I754" s="4" t="str">
        <x:f>IFERROR(INDEX('Material routes'!$G$6:$G$2205,MATCH(V754,'Material routes'!$A$6:$A$2205,0)),"MISSING ID")</x:f>
        <x:v>Field supplies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prerequisite",IF(K754="Raw entry preparation","Entry-resource preparation",IF(G754="Not applicable",IF(IFERROR(INDEX('Items'!$AI$6:$AI$1005,MATCH(T754,'Items'!$A$6:$A$1005,0)),"MISSING ID")="Finished item","Finished endpoint",IF(IFERROR(INDEX('Items'!$AI$6:$AI$1005,MATCH(T754,'Items'!$A$6:$A$1005,0)),"MISSING ID")="Currency","Currency / no refinement tier","Recovered output / tier not applicable")),IF(OR(IFERROR(INDEX('Crafting recipes'!$H$6:$H$1005,MATCH(J754,'Crafting recipes'!$A$6:$A$1005,0)),"MISSING ID")="Unassigned",G754="Unassigned"),"Tier unresolved",IF(IFERROR(VALUE(RIGHT(G754,1))-VALUE(RIGHT(IFERROR(INDEX('Crafting recipes'!$H$6:$H$1005,MATCH(J754,'Crafting recipes'!$A$6:$A$1005,0)),"MISSING ID"),1)),0)=1,IF(B754=IFERROR(INDEX('Crafting recipes'!$H$6:$H$1005,MATCH(J754,'Crafting recipes'!$A$6:$A$1005,0)),"MISSING ID"),"Advances one material tier","Lower-tier ingredient; route advances one tier"),"Needs tier review"))))))</x:f>
        <x:v>Finished endpoint</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T1</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Not applicable</x:v>
      </x:c>
      <x:c r="H755" s="4" t="str">
        <x:f>IFERROR(INDEX('Material routes'!$H$6:$H$2205,MATCH(V755,'Material routes'!$A$6:$A$2205,0)),"MISSING ID")</x:f>
        <x:v>Energy storage</x:v>
      </x:c>
      <x:c r="I755" s="4" t="str">
        <x:f>IFERROR(INDEX('Material routes'!$G$6:$G$2205,MATCH(V755,'Material routes'!$A$6:$A$2205,0)),"MISSING ID")</x:f>
        <x:v>Field supplies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prerequisite",IF(K755="Raw entry preparation","Entry-resource preparation",IF(G755="Not applicable",IF(IFERROR(INDEX('Items'!$AI$6:$AI$1005,MATCH(T755,'Items'!$A$6:$A$1005,0)),"MISSING ID")="Finished item","Finished endpoint",IF(IFERROR(INDEX('Items'!$AI$6:$AI$1005,MATCH(T755,'Items'!$A$6:$A$1005,0)),"MISSING ID")="Currency","Currency / no refinement tier","Recovered output / tier not applicable")),IF(OR(IFERROR(INDEX('Crafting recipes'!$H$6:$H$1005,MATCH(J755,'Crafting recipes'!$A$6:$A$1005,0)),"MISSING ID")="Unassigned",G755="Unassigned"),"Tier unresolved",IF(IFERROR(VALUE(RIGHT(G755,1))-VALUE(RIGHT(IFERROR(INDEX('Crafting recipes'!$H$6:$H$1005,MATCH(J755,'Crafting recipes'!$A$6:$A$1005,0)),"MISSING ID"),1)),0)=1,IF(B755=IFERROR(INDEX('Crafting recipes'!$H$6:$H$1005,MATCH(J755,'Crafting recipes'!$A$6:$A$1005,0)),"MISSING ID"),"Advances one material tier","Lower-tier ingredient; route advances one tier"),"Needs tier review"))))))</x:f>
        <x:v>Finished endpoint</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Processing agents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Not applicable</x:v>
      </x:c>
      <x:c r="H756" s="4" t="str">
        <x:f>IFERROR(INDEX('Material routes'!$H$6:$H$2205,MATCH(V756,'Material routes'!$A$6:$A$2205,0)),"MISSING ID")</x:f>
        <x:v>Service kit</x:v>
      </x:c>
      <x:c r="I756" s="4" t="str">
        <x:f>IFERROR(INDEX('Material routes'!$G$6:$G$2205,MATCH(V756,'Material routes'!$A$6:$A$2205,0)),"MISSING ID")</x:f>
        <x:v>Field supplies</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Finished endpoint</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Not applicable</x:v>
      </x:c>
      <x:c r="H757" s="4" t="str">
        <x:f>IFERROR(INDEX('Material routes'!$H$6:$H$2205,MATCH(V757,'Material routes'!$A$6:$A$2205,0)),"MISSING ID")</x:f>
        <x:v>Service kit</x:v>
      </x:c>
      <x:c r="I757" s="4" t="str">
        <x:f>IFERROR(INDEX('Material routes'!$G$6:$G$2205,MATCH(V757,'Material routes'!$A$6:$A$2205,0)),"MISSING ID")</x:f>
        <x:v>Field supplies</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Finished endpoint</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Not applicable</x:v>
      </x:c>
      <x:c r="C758" s="4" t="str">
        <x:f>IFERROR(INDEX('Material routes'!$H$6:$H$2205,MATCH(U758,'Material routes'!$A$6:$A$2205,0)),"MISSING ID")</x:f>
        <x:v>Tool</x:v>
      </x:c>
      <x:c r="D758" s="4" t="str">
        <x:f>IFERROR(INDEX('Material routes'!$G$6:$G$2205,MATCH(U758,'Material routes'!$A$6:$A$2205,0)),"MISSING ID")</x:f>
        <x:v>Salvage</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Not applicable</x:v>
      </x:c>
      <x:c r="H758" s="4" t="str">
        <x:f>IFERROR(INDEX('Material routes'!$H$6:$H$2205,MATCH(V758,'Material routes'!$A$6:$A$2205,0)),"MISSING ID")</x:f>
        <x:v>Service kit</x:v>
      </x:c>
      <x:c r="I758" s="4" t="str">
        <x:f>IFERROR(INDEX('Material routes'!$G$6:$G$2205,MATCH(V758,'Material routes'!$A$6:$A$2205,0)),"MISSING ID")</x:f>
        <x:v>Field supplies</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Finished endpoint</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t="str">
        <x:f>IFERROR(INDEX('Material routes'!$E$6:$E$2205,MATCH(U759,'Material routes'!$A$6:$A$2205,0)),"MISSING ID")</x:f>
        <x:v>Bonded wing-seam reinforcement strips</x:v>
      </x:c>
      <x:c r="B759" s="4" t="str">
        <x:f>IFERROR(INDEX('Material routes'!$F$6:$F$2205,MATCH(U759,'Material routes'!$A$6:$A$2205,0)),"MISSING ID")</x:f>
        <x:v>T3</x:v>
      </x:c>
      <x:c r="C759" s="4" t="str">
        <x:f>IFERROR(INDEX('Material routes'!$H$6:$H$2205,MATCH(U759,'Material routes'!$A$6:$A$2205,0)),"MISSING ID")</x:f>
        <x:v>Processed material</x:v>
      </x:c>
      <x:c r="D759" s="4" t="str">
        <x:f>IFERROR(INDEX('Material routes'!$G$6:$G$2205,MATCH(U759,'Material routes'!$A$6:$A$2205,0)),"MISSING ID")</x:f>
        <x:v>Manufactured stock</x:v>
      </x:c>
      <x:c r="E759" s="4" t="str">
        <x:f>IFERROR(INDEX('Material routes'!$C$6:$C$2205,MATCH(U759,'Material routes'!$A$6:$A$2205,0)),"MISSING ID")</x:f>
        <x:v>Ingredient candidate</x:v>
      </x:c>
      <x:c r="F759" s="4" t="str">
        <x:f>IFERROR(INDEX('Material routes'!$E$6:$E$2205,MATCH(V759,'Material routes'!$A$6:$A$2205,0)),"MISSING ID")</x:f>
        <x:v>Sail seam repair kit</x:v>
      </x:c>
      <x:c r="G759" s="4" t="str">
        <x:f>IFERROR(INDEX('Material routes'!$F$6:$F$2205,MATCH(V759,'Material routes'!$A$6:$A$2205,0)),"MISSING ID")</x:f>
        <x:v>Not applicable</x:v>
      </x:c>
      <x:c r="H759" s="4" t="str">
        <x:f>IFERROR(INDEX('Material routes'!$H$6:$H$2205,MATCH(V759,'Material routes'!$A$6:$A$2205,0)),"MISSING ID")</x:f>
        <x:v>Service kit</x:v>
      </x:c>
      <x:c r="I759" s="4" t="str">
        <x:f>IFERROR(INDEX('Material routes'!$G$6:$G$2205,MATCH(V759,'Material routes'!$A$6:$A$2205,0)),"MISSING ID")</x:f>
        <x:v>Field supplies</x:v>
      </x:c>
      <x:c r="J759" s="4" t="str">
        <x:f>IFERROR(INDEX('Material routes'!$B$6:$B$2205,MATCH(U759,'Material routes'!$A$6:$A$2205,0)),"MISSING ID")</x:f>
        <x:v>design.collection.sail_seam_repair_kit</x:v>
      </x:c>
      <x:c r="K759" s="4" t="str">
        <x:f>IFERROR(INDEX('Crafting recipes'!$C$6:$C$1005,MATCH(J759,'Crafting recipes'!$A$6:$A$1005,0)),"MISSING ID")</x:f>
        <x:v>Finished-item crafting</x:v>
      </x:c>
      <x:c r="L759" s="4" t="str">
        <x:f>IFERROR(INDEX('Material routes'!$K$6:$K$2205,MATCH(U759,'Material routes'!$A$6:$A$2205,0)),"MISSING ID")</x:f>
        <x:v>Proposal</x:v>
      </x:c>
      <x:c r="M759" s="4" t="str">
        <x:f>IFERROR(INDEX('Material routes'!$M$6:$M$2205,MATCH(U759,'Material routes'!$A$6:$A$2205,0)),"MISSING ID")</x:f>
        <x:v>Partial proposal</x:v>
      </x:c>
      <x:c r="N759" s="4"/>
      <x:c r="O759" s="4" t="str">
        <x:f>IFERROR(INDEX('Material routes'!$J$6:$J$2205,MATCH(U759,'Material routes'!$A$6:$A$2205,0)),"MISSING ID")</x:f>
        <x:v>Unspecified</x:v>
      </x:c>
      <x:c r="P759" s="4"/>
      <x:c r="Q759" s="4" t="str">
        <x:f>IFERROR(INDEX('Material routes'!$J$6:$J$2205,MATCH(V759,'Material routes'!$A$6:$A$2205,0)),"MISSING ID")</x:f>
        <x:v>Unspecified</x:v>
      </x:c>
      <x:c r="R759" s="4" t="str">
        <x:f>IF(L759="Withheld","Withheld premise",IF(E759="Tool candidate","Reusable prerequisite",IF(K759="Raw entry preparation","Entry-resource preparation",IF(G759="Not applicable",IF(IFERROR(INDEX('Items'!$AI$6:$AI$1005,MATCH(T759,'Items'!$A$6:$A$1005,0)),"MISSING ID")="Finished item","Finished endpoint",IF(IFERROR(INDEX('Items'!$AI$6:$AI$1005,MATCH(T759,'Items'!$A$6:$A$1005,0)),"MISSING ID")="Currency","Currency / no refinement tier","Recovered output / tier not applicable")),IF(OR(IFERROR(INDEX('Crafting recipes'!$H$6:$H$1005,MATCH(J759,'Crafting recipes'!$A$6:$A$1005,0)),"MISSING ID")="Unassigned",G759="Unassigned"),"Tier unresolved",IF(IFERROR(VALUE(RIGHT(G759,1))-VALUE(RIGHT(IFERROR(INDEX('Crafting recipes'!$H$6:$H$1005,MATCH(J759,'Crafting recipes'!$A$6:$A$1005,0)),"MISSING ID"),1)),0)=1,IF(B759=IFERROR(INDEX('Crafting recipes'!$H$6:$H$1005,MATCH(J759,'Crafting recipes'!$A$6:$A$1005,0)),"MISSING ID"),"Advances one material tier","Lower-tier ingredient; route advances one tier"),"Needs tier review"))))))</x:f>
        <x:v>Finished endpoint</x:v>
      </x:c>
      <x:c r="S759" s="4" t="str">
        <x:f>IFERROR(INDEX('Material routes'!$D$6:$D$2205,MATCH(U759,'Material routes'!$A$6:$A$2205,0)),"MISSING ID")</x:f>
        <x:v>proposal.t3.wing_seam</x:v>
      </x:c>
      <x:c r="T759" s="4" t="str">
        <x:f>IFERROR(INDEX('Material routes'!$D$6:$D$2205,MATCH(V759,'Material routes'!$A$6:$A$2205,0)),"MISSING ID")</x:f>
        <x:v>proposal.collection.sail_seam_repair_kit</x:v>
      </x:c>
      <x:c r="U759" s="4" t="str">
        <x:v>design.collection.sail_seam_repair_kit.in.1</x:v>
      </x:c>
      <x:c r="V759" s="4" t="str">
        <x:v>design.collection.sail_seam_repair_kit.out</x:v>
      </x:c>
    </x:row>
    <x:row r="760" ht="64" customHeight="1">
      <x:c r="A760" s="4" t="str">
        <x:f>IFERROR(INDEX('Material routes'!$E$6:$E$2205,MATCH(U760,'Material routes'!$A$6:$A$2205,0)),"MISSING ID")</x:f>
        <x:v>Matched metal fastener set</x:v>
      </x:c>
      <x:c r="B760" s="4" t="str">
        <x:f>IFERROR(INDEX('Material routes'!$F$6:$F$2205,MATCH(U760,'Material routes'!$A$6:$A$2205,0)),"MISSING ID")</x:f>
        <x:v>T3</x:v>
      </x:c>
      <x:c r="C760" s="4" t="str">
        <x:f>IFERROR(INDEX('Material routes'!$H$6:$H$2205,MATCH(U760,'Material routes'!$A$6:$A$2205,0)),"MISSING ID")</x:f>
        <x:v>Crafting component</x:v>
      </x:c>
      <x:c r="D760" s="4" t="str">
        <x:f>IFERROR(INDEX('Material routes'!$G$6:$G$2205,MATCH(U760,'Material routes'!$A$6:$A$2205,0)),"MISSING ID")</x:f>
        <x:v>Crafting components</x:v>
      </x:c>
      <x:c r="E760" s="4" t="str">
        <x:f>IFERROR(INDEX('Material routes'!$C$6:$C$2205,MATCH(U760,'Material routes'!$A$6:$A$2205,0)),"MISSING ID")</x:f>
        <x:v>Ingredient candidate</x:v>
      </x:c>
      <x:c r="F760" s="4" t="str">
        <x:f>IFERROR(INDEX('Material routes'!$E$6:$E$2205,MATCH(V760,'Material routes'!$A$6:$A$2205,0)),"MISSING ID")</x:f>
        <x:v>Sail seam repair kit</x:v>
      </x:c>
      <x:c r="G760" s="4" t="str">
        <x:f>IFERROR(INDEX('Material routes'!$F$6:$F$2205,MATCH(V760,'Material routes'!$A$6:$A$2205,0)),"MISSING ID")</x:f>
        <x:v>Not applicable</x:v>
      </x:c>
      <x:c r="H760" s="4" t="str">
        <x:f>IFERROR(INDEX('Material routes'!$H$6:$H$2205,MATCH(V760,'Material routes'!$A$6:$A$2205,0)),"MISSING ID")</x:f>
        <x:v>Service kit</x:v>
      </x:c>
      <x:c r="I760" s="4" t="str">
        <x:f>IFERROR(INDEX('Material routes'!$G$6:$G$2205,MATCH(V760,'Material routes'!$A$6:$A$2205,0)),"MISSING ID")</x:f>
        <x:v>Field supplies</x:v>
      </x:c>
      <x:c r="J760" s="4" t="str">
        <x:f>IFERROR(INDEX('Material routes'!$B$6:$B$2205,MATCH(U760,'Material routes'!$A$6:$A$2205,0)),"MISSING ID")</x:f>
        <x:v>design.collection.sail_seam_repair_kit</x:v>
      </x:c>
      <x:c r="K760" s="4" t="str">
        <x:f>IFERROR(INDEX('Crafting recipes'!$C$6:$C$1005,MATCH(J760,'Crafting recipes'!$A$6:$A$1005,0)),"MISSING ID")</x:f>
        <x:v>Finished-item crafting</x:v>
      </x:c>
      <x:c r="L760" s="4" t="str">
        <x:f>IFERROR(INDEX('Material routes'!$K$6:$K$2205,MATCH(U760,'Material routes'!$A$6:$A$2205,0)),"MISSING ID")</x:f>
        <x:v>Proposal</x:v>
      </x:c>
      <x:c r="M760" s="4" t="str">
        <x:f>IFERROR(INDEX('Material routes'!$M$6:$M$2205,MATCH(U760,'Material routes'!$A$6:$A$2205,0)),"MISSING ID")</x:f>
        <x:v>Partial proposal</x:v>
      </x:c>
      <x:c r="N760" s="4"/>
      <x:c r="O760" s="4" t="str">
        <x:f>IFERROR(INDEX('Material routes'!$J$6:$J$2205,MATCH(U760,'Material routes'!$A$6:$A$2205,0)),"MISSING ID")</x:f>
        <x:v>Unspecified</x:v>
      </x:c>
      <x:c r="P760" s="4"/>
      <x:c r="Q760" s="4" t="str">
        <x:f>IFERROR(INDEX('Material routes'!$J$6:$J$2205,MATCH(V760,'Material routes'!$A$6:$A$2205,0)),"MISSING ID")</x:f>
        <x:v>Unspecified</x:v>
      </x:c>
      <x:c r="R760" s="4" t="str">
        <x:f>IF(L760="Withheld","Withheld premise",IF(E760="Tool candidate","Reusable prerequisite",IF(K760="Raw entry preparation","Entry-resource preparation",IF(G760="Not applicable",IF(IFERROR(INDEX('Items'!$AI$6:$AI$1005,MATCH(T760,'Items'!$A$6:$A$1005,0)),"MISSING ID")="Finished item","Finished endpoint",IF(IFERROR(INDEX('Items'!$AI$6:$AI$1005,MATCH(T760,'Items'!$A$6:$A$1005,0)),"MISSING ID")="Currency","Currency / no refinement tier","Recovered output / tier not applicable")),IF(OR(IFERROR(INDEX('Crafting recipes'!$H$6:$H$1005,MATCH(J760,'Crafting recipes'!$A$6:$A$1005,0)),"MISSING ID")="Unassigned",G760="Unassigned"),"Tier unresolved",IF(IFERROR(VALUE(RIGHT(G760,1))-VALUE(RIGHT(IFERROR(INDEX('Crafting recipes'!$H$6:$H$1005,MATCH(J760,'Crafting recipes'!$A$6:$A$1005,0)),"MISSING ID"),1)),0)=1,IF(B760=IFERROR(INDEX('Crafting recipes'!$H$6:$H$1005,MATCH(J760,'Crafting recipes'!$A$6:$A$1005,0)),"MISSING ID"),"Advances one material tier","Lower-tier ingredient; route advances one tier"),"Needs tier review"))))))</x:f>
        <x:v>Finished endpoint</x:v>
      </x:c>
      <x:c r="S760" s="4" t="str">
        <x:f>IFERROR(INDEX('Material routes'!$D$6:$D$2205,MATCH(U760,'Material routes'!$A$6:$A$2205,0)),"MISSING ID")</x:f>
        <x:v>proposal.lore.fastener_set</x:v>
      </x:c>
      <x:c r="T760" s="4" t="str">
        <x:f>IFERROR(INDEX('Material routes'!$D$6:$D$2205,MATCH(V760,'Material routes'!$A$6:$A$2205,0)),"MISSING ID")</x:f>
        <x:v>proposal.collection.sail_seam_repair_kit</x:v>
      </x:c>
      <x:c r="U760" s="4" t="str">
        <x:v>design.collection.sail_seam_repair_kit.in.2</x:v>
      </x:c>
      <x:c r="V760" s="4" t="str">
        <x:v>design.collection.sail_seam_repair_kit.out</x:v>
      </x:c>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Not applicable</x:v>
      </x:c>
      <x:c r="H761" s="4" t="str">
        <x:f>IFERROR(INDEX('Material routes'!$H$6:$H$2205,MATCH(V761,'Material routes'!$A$6:$A$2205,0)),"MISSING ID")</x:f>
        <x:v>Service kit</x:v>
      </x:c>
      <x:c r="I761" s="4" t="str">
        <x:f>IFERROR(INDEX('Material routes'!$G$6:$G$2205,MATCH(V761,'Material routes'!$A$6:$A$2205,0)),"MISSING ID")</x:f>
        <x:v>Tools</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Finished endpoint</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Not applicable</x:v>
      </x:c>
      <x:c r="H762" s="4" t="str">
        <x:f>IFERROR(INDEX('Material routes'!$H$6:$H$2205,MATCH(V762,'Material routes'!$A$6:$A$2205,0)),"MISSING ID")</x:f>
        <x:v>Service kit</x:v>
      </x:c>
      <x:c r="I762" s="4" t="str">
        <x:f>IFERROR(INDEX('Material routes'!$G$6:$G$2205,MATCH(V762,'Material routes'!$A$6:$A$2205,0)),"MISSING ID")</x:f>
        <x:v>Tools</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Finished endpoint</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Processing agents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Not applicable</x:v>
      </x:c>
      <x:c r="H763" s="4" t="str">
        <x:f>IFERROR(INDEX('Material routes'!$H$6:$H$2205,MATCH(V763,'Material routes'!$A$6:$A$2205,0)),"MISSING ID")</x:f>
        <x:v>Service kit</x:v>
      </x:c>
      <x:c r="I763" s="4" t="str">
        <x:f>IFERROR(INDEX('Material routes'!$G$6:$G$2205,MATCH(V763,'Material routes'!$A$6:$A$2205,0)),"MISSING ID")</x:f>
        <x:v>Tools</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Finished endpoint</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x:c r="B764" s="4"/>
      <x:c r="C764" s="4"/>
      <x:c r="D764" s="4"/>
      <x:c r="E764" s="4"/>
      <x:c r="F764" s="4"/>
      <x:c r="G764" s="4"/>
      <x:c r="H764" s="4"/>
      <x:c r="I764" s="4"/>
      <x:c r="J764" s="4"/>
      <x:c r="K764" s="4"/>
      <x:c r="L764" s="4"/>
      <x:c r="M764" s="4"/>
      <x:c r="N764" s="4"/>
      <x:c r="P764" s="4"/>
      <x:c r="R764" s="4"/>
      <x:c r="S764" s="4"/>
      <x:c r="T764" s="4"/>
      <x:c r="U764" s="4"/>
      <x:c r="V764" s="4"/>
    </x:row>
    <x:row r="765" ht="64" customHeight="1">
      <x:c r="A765" s="4"/>
      <x:c r="B765" s="4"/>
      <x:c r="C765" s="4"/>
      <x:c r="D765" s="4"/>
      <x:c r="E765" s="4"/>
      <x:c r="F765" s="4"/>
      <x:c r="G765" s="4"/>
      <x:c r="H765" s="4"/>
      <x:c r="I765" s="4"/>
      <x:c r="J765" s="4"/>
      <x:c r="K765" s="4"/>
      <x:c r="L765" s="4"/>
      <x:c r="M765" s="4"/>
      <x:c r="N765" s="4"/>
      <x:c r="P765" s="4"/>
      <x:c r="R765" s="4"/>
      <x:c r="S765" s="4"/>
      <x:c r="T765" s="4"/>
      <x:c r="U765" s="4"/>
      <x:c r="V765" s="4"/>
    </x:row>
    <x:row r="766" ht="64" customHeight="1">
      <x:c r="A766" s="4"/>
      <x:c r="B766" s="4"/>
      <x:c r="C766" s="4"/>
      <x:c r="D766" s="4"/>
      <x:c r="E766" s="4"/>
      <x:c r="F766" s="4"/>
      <x:c r="G766" s="4"/>
      <x:c r="H766" s="4"/>
      <x:c r="I766" s="4"/>
      <x:c r="J766" s="4"/>
      <x:c r="K766" s="4"/>
      <x:c r="L766" s="4"/>
      <x:c r="M766" s="4"/>
      <x:c r="N766" s="4"/>
      <x:c r="P766" s="4"/>
      <x:c r="R766" s="4"/>
      <x:c r="S766" s="4"/>
      <x:c r="T766" s="4"/>
      <x:c r="U766" s="4"/>
      <x:c r="V766" s="4"/>
    </x:row>
    <x:row r="767" ht="64" customHeight="1">
      <x:c r="A767" s="4"/>
      <x:c r="B767" s="4"/>
      <x:c r="C767" s="4"/>
      <x:c r="D767" s="4"/>
      <x:c r="E767" s="4"/>
      <x:c r="F767" s="4"/>
      <x:c r="G767" s="4"/>
      <x:c r="H767" s="4"/>
      <x:c r="I767" s="4"/>
      <x:c r="J767" s="4"/>
      <x:c r="K767" s="4"/>
      <x:c r="L767" s="4"/>
      <x:c r="M767" s="4"/>
      <x:c r="N767" s="4"/>
      <x:c r="P767" s="4"/>
      <x:c r="R767" s="4"/>
      <x:c r="S767" s="4"/>
      <x:c r="T767" s="4"/>
      <x:c r="U767" s="4"/>
      <x:c r="V767" s="4"/>
    </x:row>
    <x:row r="768" ht="64" customHeight="1">
      <x:c r="A768" s="4"/>
      <x:c r="B768" s="4"/>
      <x:c r="C768" s="4"/>
      <x:c r="D768" s="4"/>
      <x:c r="E768" s="4"/>
      <x:c r="F768" s="4"/>
      <x:c r="G768" s="4"/>
      <x:c r="H768" s="4"/>
      <x:c r="I768" s="4"/>
      <x:c r="J768" s="4"/>
      <x:c r="K768" s="4"/>
      <x:c r="L768" s="4"/>
      <x:c r="M768" s="4"/>
      <x:c r="N768" s="4"/>
      <x:c r="P768" s="4"/>
      <x:c r="R768" s="4"/>
      <x:c r="S768" s="4"/>
      <x:c r="T768" s="4"/>
      <x:c r="U768" s="4"/>
      <x:c r="V768" s="4"/>
    </x:row>
    <x:row r="769" ht="64" customHeight="1">
      <x:c r="A769" s="4"/>
      <x:c r="B769" s="4"/>
      <x:c r="C769" s="4"/>
      <x:c r="D769" s="4"/>
      <x:c r="E769" s="4"/>
      <x:c r="F769" s="4"/>
      <x:c r="G769" s="4"/>
      <x:c r="H769" s="4"/>
      <x:c r="I769" s="4"/>
      <x:c r="J769" s="4"/>
      <x:c r="K769" s="4"/>
      <x:c r="L769" s="4"/>
      <x:c r="M769" s="4"/>
      <x:c r="N769" s="4"/>
      <x:c r="P769" s="4"/>
      <x:c r="R769" s="4"/>
      <x:c r="S769" s="4"/>
      <x:c r="T769" s="4"/>
      <x:c r="U769" s="4"/>
      <x:c r="V769" s="4"/>
    </x:row>
    <x:row r="770" ht="64" customHeight="1">
      <x:c r="A770" s="4" t="str">
        <x:f>IFERROR(INDEX('Material routes'!$E$6:$E$2205,MATCH(U770,'Material routes'!$A$6:$A$2205,0)),"MISSING ID")</x:f>
        <x:v>Steel-faced shell composite</x:v>
      </x:c>
      <x:c r="B770" s="4" t="str">
        <x:f>IFERROR(INDEX('Material routes'!$F$6:$F$2205,MATCH(U770,'Material routes'!$A$6:$A$2205,0)),"MISSING ID")</x:f>
        <x:v>T3</x:v>
      </x:c>
      <x:c r="C770" s="4" t="str">
        <x:f>IFERROR(INDEX('Material routes'!$H$6:$H$2205,MATCH(U770,'Material routes'!$A$6:$A$2205,0)),"MISSING ID")</x:f>
        <x:v>Processed material</x:v>
      </x:c>
      <x:c r="D770" s="4" t="str">
        <x:f>IFERROR(INDEX('Material routes'!$G$6:$G$2205,MATCH(U770,'Material routes'!$A$6:$A$2205,0)),"MISSING ID")</x:f>
        <x:v>Manufactured stock</x:v>
      </x:c>
      <x:c r="E770" s="4" t="str">
        <x:f>IFERROR(INDEX('Material routes'!$C$6:$C$2205,MATCH(U770,'Material routes'!$A$6:$A$2205,0)),"MISSING ID")</x:f>
        <x:v>Ingredient candidate</x:v>
      </x:c>
      <x:c r="F770" s="4" t="str">
        <x:f>IFERROR(INDEX('Material routes'!$E$6:$E$2205,MATCH(V770,'Material routes'!$A$6:$A$2205,0)),"MISSING ID")</x:f>
        <x:v>Shell-runner cargo sled</x:v>
      </x:c>
      <x:c r="G770" s="4" t="str">
        <x:f>IFERROR(INDEX('Material routes'!$F$6:$F$2205,MATCH(V770,'Material routes'!$A$6:$A$2205,0)),"MISSING ID")</x:f>
        <x:v>Not applicable</x:v>
      </x:c>
      <x:c r="H770" s="4" t="str">
        <x:f>IFERROR(INDEX('Material routes'!$H$6:$H$2205,MATCH(V770,'Material routes'!$A$6:$A$2205,0)),"MISSING ID")</x:f>
        <x:v>Traversal device</x:v>
      </x:c>
      <x:c r="I770" s="4" t="str">
        <x:f>IFERROR(INDEX('Material routes'!$G$6:$G$2205,MATCH(V770,'Material routes'!$A$6:$A$2205,0)),"MISSING ID")</x:f>
        <x:v>Tools</x:v>
      </x:c>
      <x:c r="J770" s="4" t="str">
        <x:f>IFERROR(INDEX('Material routes'!$B$6:$B$2205,MATCH(U770,'Material routes'!$A$6:$A$2205,0)),"MISSING ID")</x:f>
        <x:v>design.collection.shell_runner_cargo_sled</x:v>
      </x:c>
      <x:c r="K770" s="4" t="str">
        <x:f>IFERROR(INDEX('Crafting recipes'!$C$6:$C$1005,MATCH(J770,'Crafting recipes'!$A$6:$A$1005,0)),"MISSING ID")</x:f>
        <x:v>Finished-item crafting</x:v>
      </x:c>
      <x:c r="L770" s="4" t="str">
        <x:f>IFERROR(INDEX('Material routes'!$K$6:$K$2205,MATCH(U770,'Material routes'!$A$6:$A$2205,0)),"MISSING ID")</x:f>
        <x:v>Proposal</x:v>
      </x:c>
      <x:c r="M770" s="4" t="str">
        <x:f>IFERROR(INDEX('Material routes'!$M$6:$M$2205,MATCH(U770,'Material routes'!$A$6:$A$2205,0)),"MISSING ID")</x:f>
        <x:v>Partial proposal</x:v>
      </x:c>
      <x:c r="N770" s="4"/>
      <x:c r="O770" s="4" t="str">
        <x:f>IFERROR(INDEX('Material routes'!$J$6:$J$2205,MATCH(U770,'Material routes'!$A$6:$A$2205,0)),"MISSING ID")</x:f>
        <x:v>Unspecified</x:v>
      </x:c>
      <x:c r="P770" s="4"/>
      <x:c r="Q770" s="4" t="str">
        <x:f>IFERROR(INDEX('Material routes'!$J$6:$J$2205,MATCH(V770,'Material routes'!$A$6:$A$2205,0)),"MISSING ID")</x:f>
        <x:v>Unspecified</x:v>
      </x:c>
      <x:c r="R770" s="4" t="str">
        <x:f>IF(L770="Withheld","Withheld premise",IF(E770="Tool candidate","Reusable prerequisite",IF(K770="Raw entry preparation","Entry-resource preparation",IF(G770="Not applicable",IF(IFERROR(INDEX('Items'!$AI$6:$AI$1005,MATCH(T770,'Items'!$A$6:$A$1005,0)),"MISSING ID")="Finished item","Finished endpoint",IF(IFERROR(INDEX('Items'!$AI$6:$AI$1005,MATCH(T770,'Items'!$A$6:$A$1005,0)),"MISSING ID")="Currency","Currency / no refinement tier","Recovered output / tier not applicable")),IF(OR(IFERROR(INDEX('Crafting recipes'!$H$6:$H$1005,MATCH(J770,'Crafting recipes'!$A$6:$A$1005,0)),"MISSING ID")="Unassigned",G770="Unassigned"),"Tier unresolved",IF(IFERROR(VALUE(RIGHT(G770,1))-VALUE(RIGHT(IFERROR(INDEX('Crafting recipes'!$H$6:$H$1005,MATCH(J770,'Crafting recipes'!$A$6:$A$1005,0)),"MISSING ID"),1)),0)=1,IF(B770=IFERROR(INDEX('Crafting recipes'!$H$6:$H$1005,MATCH(J770,'Crafting recipes'!$A$6:$A$1005,0)),"MISSING ID"),"Advances one material tier","Lower-tier ingredient; route advances one tier"),"Needs tier review"))))))</x:f>
        <x:v>Finished endpoint</x:v>
      </x:c>
      <x:c r="S770" s="4" t="str">
        <x:f>IFERROR(INDEX('Material routes'!$D$6:$D$2205,MATCH(U770,'Material routes'!$A$6:$A$2205,0)),"MISSING ID")</x:f>
        <x:v>proposal.branch.steel_shell</x:v>
      </x:c>
      <x:c r="T770" s="4" t="str">
        <x:f>IFERROR(INDEX('Material routes'!$D$6:$D$2205,MATCH(V770,'Material routes'!$A$6:$A$2205,0)),"MISSING ID")</x:f>
        <x:v>proposal.collection.shell_runner_cargo_sled</x:v>
      </x:c>
      <x:c r="U770" s="4" t="str">
        <x:v>design.collection.shell_runner_cargo_sled.in.1</x:v>
      </x:c>
      <x:c r="V770" s="4" t="str">
        <x:v>design.collection.shell_runner_cargo_sled.out</x:v>
      </x:c>
    </x:row>
    <x:row r="771" ht="64" customHeight="1">
      <x:c r="A771" s="4" t="str">
        <x:f>IFERROR(INDEX('Material routes'!$E$6:$E$2205,MATCH(U771,'Material routes'!$A$6:$A$2205,0)),"MISSING ID")</x:f>
        <x:v>Tendon cord</x:v>
      </x:c>
      <x:c r="B771" s="4" t="str">
        <x:f>IFERROR(INDEX('Material routes'!$F$6:$F$2205,MATCH(U771,'Material routes'!$A$6:$A$2205,0)),"MISSING ID")</x:f>
        <x:v>T1</x:v>
      </x:c>
      <x:c r="C771" s="4" t="str">
        <x:f>IFERROR(INDEX('Material routes'!$H$6:$H$2205,MATCH(U771,'Material routes'!$A$6:$A$2205,0)),"MISSING ID")</x:f>
        <x:v>Crafting component</x:v>
      </x:c>
      <x:c r="D771" s="4" t="str">
        <x:f>IFERROR(INDEX('Material routes'!$G$6:$G$2205,MATCH(U771,'Material routes'!$A$6:$A$2205,0)),"MISSING ID")</x:f>
        <x:v>Crafting components</x:v>
      </x:c>
      <x:c r="E771" s="4" t="str">
        <x:f>IFERROR(INDEX('Material routes'!$C$6:$C$2205,MATCH(U771,'Material routes'!$A$6:$A$2205,0)),"MISSING ID")</x:f>
        <x:v>Ingredient candidate</x:v>
      </x:c>
      <x:c r="F771" s="4" t="str">
        <x:f>IFERROR(INDEX('Material routes'!$E$6:$E$2205,MATCH(V771,'Material routes'!$A$6:$A$2205,0)),"MISSING ID")</x:f>
        <x:v>Shell-runner cargo sled</x:v>
      </x:c>
      <x:c r="G771" s="4" t="str">
        <x:f>IFERROR(INDEX('Material routes'!$F$6:$F$2205,MATCH(V771,'Material routes'!$A$6:$A$2205,0)),"MISSING ID")</x:f>
        <x:v>Not applicable</x:v>
      </x:c>
      <x:c r="H771" s="4" t="str">
        <x:f>IFERROR(INDEX('Material routes'!$H$6:$H$2205,MATCH(V771,'Material routes'!$A$6:$A$2205,0)),"MISSING ID")</x:f>
        <x:v>Traversal device</x:v>
      </x:c>
      <x:c r="I771" s="4" t="str">
        <x:f>IFERROR(INDEX('Material routes'!$G$6:$G$2205,MATCH(V771,'Material routes'!$A$6:$A$2205,0)),"MISSING ID")</x:f>
        <x:v>Tools</x:v>
      </x:c>
      <x:c r="J771" s="4" t="str">
        <x:f>IFERROR(INDEX('Material routes'!$B$6:$B$2205,MATCH(U771,'Material routes'!$A$6:$A$2205,0)),"MISSING ID")</x:f>
        <x:v>design.collection.shell_runner_cargo_sled</x:v>
      </x:c>
      <x:c r="K771" s="4" t="str">
        <x:f>IFERROR(INDEX('Crafting recipes'!$C$6:$C$1005,MATCH(J771,'Crafting recipes'!$A$6:$A$1005,0)),"MISSING ID")</x:f>
        <x:v>Finished-item crafting</x:v>
      </x:c>
      <x:c r="L771" s="4" t="str">
        <x:f>IFERROR(INDEX('Material routes'!$K$6:$K$2205,MATCH(U771,'Material routes'!$A$6:$A$2205,0)),"MISSING ID")</x:f>
        <x:v>Proposal</x:v>
      </x:c>
      <x:c r="M771" s="4" t="str">
        <x:f>IFERROR(INDEX('Material routes'!$M$6:$M$2205,MATCH(U771,'Material routes'!$A$6:$A$2205,0)),"MISSING ID")</x:f>
        <x:v>Partial proposal</x:v>
      </x:c>
      <x:c r="N771" s="4"/>
      <x:c r="O771" s="4" t="str">
        <x:f>IFERROR(INDEX('Material routes'!$J$6:$J$2205,MATCH(U771,'Material routes'!$A$6:$A$2205,0)),"MISSING ID")</x:f>
        <x:v>Unspecified</x:v>
      </x:c>
      <x:c r="P771" s="4"/>
      <x:c r="Q771" s="4" t="str">
        <x:f>IFERROR(INDEX('Material routes'!$J$6:$J$2205,MATCH(V771,'Material routes'!$A$6:$A$2205,0)),"MISSING ID")</x:f>
        <x:v>Unspecified</x:v>
      </x:c>
      <x:c r="R771" s="4" t="str">
        <x:f>IF(L771="Withheld","Withheld premise",IF(E771="Tool candidate","Reusable prerequisite",IF(K771="Raw entry preparation","Entry-resource preparation",IF(G771="Not applicable",IF(IFERROR(INDEX('Items'!$AI$6:$AI$1005,MATCH(T771,'Items'!$A$6:$A$1005,0)),"MISSING ID")="Finished item","Finished endpoint",IF(IFERROR(INDEX('Items'!$AI$6:$AI$1005,MATCH(T771,'Items'!$A$6:$A$1005,0)),"MISSING ID")="Currency","Currency / no refinement tier","Recovered output / tier not applicable")),IF(OR(IFERROR(INDEX('Crafting recipes'!$H$6:$H$1005,MATCH(J771,'Crafting recipes'!$A$6:$A$1005,0)),"MISSING ID")="Unassigned",G771="Unassigned"),"Tier unresolved",IF(IFERROR(VALUE(RIGHT(G771,1))-VALUE(RIGHT(IFERROR(INDEX('Crafting recipes'!$H$6:$H$1005,MATCH(J771,'Crafting recipes'!$A$6:$A$1005,0)),"MISSING ID"),1)),0)=1,IF(B771=IFERROR(INDEX('Crafting recipes'!$H$6:$H$1005,MATCH(J771,'Crafting recipes'!$A$6:$A$1005,0)),"MISSING ID"),"Advances one material tier","Lower-tier ingredient; route advances one tier"),"Needs tier review"))))))</x:f>
        <x:v>Finished endpoint</x:v>
      </x:c>
      <x:c r="S771" s="4" t="str">
        <x:f>IFERROR(INDEX('Material routes'!$D$6:$D$2205,MATCH(U771,'Material routes'!$A$6:$A$2205,0)),"MISSING ID")</x:f>
        <x:v>proposal.bio.cord</x:v>
      </x:c>
      <x:c r="T771" s="4" t="str">
        <x:f>IFERROR(INDEX('Material routes'!$D$6:$D$2205,MATCH(V771,'Material routes'!$A$6:$A$2205,0)),"MISSING ID")</x:f>
        <x:v>proposal.collection.shell_runner_cargo_sled</x:v>
      </x:c>
      <x:c r="U771" s="4" t="str">
        <x:v>design.collection.shell_runner_cargo_sled.in.2</x:v>
      </x:c>
      <x:c r="V771" s="4" t="str">
        <x:v>design.collection.shell_runner_cargo_sled.out</x:v>
      </x:c>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Not applicable</x:v>
      </x:c>
      <x:c r="H772" s="4" t="str">
        <x:f>IFERROR(INDEX('Material routes'!$H$6:$H$2205,MATCH(V772,'Material routes'!$A$6:$A$2205,0)),"MISSING ID")</x:f>
        <x:v>Musical instrument</x:v>
      </x:c>
      <x:c r="I772" s="4" t="str">
        <x:f>IFERROR(INDEX('Material routes'!$G$6:$G$2205,MATCH(V772,'Material routes'!$A$6:$A$2205,0)),"MISSING ID")</x:f>
        <x:v>Cultural objects</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Finished endpoint</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stock</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Not applicable</x:v>
      </x:c>
      <x:c r="H773" s="4" t="str">
        <x:f>IFERROR(INDEX('Material routes'!$H$6:$H$2205,MATCH(V773,'Material routes'!$A$6:$A$2205,0)),"MISSING ID")</x:f>
        <x:v>Musical instrument</x:v>
      </x:c>
      <x:c r="I773" s="4" t="str">
        <x:f>IFERROR(INDEX('Material routes'!$G$6:$G$2205,MATCH(V773,'Material routes'!$A$6:$A$2205,0)),"MISSING ID")</x:f>
        <x:v>Cultural objects</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Finished endpoint</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Not applicable</x:v>
      </x:c>
      <x:c r="H774" s="4" t="str">
        <x:f>IFERROR(INDEX('Material routes'!$H$6:$H$2205,MATCH(V774,'Material routes'!$A$6:$A$2205,0)),"MISSING ID")</x:f>
        <x:v>Musical instrument</x:v>
      </x:c>
      <x:c r="I774" s="4" t="str">
        <x:f>IFERROR(INDEX('Material routes'!$G$6:$G$2205,MATCH(V774,'Material routes'!$A$6:$A$2205,0)),"MISSING ID")</x:f>
        <x:v>Cultural objects</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Finished endpoint</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Not applicable</x:v>
      </x:c>
      <x:c r="H775" s="4" t="str">
        <x:f>IFERROR(INDEX('Material routes'!$H$6:$H$2205,MATCH(V775,'Material routes'!$A$6:$A$2205,0)),"MISSING ID")</x:f>
        <x:v>Musical instrument</x:v>
      </x:c>
      <x:c r="I775" s="4" t="str">
        <x:f>IFERROR(INDEX('Material routes'!$G$6:$G$2205,MATCH(V775,'Material routes'!$A$6:$A$2205,0)),"MISSING ID")</x:f>
        <x:v>Cultural objects</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Finished endpoint</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Not applicable</x:v>
      </x:c>
      <x:c r="H776" s="4" t="str">
        <x:f>IFERROR(INDEX('Material routes'!$H$6:$H$2205,MATCH(V776,'Material routes'!$A$6:$A$2205,0)),"MISSING ID")</x:f>
        <x:v>Musical instrument</x:v>
      </x:c>
      <x:c r="I776" s="4" t="str">
        <x:f>IFERROR(INDEX('Material routes'!$G$6:$G$2205,MATCH(V776,'Material routes'!$A$6:$A$2205,0)),"MISSING ID")</x:f>
        <x:v>Cultural objects</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Finished endpoint</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Not applicable</x:v>
      </x:c>
      <x:c r="H777" s="4" t="str">
        <x:f>IFERROR(INDEX('Material routes'!$H$6:$H$2205,MATCH(V777,'Material routes'!$A$6:$A$2205,0)),"MISSING ID")</x:f>
        <x:v>Musical instrument</x:v>
      </x:c>
      <x:c r="I777" s="4" t="str">
        <x:f>IFERROR(INDEX('Material routes'!$G$6:$G$2205,MATCH(V777,'Material routes'!$A$6:$A$2205,0)),"MISSING ID")</x:f>
        <x:v>Cultural objects</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Finished endpoint</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Not applicable</x:v>
      </x:c>
      <x:c r="H778" s="4" t="str">
        <x:f>IFERROR(INDEX('Material routes'!$H$6:$H$2205,MATCH(V778,'Material routes'!$A$6:$A$2205,0)),"MISSING ID")</x:f>
        <x:v>Musical instrument</x:v>
      </x:c>
      <x:c r="I778" s="4" t="str">
        <x:f>IFERROR(INDEX('Material routes'!$G$6:$G$2205,MATCH(V778,'Material routes'!$A$6:$A$2205,0)),"MISSING ID")</x:f>
        <x:v>Cultural objects</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Finished endpoint</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Worked iron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Not applicable</x:v>
      </x:c>
      <x:c r="H779" s="4" t="str">
        <x:f>IFERROR(INDEX('Material routes'!$H$6:$H$2205,MATCH(V779,'Material routes'!$A$6:$A$2205,0)),"MISSING ID")</x:f>
        <x:v>Musical instrument</x:v>
      </x:c>
      <x:c r="I779" s="4" t="str">
        <x:f>IFERROR(INDEX('Material routes'!$G$6:$G$2205,MATCH(V779,'Material routes'!$A$6:$A$2205,0)),"MISSING ID")</x:f>
        <x:v>Cultural objects</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Finished endpoint</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Not applicable</x:v>
      </x:c>
      <x:c r="H780" s="4" t="str">
        <x:f>IFERROR(INDEX('Material routes'!$H$6:$H$2205,MATCH(V780,'Material routes'!$A$6:$A$2205,0)),"MISSING ID")</x:f>
        <x:v>Musical instrument</x:v>
      </x:c>
      <x:c r="I780" s="4" t="str">
        <x:f>IFERROR(INDEX('Material routes'!$G$6:$G$2205,MATCH(V780,'Material routes'!$A$6:$A$2205,0)),"MISSING ID")</x:f>
        <x:v>Cultural objects</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Finished endpoint</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Not applicable</x:v>
      </x:c>
      <x:c r="H781" s="4" t="str">
        <x:f>IFERROR(INDEX('Material routes'!$H$6:$H$2205,MATCH(V781,'Material routes'!$A$6:$A$2205,0)),"MISSING ID")</x:f>
        <x:v>Musical instrument</x:v>
      </x:c>
      <x:c r="I781" s="4" t="str">
        <x:f>IFERROR(INDEX('Material routes'!$G$6:$G$2205,MATCH(V781,'Material routes'!$A$6:$A$2205,0)),"MISSING ID")</x:f>
        <x:v>Cultural objects</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Finished endpoint</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Worked iron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Not applicable</x:v>
      </x:c>
      <x:c r="H782" s="4" t="str">
        <x:f>IFERROR(INDEX('Material routes'!$H$6:$H$2205,MATCH(V782,'Material routes'!$A$6:$A$2205,0)),"MISSING ID")</x:f>
        <x:v>Musical instrument</x:v>
      </x:c>
      <x:c r="I782" s="4" t="str">
        <x:f>IFERROR(INDEX('Material routes'!$G$6:$G$2205,MATCH(V782,'Material routes'!$A$6:$A$2205,0)),"MISSING ID")</x:f>
        <x:v>Cultural objects</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Finished endpoint</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Not applicable</x:v>
      </x:c>
      <x:c r="H783" s="4" t="str">
        <x:f>IFERROR(INDEX('Material routes'!$H$6:$H$2205,MATCH(V783,'Material routes'!$A$6:$A$2205,0)),"MISSING ID")</x:f>
        <x:v>Musical instrument</x:v>
      </x:c>
      <x:c r="I783" s="4" t="str">
        <x:f>IFERROR(INDEX('Material routes'!$G$6:$G$2205,MATCH(V783,'Material routes'!$A$6:$A$2205,0)),"MISSING ID")</x:f>
        <x:v>Cultural objects</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Finished endpoint</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Not applicable</x:v>
      </x:c>
      <x:c r="H784" s="4" t="str">
        <x:f>IFERROR(INDEX('Material routes'!$H$6:$H$2205,MATCH(V784,'Material routes'!$A$6:$A$2205,0)),"MISSING ID")</x:f>
        <x:v>Musical instrument</x:v>
      </x:c>
      <x:c r="I784" s="4" t="str">
        <x:f>IFERROR(INDEX('Material routes'!$G$6:$G$2205,MATCH(V784,'Material routes'!$A$6:$A$2205,0)),"MISSING ID")</x:f>
        <x:v>Cultural objects</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Finished endpoint</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Tuned stone stock</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Not applicable</x:v>
      </x:c>
      <x:c r="H785" s="4" t="str">
        <x:f>IFERROR(INDEX('Material routes'!$H$6:$H$2205,MATCH(V785,'Material routes'!$A$6:$A$2205,0)),"MISSING ID")</x:f>
        <x:v>Musical instrument</x:v>
      </x:c>
      <x:c r="I785" s="4" t="str">
        <x:f>IFERROR(INDEX('Material routes'!$G$6:$G$2205,MATCH(V785,'Material routes'!$A$6:$A$2205,0)),"MISSING ID")</x:f>
        <x:v>Cultural objects</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Finished endpoint</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stock</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Not applicable</x:v>
      </x:c>
      <x:c r="H786" s="4" t="str">
        <x:f>IFERROR(INDEX('Material routes'!$H$6:$H$2205,MATCH(V786,'Material routes'!$A$6:$A$2205,0)),"MISSING ID")</x:f>
        <x:v>Musical instrument</x:v>
      </x:c>
      <x:c r="I786" s="4" t="str">
        <x:f>IFERROR(INDEX('Material routes'!$G$6:$G$2205,MATCH(V786,'Material routes'!$A$6:$A$2205,0)),"MISSING ID")</x:f>
        <x:v>Cultural objects</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Finished endpoint</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Not applicable</x:v>
      </x:c>
      <x:c r="H787" s="4" t="str">
        <x:f>IFERROR(INDEX('Material routes'!$H$6:$H$2205,MATCH(V787,'Material routes'!$A$6:$A$2205,0)),"MISSING ID")</x:f>
        <x:v>Musical instrument</x:v>
      </x:c>
      <x:c r="I787" s="4" t="str">
        <x:f>IFERROR(INDEX('Material routes'!$G$6:$G$2205,MATCH(V787,'Material routes'!$A$6:$A$2205,0)),"MISSING ID")</x:f>
        <x:v>Cultural objects</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Finished endpoint</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stock</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Not applicable</x:v>
      </x:c>
      <x:c r="H788" s="4" t="str">
        <x:f>IFERROR(INDEX('Material routes'!$H$6:$H$2205,MATCH(V788,'Material routes'!$A$6:$A$2205,0)),"MISSING ID")</x:f>
        <x:v>Musical instrument</x:v>
      </x:c>
      <x:c r="I788" s="4" t="str">
        <x:f>IFERROR(INDEX('Material routes'!$G$6:$G$2205,MATCH(V788,'Material routes'!$A$6:$A$2205,0)),"MISSING ID")</x:f>
        <x:v>Cultural objects</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Finished endpoint</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Prepared ceramic body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Not applicable</x:v>
      </x:c>
      <x:c r="H789" s="4" t="str">
        <x:f>IFERROR(INDEX('Material routes'!$H$6:$H$2205,MATCH(V789,'Material routes'!$A$6:$A$2205,0)),"MISSING ID")</x:f>
        <x:v>Musical instrument</x:v>
      </x:c>
      <x:c r="I789" s="4" t="str">
        <x:f>IFERROR(INDEX('Material routes'!$G$6:$G$2205,MATCH(V789,'Material routes'!$A$6:$A$2205,0)),"MISSING ID")</x:f>
        <x:v>Cultural objects</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Finished endpoint</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Not applicable</x:v>
      </x:c>
      <x:c r="H790" s="4" t="str">
        <x:f>IFERROR(INDEX('Material routes'!$H$6:$H$2205,MATCH(V790,'Material routes'!$A$6:$A$2205,0)),"MISSING ID")</x:f>
        <x:v>Musical instrument</x:v>
      </x:c>
      <x:c r="I790" s="4" t="str">
        <x:f>IFERROR(INDEX('Material routes'!$G$6:$G$2205,MATCH(V790,'Material routes'!$A$6:$A$2205,0)),"MISSING ID")</x:f>
        <x:v>Cultural objects</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Finished endpoint</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Not applicable</x:v>
      </x:c>
      <x:c r="H791" s="4" t="str">
        <x:f>IFERROR(INDEX('Material routes'!$H$6:$H$2205,MATCH(V791,'Material routes'!$A$6:$A$2205,0)),"MISSING ID")</x:f>
        <x:v>Musical instrument</x:v>
      </x:c>
      <x:c r="I791" s="4" t="str">
        <x:f>IFERROR(INDEX('Material routes'!$G$6:$G$2205,MATCH(V791,'Material routes'!$A$6:$A$2205,0)),"MISSING ID")</x:f>
        <x:v>Cultural objects</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Finished endpoint</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stock</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Not applicable</x:v>
      </x:c>
      <x:c r="H792" s="4" t="str">
        <x:f>IFERROR(INDEX('Material routes'!$H$6:$H$2205,MATCH(V792,'Material routes'!$A$6:$A$2205,0)),"MISSING ID")</x:f>
        <x:v>Musical instrument</x:v>
      </x:c>
      <x:c r="I792" s="4" t="str">
        <x:f>IFERROR(INDEX('Material routes'!$G$6:$G$2205,MATCH(V792,'Material routes'!$A$6:$A$2205,0)),"MISSING ID")</x:f>
        <x:v>Cultural objects</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Finished endpoint</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Not applicable</x:v>
      </x:c>
      <x:c r="H793" s="4" t="str">
        <x:f>IFERROR(INDEX('Material routes'!$H$6:$H$2205,MATCH(V793,'Material routes'!$A$6:$A$2205,0)),"MISSING ID")</x:f>
        <x:v>Musical instrument</x:v>
      </x:c>
      <x:c r="I793" s="4" t="str">
        <x:f>IFERROR(INDEX('Material routes'!$G$6:$G$2205,MATCH(V793,'Material routes'!$A$6:$A$2205,0)),"MISSING ID")</x:f>
        <x:v>Cultural objects</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Finished endpoint</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Drawn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Not applicable</x:v>
      </x:c>
      <x:c r="H794" s="4" t="str">
        <x:f>IFERROR(INDEX('Material routes'!$H$6:$H$2205,MATCH(V794,'Material routes'!$A$6:$A$2205,0)),"MISSING ID")</x:f>
        <x:v>Musical instrument</x:v>
      </x:c>
      <x:c r="I794" s="4" t="str">
        <x:f>IFERROR(INDEX('Material routes'!$G$6:$G$2205,MATCH(V794,'Material routes'!$A$6:$A$2205,0)),"MISSING ID")</x:f>
        <x:v>Cultural objects</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Finished endpoint</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stock</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Not applicable</x:v>
      </x:c>
      <x:c r="H795" s="4" t="str">
        <x:f>IFERROR(INDEX('Material routes'!$H$6:$H$2205,MATCH(V795,'Material routes'!$A$6:$A$2205,0)),"MISSING ID")</x:f>
        <x:v>Musical instrument</x:v>
      </x:c>
      <x:c r="I795" s="4" t="str">
        <x:f>IFERROR(INDEX('Material routes'!$G$6:$G$2205,MATCH(V795,'Material routes'!$A$6:$A$2205,0)),"MISSING ID")</x:f>
        <x:v>Cultural objects</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Finished endpoint</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Not applicable</x:v>
      </x:c>
      <x:c r="H796" s="4" t="str">
        <x:f>IFERROR(INDEX('Material routes'!$H$6:$H$2205,MATCH(V796,'Material routes'!$A$6:$A$2205,0)),"MISSING ID")</x:f>
        <x:v>Musical instrument</x:v>
      </x:c>
      <x:c r="I796" s="4" t="str">
        <x:f>IFERROR(INDEX('Material routes'!$G$6:$G$2205,MATCH(V796,'Material routes'!$A$6:$A$2205,0)),"MISSING ID")</x:f>
        <x:v>Cultural objects</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Finished endpoint</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t="str">
        <x:f>IFERROR(INDEX('Material routes'!$E$6:$E$2205,MATCH(U797,'Material routes'!$A$6:$A$2205,0)),"MISSING ID")</x:f>
        <x:v>Drawn steel music-wire stock</x:v>
      </x:c>
      <x:c r="B797" s="4" t="str">
        <x:f>IFERROR(INDEX('Material routes'!$F$6:$F$2205,MATCH(U797,'Material routes'!$A$6:$A$2205,0)),"MISSING ID")</x:f>
        <x:v>T4</x:v>
      </x:c>
      <x:c r="C797" s="4" t="str">
        <x:f>IFERROR(INDEX('Material routes'!$H$6:$H$2205,MATCH(U797,'Material routes'!$A$6:$A$2205,0)),"MISSING ID")</x:f>
        <x:v>Processed material</x:v>
      </x:c>
      <x:c r="D797" s="4" t="str">
        <x:f>IFERROR(INDEX('Material routes'!$G$6:$G$2205,MATCH(U797,'Material routes'!$A$6:$A$2205,0)),"MISSING ID")</x:f>
        <x:v>Manufactured stock</x:v>
      </x:c>
      <x:c r="E797" s="4" t="str">
        <x:f>IFERROR(INDEX('Material routes'!$C$6:$C$2205,MATCH(U797,'Material routes'!$A$6:$A$2205,0)),"MISSING ID")</x:f>
        <x:v>Ingredient candidate</x:v>
      </x:c>
      <x:c r="F797" s="4" t="str">
        <x:f>IFERROR(INDEX('Material routes'!$E$6:$E$2205,MATCH(V797,'Material routes'!$A$6:$A$2205,0)),"MISSING ID")</x:f>
        <x:v>Wire-strung shell lyre</x:v>
      </x:c>
      <x:c r="G797" s="4" t="str">
        <x:f>IFERROR(INDEX('Material routes'!$F$6:$F$2205,MATCH(V797,'Material routes'!$A$6:$A$2205,0)),"MISSING ID")</x:f>
        <x:v>Not applicable</x:v>
      </x:c>
      <x:c r="H797" s="4" t="str">
        <x:f>IFERROR(INDEX('Material routes'!$H$6:$H$2205,MATCH(V797,'Material routes'!$A$6:$A$2205,0)),"MISSING ID")</x:f>
        <x:v>Musical instrument</x:v>
      </x:c>
      <x:c r="I797" s="4" t="str">
        <x:f>IFERROR(INDEX('Material routes'!$G$6:$G$2205,MATCH(V797,'Material routes'!$A$6:$A$2205,0)),"MISSING ID")</x:f>
        <x:v>Cultural objects</x:v>
      </x:c>
      <x:c r="J797" s="4" t="str">
        <x:f>IFERROR(INDEX('Material routes'!$B$6:$B$2205,MATCH(U797,'Material routes'!$A$6:$A$2205,0)),"MISSING ID")</x:f>
        <x:v>design.collection.wire_strung_shell_lyre</x:v>
      </x:c>
      <x:c r="K797" s="4" t="str">
        <x:f>IFERROR(INDEX('Crafting recipes'!$C$6:$C$1005,MATCH(J797,'Crafting recipes'!$A$6:$A$1005,0)),"MISSING ID")</x:f>
        <x:v>Finished-item crafting</x:v>
      </x:c>
      <x:c r="L797" s="4" t="str">
        <x:f>IFERROR(INDEX('Material routes'!$K$6:$K$2205,MATCH(U797,'Material routes'!$A$6:$A$2205,0)),"MISSING ID")</x:f>
        <x:v>Proposal</x:v>
      </x:c>
      <x:c r="M797" s="4" t="str">
        <x:f>IFERROR(INDEX('Material routes'!$M$6:$M$2205,MATCH(U797,'Material routes'!$A$6:$A$2205,0)),"MISSING ID")</x:f>
        <x:v>Partial proposal</x:v>
      </x:c>
      <x:c r="N797" s="4"/>
      <x:c r="O797" s="4" t="str">
        <x:f>IFERROR(INDEX('Material routes'!$J$6:$J$2205,MATCH(U797,'Material routes'!$A$6:$A$2205,0)),"MISSING ID")</x:f>
        <x:v>Unspecified</x:v>
      </x:c>
      <x:c r="P797" s="4"/>
      <x:c r="Q797" s="4" t="str">
        <x:f>IFERROR(INDEX('Material routes'!$J$6:$J$2205,MATCH(V797,'Material routes'!$A$6:$A$2205,0)),"MISSING ID")</x:f>
        <x:v>Unspecified</x:v>
      </x:c>
      <x:c r="R797" s="4" t="str">
        <x:f>IF(L797="Withheld","Withheld premise",IF(E797="Tool candidate","Reusable prerequisite",IF(K797="Raw entry preparation","Entry-resource preparation",IF(G797="Not applicable",IF(IFERROR(INDEX('Items'!$AI$6:$AI$1005,MATCH(T797,'Items'!$A$6:$A$1005,0)),"MISSING ID")="Finished item","Finished endpoint",IF(IFERROR(INDEX('Items'!$AI$6:$AI$1005,MATCH(T797,'Items'!$A$6:$A$1005,0)),"MISSING ID")="Currency","Currency / no refinement tier","Recovered output / tier not applicable")),IF(OR(IFERROR(INDEX('Crafting recipes'!$H$6:$H$1005,MATCH(J797,'Crafting recipes'!$A$6:$A$1005,0)),"MISSING ID")="Unassigned",G797="Unassigned"),"Tier unresolved",IF(IFERROR(VALUE(RIGHT(G797,1))-VALUE(RIGHT(IFERROR(INDEX('Crafting recipes'!$H$6:$H$1005,MATCH(J797,'Crafting recipes'!$A$6:$A$1005,0)),"MISSING ID"),1)),0)=1,IF(B797=IFERROR(INDEX('Crafting recipes'!$H$6:$H$1005,MATCH(J797,'Crafting recipes'!$A$6:$A$1005,0)),"MISSING ID"),"Advances one material tier","Lower-tier ingredient; route advances one tier"),"Needs tier review"))))))</x:f>
        <x:v>Finished endpoint</x:v>
      </x:c>
      <x:c r="S797" s="4" t="str">
        <x:f>IFERROR(INDEX('Material routes'!$D$6:$D$2205,MATCH(U797,'Material routes'!$A$6:$A$2205,0)),"MISSING ID")</x:f>
        <x:v>proposal.audit.drawn_steel_music_wire_stock</x:v>
      </x:c>
      <x:c r="T797" s="4" t="str">
        <x:f>IFERROR(INDEX('Material routes'!$D$6:$D$2205,MATCH(V797,'Material routes'!$A$6:$A$2205,0)),"MISSING ID")</x:f>
        <x:v>proposal.collection.wire_strung_shell_lyre</x:v>
      </x:c>
      <x:c r="U797" s="4" t="str">
        <x:v>design.collection.wire_strung_shell_lyre.in.1</x:v>
      </x:c>
      <x:c r="V797" s="4" t="str">
        <x:v>design.collection.wire_strung_shell_lyre.out</x:v>
      </x:c>
    </x:row>
    <x:row r="798" ht="64" customHeight="1">
      <x:c r="A798" s="4" t="str">
        <x:f>IFERROR(INDEX('Material routes'!$E$6:$E$2205,MATCH(U798,'Material routes'!$A$6:$A$2205,0)),"MISSING ID")</x:f>
        <x:v>Separated shell lamina stock</x:v>
      </x:c>
      <x:c r="B798" s="4" t="str">
        <x:f>IFERROR(INDEX('Material routes'!$F$6:$F$2205,MATCH(U798,'Material routes'!$A$6:$A$2205,0)),"MISSING ID")</x:f>
        <x:v>T1</x:v>
      </x:c>
      <x:c r="C798" s="4" t="str">
        <x:f>IFERROR(INDEX('Material routes'!$H$6:$H$2205,MATCH(U798,'Material routes'!$A$6:$A$2205,0)),"MISSING ID")</x:f>
        <x:v>Processed material</x:v>
      </x:c>
      <x:c r="D798" s="4" t="str">
        <x:f>IFERROR(INDEX('Material routes'!$G$6:$G$2205,MATCH(U798,'Material routes'!$A$6:$A$2205,0)),"MISSING ID")</x:f>
        <x:v>Manufactured stock</x:v>
      </x:c>
      <x:c r="E798" s="4" t="str">
        <x:f>IFERROR(INDEX('Material routes'!$C$6:$C$2205,MATCH(U798,'Material routes'!$A$6:$A$2205,0)),"MISSING ID")</x:f>
        <x:v>Ingredient candidate</x:v>
      </x:c>
      <x:c r="F798" s="4" t="str">
        <x:f>IFERROR(INDEX('Material routes'!$E$6:$E$2205,MATCH(V798,'Material routes'!$A$6:$A$2205,0)),"MISSING ID")</x:f>
        <x:v>Wire-strung shell lyre</x:v>
      </x:c>
      <x:c r="G798" s="4" t="str">
        <x:f>IFERROR(INDEX('Material routes'!$F$6:$F$2205,MATCH(V798,'Material routes'!$A$6:$A$2205,0)),"MISSING ID")</x:f>
        <x:v>Not applicable</x:v>
      </x:c>
      <x:c r="H798" s="4" t="str">
        <x:f>IFERROR(INDEX('Material routes'!$H$6:$H$2205,MATCH(V798,'Material routes'!$A$6:$A$2205,0)),"MISSING ID")</x:f>
        <x:v>Musical instrument</x:v>
      </x:c>
      <x:c r="I798" s="4" t="str">
        <x:f>IFERROR(INDEX('Material routes'!$G$6:$G$2205,MATCH(V798,'Material routes'!$A$6:$A$2205,0)),"MISSING ID")</x:f>
        <x:v>Cultural objects</x:v>
      </x:c>
      <x:c r="J798" s="4" t="str">
        <x:f>IFERROR(INDEX('Material routes'!$B$6:$B$2205,MATCH(U798,'Material routes'!$A$6:$A$2205,0)),"MISSING ID")</x:f>
        <x:v>design.collection.wire_strung_shell_lyre</x:v>
      </x:c>
      <x:c r="K798" s="4" t="str">
        <x:f>IFERROR(INDEX('Crafting recipes'!$C$6:$C$1005,MATCH(J798,'Crafting recipes'!$A$6:$A$1005,0)),"MISSING ID")</x:f>
        <x:v>Finished-item crafting</x:v>
      </x:c>
      <x:c r="L798" s="4" t="str">
        <x:f>IFERROR(INDEX('Material routes'!$K$6:$K$2205,MATCH(U798,'Material routes'!$A$6:$A$2205,0)),"MISSING ID")</x:f>
        <x:v>Proposal</x:v>
      </x:c>
      <x:c r="M798" s="4" t="str">
        <x:f>IFERROR(INDEX('Material routes'!$M$6:$M$2205,MATCH(U798,'Material routes'!$A$6:$A$2205,0)),"MISSING ID")</x:f>
        <x:v>Partial proposal</x:v>
      </x:c>
      <x:c r="N798" s="4"/>
      <x:c r="O798" s="4" t="str">
        <x:f>IFERROR(INDEX('Material routes'!$J$6:$J$2205,MATCH(U798,'Material routes'!$A$6:$A$2205,0)),"MISSING ID")</x:f>
        <x:v>Unspecified</x:v>
      </x:c>
      <x:c r="P798" s="4"/>
      <x:c r="Q798" s="4" t="str">
        <x:f>IFERROR(INDEX('Material routes'!$J$6:$J$2205,MATCH(V798,'Material routes'!$A$6:$A$2205,0)),"MISSING ID")</x:f>
        <x:v>Unspecified</x:v>
      </x:c>
      <x:c r="R798" s="4" t="str">
        <x:f>IF(L798="Withheld","Withheld premise",IF(E798="Tool candidate","Reusable prerequisite",IF(K798="Raw entry preparation","Entry-resource preparation",IF(G798="Not applicable",IF(IFERROR(INDEX('Items'!$AI$6:$AI$1005,MATCH(T798,'Items'!$A$6:$A$1005,0)),"MISSING ID")="Finished item","Finished endpoint",IF(IFERROR(INDEX('Items'!$AI$6:$AI$1005,MATCH(T798,'Items'!$A$6:$A$1005,0)),"MISSING ID")="Currency","Currency / no refinement tier","Recovered output / tier not applicable")),IF(OR(IFERROR(INDEX('Crafting recipes'!$H$6:$H$1005,MATCH(J798,'Crafting recipes'!$A$6:$A$1005,0)),"MISSING ID")="Unassigned",G798="Unassigned"),"Tier unresolved",IF(IFERROR(VALUE(RIGHT(G798,1))-VALUE(RIGHT(IFERROR(INDEX('Crafting recipes'!$H$6:$H$1005,MATCH(J798,'Crafting recipes'!$A$6:$A$1005,0)),"MISSING ID"),1)),0)=1,IF(B798=IFERROR(INDEX('Crafting recipes'!$H$6:$H$1005,MATCH(J798,'Crafting recipes'!$A$6:$A$1005,0)),"MISSING ID"),"Advances one material tier","Lower-tier ingredient; route advances one tier"),"Needs tier review"))))))</x:f>
        <x:v>Finished endpoint</x:v>
      </x:c>
      <x:c r="S798" s="4" t="str">
        <x:f>IFERROR(INDEX('Material routes'!$D$6:$D$2205,MATCH(U798,'Material routes'!$A$6:$A$2205,0)),"MISSING ID")</x:f>
        <x:v>proposal.t1.shell_lamina</x:v>
      </x:c>
      <x:c r="T798" s="4" t="str">
        <x:f>IFERROR(INDEX('Material routes'!$D$6:$D$2205,MATCH(V798,'Material routes'!$A$6:$A$2205,0)),"MISSING ID")</x:f>
        <x:v>proposal.collection.wire_strung_shell_lyre</x:v>
      </x:c>
      <x:c r="U798" s="4" t="str">
        <x:v>design.collection.wire_strung_shell_lyre.in.2</x:v>
      </x:c>
      <x:c r="V798" s="4" t="str">
        <x:v>design.collection.wire_strung_shell_lyre.out</x:v>
      </x:c>
    </x:row>
    <x:row r="799" ht="64" customHeight="1">
      <x:c r="A799" s="4" t="str">
        <x:f>IFERROR(INDEX('Material routes'!$E$6:$E$2205,MATCH(U799,'Material routes'!$A$6:$A$2205,0)),"MISSING ID")</x:f>
        <x:v>Tendon cord</x:v>
      </x:c>
      <x:c r="B799" s="4" t="str">
        <x:f>IFERROR(INDEX('Material routes'!$F$6:$F$2205,MATCH(U799,'Material routes'!$A$6:$A$2205,0)),"MISSING ID")</x:f>
        <x:v>T1</x:v>
      </x:c>
      <x:c r="C799" s="4" t="str">
        <x:f>IFERROR(INDEX('Material routes'!$H$6:$H$2205,MATCH(U799,'Material routes'!$A$6:$A$2205,0)),"MISSING ID")</x:f>
        <x:v>Crafting component</x:v>
      </x:c>
      <x:c r="D799" s="4" t="str">
        <x:f>IFERROR(INDEX('Material routes'!$G$6:$G$2205,MATCH(U799,'Material routes'!$A$6:$A$2205,0)),"MISSING ID")</x:f>
        <x:v>Crafting components</x:v>
      </x:c>
      <x:c r="E799" s="4" t="str">
        <x:f>IFERROR(INDEX('Material routes'!$C$6:$C$2205,MATCH(U799,'Material routes'!$A$6:$A$2205,0)),"MISSING ID")</x:f>
        <x:v>Ingredient candidate</x:v>
      </x:c>
      <x:c r="F799" s="4" t="str">
        <x:f>IFERROR(INDEX('Material routes'!$E$6:$E$2205,MATCH(V799,'Material routes'!$A$6:$A$2205,0)),"MISSING ID")</x:f>
        <x:v>Tendon-strung metal zither</x:v>
      </x:c>
      <x:c r="G799" s="4" t="str">
        <x:f>IFERROR(INDEX('Material routes'!$F$6:$F$2205,MATCH(V799,'Material routes'!$A$6:$A$2205,0)),"MISSING ID")</x:f>
        <x:v>Not applicable</x:v>
      </x:c>
      <x:c r="H799" s="4" t="str">
        <x:f>IFERROR(INDEX('Material routes'!$H$6:$H$2205,MATCH(V799,'Material routes'!$A$6:$A$2205,0)),"MISSING ID")</x:f>
        <x:v>Musical instrument</x:v>
      </x:c>
      <x:c r="I799" s="4" t="str">
        <x:f>IFERROR(INDEX('Material routes'!$G$6:$G$2205,MATCH(V799,'Material routes'!$A$6:$A$2205,0)),"MISSING ID")</x:f>
        <x:v>Cultural objects</x:v>
      </x:c>
      <x:c r="J799" s="4" t="str">
        <x:f>IFERROR(INDEX('Material routes'!$B$6:$B$2205,MATCH(U799,'Material routes'!$A$6:$A$2205,0)),"MISSING ID")</x:f>
        <x:v>design.collection.tendon_strung_metal_zither</x:v>
      </x:c>
      <x:c r="K799" s="4" t="str">
        <x:f>IFERROR(INDEX('Crafting recipes'!$C$6:$C$1005,MATCH(J799,'Crafting recipes'!$A$6:$A$1005,0)),"MISSING ID")</x:f>
        <x:v>Finished-item crafting</x:v>
      </x:c>
      <x:c r="L799" s="4" t="str">
        <x:f>IFERROR(INDEX('Material routes'!$K$6:$K$2205,MATCH(U799,'Material routes'!$A$6:$A$2205,0)),"MISSING ID")</x:f>
        <x:v>Proposal</x:v>
      </x:c>
      <x:c r="M799" s="4" t="str">
        <x:f>IFERROR(INDEX('Material routes'!$M$6:$M$2205,MATCH(U799,'Material routes'!$A$6:$A$2205,0)),"MISSING ID")</x:f>
        <x:v>Partial proposal</x:v>
      </x:c>
      <x:c r="N799" s="4"/>
      <x:c r="O799" s="4" t="str">
        <x:f>IFERROR(INDEX('Material routes'!$J$6:$J$2205,MATCH(U799,'Material routes'!$A$6:$A$2205,0)),"MISSING ID")</x:f>
        <x:v>Unspecified</x:v>
      </x:c>
      <x:c r="P799" s="4"/>
      <x:c r="Q799" s="4" t="str">
        <x:f>IFERROR(INDEX('Material routes'!$J$6:$J$2205,MATCH(V799,'Material routes'!$A$6:$A$2205,0)),"MISSING ID")</x:f>
        <x:v>Unspecified</x:v>
      </x:c>
      <x:c r="R799" s="4" t="str">
        <x:f>IF(L799="Withheld","Withheld premise",IF(E799="Tool candidate","Reusable prerequisite",IF(K799="Raw entry preparation","Entry-resource preparation",IF(G799="Not applicable",IF(IFERROR(INDEX('Items'!$AI$6:$AI$1005,MATCH(T799,'Items'!$A$6:$A$1005,0)),"MISSING ID")="Finished item","Finished endpoint",IF(IFERROR(INDEX('Items'!$AI$6:$AI$1005,MATCH(T799,'Items'!$A$6:$A$1005,0)),"MISSING ID")="Currency","Currency / no refinement tier","Recovered output / tier not applicable")),IF(OR(IFERROR(INDEX('Crafting recipes'!$H$6:$H$1005,MATCH(J799,'Crafting recipes'!$A$6:$A$1005,0)),"MISSING ID")="Unassigned",G799="Unassigned"),"Tier unresolved",IF(IFERROR(VALUE(RIGHT(G799,1))-VALUE(RIGHT(IFERROR(INDEX('Crafting recipes'!$H$6:$H$1005,MATCH(J799,'Crafting recipes'!$A$6:$A$1005,0)),"MISSING ID"),1)),0)=1,IF(B799=IFERROR(INDEX('Crafting recipes'!$H$6:$H$1005,MATCH(J799,'Crafting recipes'!$A$6:$A$1005,0)),"MISSING ID"),"Advances one material tier","Lower-tier ingredient; route advances one tier"),"Needs tier review"))))))</x:f>
        <x:v>Finished endpoint</x:v>
      </x:c>
      <x:c r="S799" s="4" t="str">
        <x:f>IFERROR(INDEX('Material routes'!$D$6:$D$2205,MATCH(U799,'Material routes'!$A$6:$A$2205,0)),"MISSING ID")</x:f>
        <x:v>proposal.bio.cord</x:v>
      </x:c>
      <x:c r="T799" s="4" t="str">
        <x:f>IFERROR(INDEX('Material routes'!$D$6:$D$2205,MATCH(V799,'Material routes'!$A$6:$A$2205,0)),"MISSING ID")</x:f>
        <x:v>proposal.collection.tendon_strung_metal_zither</x:v>
      </x:c>
      <x:c r="U799" s="4" t="str">
        <x:v>design.collection.tendon_strung_metal_zither.in.1</x:v>
      </x:c>
      <x:c r="V799" s="4" t="str">
        <x:v>design.collection.tendon_strung_metal_zither.out</x:v>
      </x:c>
    </x:row>
    <x:row r="800" ht="64" customHeight="1">
      <x:c r="A800" s="4" t="str">
        <x:f>IFERROR(INDEX('Material routes'!$E$6:$E$2205,MATCH(U800,'Material routes'!$A$6:$A$2205,0)),"MISSING ID")</x:f>
        <x:v>Annealed iron sheet stock</x:v>
      </x:c>
      <x:c r="B800" s="4" t="str">
        <x:f>IFERROR(INDEX('Material routes'!$F$6:$F$2205,MATCH(U800,'Material routes'!$A$6:$A$2205,0)),"MISSING ID")</x:f>
        <x:v>T3</x:v>
      </x:c>
      <x:c r="C800" s="4" t="str">
        <x:f>IFERROR(INDEX('Material routes'!$H$6:$H$2205,MATCH(U800,'Material routes'!$A$6:$A$2205,0)),"MISSING ID")</x:f>
        <x:v>Processed material</x:v>
      </x:c>
      <x:c r="D800" s="4" t="str">
        <x:f>IFERROR(INDEX('Material routes'!$G$6:$G$2205,MATCH(U800,'Material routes'!$A$6:$A$2205,0)),"MISSING ID")</x:f>
        <x:v>Manufactured stock</x:v>
      </x:c>
      <x:c r="E800" s="4" t="str">
        <x:f>IFERROR(INDEX('Material routes'!$C$6:$C$2205,MATCH(U800,'Material routes'!$A$6:$A$2205,0)),"MISSING ID")</x:f>
        <x:v>Ingredient candidate</x:v>
      </x:c>
      <x:c r="F800" s="4" t="str">
        <x:f>IFERROR(INDEX('Material routes'!$E$6:$E$2205,MATCH(V800,'Material routes'!$A$6:$A$2205,0)),"MISSING ID")</x:f>
        <x:v>Tendon-strung metal zither</x:v>
      </x:c>
      <x:c r="G800" s="4" t="str">
        <x:f>IFERROR(INDEX('Material routes'!$F$6:$F$2205,MATCH(V800,'Material routes'!$A$6:$A$2205,0)),"MISSING ID")</x:f>
        <x:v>Not applicable</x:v>
      </x:c>
      <x:c r="H800" s="4" t="str">
        <x:f>IFERROR(INDEX('Material routes'!$H$6:$H$2205,MATCH(V800,'Material routes'!$A$6:$A$2205,0)),"MISSING ID")</x:f>
        <x:v>Musical instrument</x:v>
      </x:c>
      <x:c r="I800" s="4" t="str">
        <x:f>IFERROR(INDEX('Material routes'!$G$6:$G$2205,MATCH(V800,'Material routes'!$A$6:$A$2205,0)),"MISSING ID")</x:f>
        <x:v>Cultural objects</x:v>
      </x:c>
      <x:c r="J800" s="4" t="str">
        <x:f>IFERROR(INDEX('Material routes'!$B$6:$B$2205,MATCH(U800,'Material routes'!$A$6:$A$2205,0)),"MISSING ID")</x:f>
        <x:v>design.collection.tendon_strung_metal_zither</x:v>
      </x:c>
      <x:c r="K800" s="4" t="str">
        <x:f>IFERROR(INDEX('Crafting recipes'!$C$6:$C$1005,MATCH(J800,'Crafting recipes'!$A$6:$A$1005,0)),"MISSING ID")</x:f>
        <x:v>Finished-item crafting</x:v>
      </x:c>
      <x:c r="L800" s="4" t="str">
        <x:f>IFERROR(INDEX('Material routes'!$K$6:$K$2205,MATCH(U800,'Material routes'!$A$6:$A$2205,0)),"MISSING ID")</x:f>
        <x:v>Proposal</x:v>
      </x:c>
      <x:c r="M800" s="4" t="str">
        <x:f>IFERROR(INDEX('Material routes'!$M$6:$M$2205,MATCH(U800,'Material routes'!$A$6:$A$2205,0)),"MISSING ID")</x:f>
        <x:v>Partial proposal</x:v>
      </x:c>
      <x:c r="N800" s="4"/>
      <x:c r="O800" s="4" t="str">
        <x:f>IFERROR(INDEX('Material routes'!$J$6:$J$2205,MATCH(U800,'Material routes'!$A$6:$A$2205,0)),"MISSING ID")</x:f>
        <x:v>Unspecified</x:v>
      </x:c>
      <x:c r="P800" s="4"/>
      <x:c r="Q800" s="4" t="str">
        <x:f>IFERROR(INDEX('Material routes'!$J$6:$J$2205,MATCH(V800,'Material routes'!$A$6:$A$2205,0)),"MISSING ID")</x:f>
        <x:v>Unspecified</x:v>
      </x:c>
      <x:c r="R800" s="4" t="str">
        <x:f>IF(L800="Withheld","Withheld premise",IF(E800="Tool candidate","Reusable prerequisite",IF(K800="Raw entry preparation","Entry-resource preparation",IF(G800="Not applicable",IF(IFERROR(INDEX('Items'!$AI$6:$AI$1005,MATCH(T800,'Items'!$A$6:$A$1005,0)),"MISSING ID")="Finished item","Finished endpoint",IF(IFERROR(INDEX('Items'!$AI$6:$AI$1005,MATCH(T800,'Items'!$A$6:$A$1005,0)),"MISSING ID")="Currency","Currency / no refinement tier","Recovered output / tier not applicable")),IF(OR(IFERROR(INDEX('Crafting recipes'!$H$6:$H$1005,MATCH(J800,'Crafting recipes'!$A$6:$A$1005,0)),"MISSING ID")="Unassigned",G800="Unassigned"),"Tier unresolved",IF(IFERROR(VALUE(RIGHT(G800,1))-VALUE(RIGHT(IFERROR(INDEX('Crafting recipes'!$H$6:$H$1005,MATCH(J800,'Crafting recipes'!$A$6:$A$1005,0)),"MISSING ID"),1)),0)=1,IF(B800=IFERROR(INDEX('Crafting recipes'!$H$6:$H$1005,MATCH(J800,'Crafting recipes'!$A$6:$A$1005,0)),"MISSING ID"),"Advances one material tier","Lower-tier ingredient; route advances one tier"),"Needs tier review"))))))</x:f>
        <x:v>Finished endpoint</x:v>
      </x:c>
      <x:c r="S800" s="4" t="str">
        <x:f>IFERROR(INDEX('Material routes'!$D$6:$D$2205,MATCH(U800,'Material routes'!$A$6:$A$2205,0)),"MISSING ID")</x:f>
        <x:v>proposal.collection.annealed_iron_sheet_stock</x:v>
      </x:c>
      <x:c r="T800" s="4" t="str">
        <x:f>IFERROR(INDEX('Material routes'!$D$6:$D$2205,MATCH(V800,'Material routes'!$A$6:$A$2205,0)),"MISSING ID")</x:f>
        <x:v>proposal.collection.tendon_strung_metal_zither</x:v>
      </x:c>
      <x:c r="U800" s="4" t="str">
        <x:v>design.collection.tendon_strung_metal_zither.in.2</x:v>
      </x:c>
      <x:c r="V800" s="4" t="str">
        <x:v>design.collection.tendon_strung_metal_zither.out</x:v>
      </x:c>
    </x:row>
    <x:row r="801" ht="64" customHeight="1">
      <x:c r="A801" s="4" t="str">
        <x:f>IFERROR(INDEX('Material routes'!$E$6:$E$2205,MATCH(U801,'Material routes'!$A$6:$A$2205,0)),"MISSING ID")</x:f>
        <x:v>Spring-grade steel stock</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Not applicable</x:v>
      </x:c>
      <x:c r="H801" s="4" t="str">
        <x:f>IFERROR(INDEX('Material routes'!$H$6:$H$2205,MATCH(V801,'Material routes'!$A$6:$A$2205,0)),"MISSING ID")</x:f>
        <x:v>Musical instrument</x:v>
      </x:c>
      <x:c r="I801" s="4" t="str">
        <x:f>IFERROR(INDEX('Material routes'!$G$6:$G$2205,MATCH(V801,'Material routes'!$A$6:$A$2205,0)),"MISSING ID")</x:f>
        <x:v>Cultural objects</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Finished endpoint</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Worked iron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Not applicable</x:v>
      </x:c>
      <x:c r="H802" s="4" t="str">
        <x:f>IFERROR(INDEX('Material routes'!$H$6:$H$2205,MATCH(V802,'Material routes'!$A$6:$A$2205,0)),"MISSING ID")</x:f>
        <x:v>Musical instrument</x:v>
      </x:c>
      <x:c r="I802" s="4" t="str">
        <x:f>IFERROR(INDEX('Material routes'!$G$6:$G$2205,MATCH(V802,'Material routes'!$A$6:$A$2205,0)),"MISSING ID")</x:f>
        <x:v>Cultural objects</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Finished endpoint</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T1</x:v>
      </x:c>
      <x:c r="C803" s="4" t="str">
        <x:f>IFERROR(INDEX('Material routes'!$H$6:$H$2205,MATCH(U803,'Material routes'!$A$6:$A$2205,0)),"MISSING ID")</x:f>
        <x:v>Crafting component</x:v>
      </x:c>
      <x:c r="D803" s="4" t="str">
        <x:f>IFERROR(INDEX('Material routes'!$G$6:$G$2205,MATCH(U803,'Material routes'!$A$6:$A$2205,0)),"MISSING ID")</x:f>
        <x:v>Camp items</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Not applicable</x:v>
      </x:c>
      <x:c r="H803" s="4" t="str">
        <x:f>IFERROR(INDEX('Material routes'!$H$6:$H$2205,MATCH(V803,'Material routes'!$A$6:$A$2205,0)),"MISSING ID")</x:f>
        <x:v>Shelter item</x:v>
      </x:c>
      <x:c r="I803" s="4" t="str">
        <x:f>IFERROR(INDEX('Material routes'!$G$6:$G$2205,MATCH(V803,'Material routes'!$A$6:$A$2205,0)),"MISSING ID")</x:f>
        <x:v>Camp items</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Finished endpoint</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Tools</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Not applicable</x:v>
      </x:c>
      <x:c r="H804" s="4" t="str">
        <x:f>IFERROR(INDEX('Material routes'!$H$6:$H$2205,MATCH(V804,'Material routes'!$A$6:$A$2205,0)),"MISSING ID")</x:f>
        <x:v>Shelter item</x:v>
      </x:c>
      <x:c r="I804" s="4" t="str">
        <x:f>IFERROR(INDEX('Material routes'!$G$6:$G$2205,MATCH(V804,'Material routes'!$A$6:$A$2205,0)),"MISSING ID")</x:f>
        <x:v>Camp items</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Finished endpoint</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 membrane</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Not applicable</x:v>
      </x:c>
      <x:c r="H805" s="4" t="str">
        <x:f>IFERROR(INDEX('Material routes'!$H$6:$H$2205,MATCH(V805,'Material routes'!$A$6:$A$2205,0)),"MISSING ID")</x:f>
        <x:v>Shelter item</x:v>
      </x:c>
      <x:c r="I805" s="4" t="str">
        <x:f>IFERROR(INDEX('Material routes'!$G$6:$G$2205,MATCH(V805,'Material routes'!$A$6:$A$2205,0)),"MISSING ID")</x:f>
        <x:v>Camp items</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Finished endpoint</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Worked iron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Not applicable</x:v>
      </x:c>
      <x:c r="H806" s="4" t="str">
        <x:f>IFERROR(INDEX('Material routes'!$H$6:$H$2205,MATCH(V806,'Material routes'!$A$6:$A$2205,0)),"MISSING ID")</x:f>
        <x:v>Shelter item</x:v>
      </x:c>
      <x:c r="I806" s="4" t="str">
        <x:f>IFERROR(INDEX('Material routes'!$G$6:$G$2205,MATCH(V806,'Material routes'!$A$6:$A$2205,0)),"MISSING ID")</x:f>
        <x:v>Camp items</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Finished endpoint</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stock</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Not applicable</x:v>
      </x:c>
      <x:c r="H807" s="4" t="str">
        <x:f>IFERROR(INDEX('Material routes'!$H$6:$H$2205,MATCH(V807,'Material routes'!$A$6:$A$2205,0)),"MISSING ID")</x:f>
        <x:v>Shelter item</x:v>
      </x:c>
      <x:c r="I807" s="4" t="str">
        <x:f>IFERROR(INDEX('Material routes'!$G$6:$G$2205,MATCH(V807,'Material routes'!$A$6:$A$2205,0)),"MISSING ID")</x:f>
        <x:v>Camp items</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Finished endpoint</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Not applicable</x:v>
      </x:c>
      <x:c r="H808" s="4" t="str">
        <x:f>IFERROR(INDEX('Material routes'!$H$6:$H$2205,MATCH(V808,'Material routes'!$A$6:$A$2205,0)),"MISSING ID")</x:f>
        <x:v>Shelter item</x:v>
      </x:c>
      <x:c r="I808" s="4" t="str">
        <x:f>IFERROR(INDEX('Material routes'!$G$6:$G$2205,MATCH(V808,'Material routes'!$A$6:$A$2205,0)),"MISSING ID")</x:f>
        <x:v>Camp items</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Finished endpoint</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Not applicable</x:v>
      </x:c>
      <x:c r="H809" s="4" t="str">
        <x:f>IFERROR(INDEX('Material routes'!$H$6:$H$2205,MATCH(V809,'Material routes'!$A$6:$A$2205,0)),"MISSING ID")</x:f>
        <x:v>Shelter item</x:v>
      </x:c>
      <x:c r="I809" s="4" t="str">
        <x:f>IFERROR(INDEX('Material routes'!$G$6:$G$2205,MATCH(V809,'Material routes'!$A$6:$A$2205,0)),"MISSING ID")</x:f>
        <x:v>Camp items</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Finished endpoint</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Not applicable</x:v>
      </x:c>
      <x:c r="H810" s="4" t="str">
        <x:f>IFERROR(INDEX('Material routes'!$H$6:$H$2205,MATCH(V810,'Material routes'!$A$6:$A$2205,0)),"MISSING ID")</x:f>
        <x:v>Shelter item</x:v>
      </x:c>
      <x:c r="I810" s="4" t="str">
        <x:f>IFERROR(INDEX('Material routes'!$G$6:$G$2205,MATCH(V810,'Material routes'!$A$6:$A$2205,0)),"MISSING ID")</x:f>
        <x:v>Camp items</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Finished endpoint</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 sheet</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Not applicable</x:v>
      </x:c>
      <x:c r="H811" s="4" t="str">
        <x:f>IFERROR(INDEX('Material routes'!$H$6:$H$2205,MATCH(V811,'Material routes'!$A$6:$A$2205,0)),"MISSING ID")</x:f>
        <x:v>Shelter item</x:v>
      </x:c>
      <x:c r="I811" s="4" t="str">
        <x:f>IFERROR(INDEX('Material routes'!$G$6:$G$2205,MATCH(V811,'Material routes'!$A$6:$A$2205,0)),"MISSING ID")</x:f>
        <x:v>Camp items</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Finished endpoint</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Worked iron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Not applicable</x:v>
      </x:c>
      <x:c r="H812" s="4" t="str">
        <x:f>IFERROR(INDEX('Material routes'!$H$6:$H$2205,MATCH(V812,'Material routes'!$A$6:$A$2205,0)),"MISSING ID")</x:f>
        <x:v>Shelter item</x:v>
      </x:c>
      <x:c r="I812" s="4" t="str">
        <x:f>IFERROR(INDEX('Material routes'!$G$6:$G$2205,MATCH(V812,'Material routes'!$A$6:$A$2205,0)),"MISSING ID")</x:f>
        <x:v>Camp items</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Finished endpoint</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stock</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Not applicable</x:v>
      </x:c>
      <x:c r="H813" s="4" t="str">
        <x:f>IFERROR(INDEX('Material routes'!$H$6:$H$2205,MATCH(V813,'Material routes'!$A$6:$A$2205,0)),"MISSING ID")</x:f>
        <x:v>Shelter item</x:v>
      </x:c>
      <x:c r="I813" s="4" t="str">
        <x:f>IFERROR(INDEX('Material routes'!$G$6:$G$2205,MATCH(V813,'Material routes'!$A$6:$A$2205,0)),"MISSING ID")</x:f>
        <x:v>Camp items</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Finished endpoint</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Worked iron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Not applicable</x:v>
      </x:c>
      <x:c r="H814" s="4" t="str">
        <x:f>IFERROR(INDEX('Material routes'!$H$6:$H$2205,MATCH(V814,'Material routes'!$A$6:$A$2205,0)),"MISSING ID")</x:f>
        <x:v>Shelter item</x:v>
      </x:c>
      <x:c r="I814" s="4" t="str">
        <x:f>IFERROR(INDEX('Material routes'!$G$6:$G$2205,MATCH(V814,'Material routes'!$A$6:$A$2205,0)),"MISSING ID")</x:f>
        <x:v>Camp items</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Finished endpoint</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 sheet</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Not applicable</x:v>
      </x:c>
      <x:c r="H815" s="4" t="str">
        <x:f>IFERROR(INDEX('Material routes'!$H$6:$H$2205,MATCH(V815,'Material routes'!$A$6:$A$2205,0)),"MISSING ID")</x:f>
        <x:v>Shelter item</x:v>
      </x:c>
      <x:c r="I815" s="4" t="str">
        <x:f>IFERROR(INDEX('Material routes'!$G$6:$G$2205,MATCH(V815,'Material routes'!$A$6:$A$2205,0)),"MISSING ID")</x:f>
        <x:v>Camp items</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Finished endpoint</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Worked iron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Not applicable</x:v>
      </x:c>
      <x:c r="H816" s="4" t="str">
        <x:f>IFERROR(INDEX('Material routes'!$H$6:$H$2205,MATCH(V816,'Material routes'!$A$6:$A$2205,0)),"MISSING ID")</x:f>
        <x:v>Shelter item</x:v>
      </x:c>
      <x:c r="I816" s="4" t="str">
        <x:f>IFERROR(INDEX('Material routes'!$G$6:$G$2205,MATCH(V816,'Material routes'!$A$6:$A$2205,0)),"MISSING ID")</x:f>
        <x:v>Camp items</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Finished endpoint</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Not applicable</x:v>
      </x:c>
      <x:c r="H817" s="4" t="str">
        <x:f>IFERROR(INDEX('Material routes'!$H$6:$H$2205,MATCH(V817,'Material routes'!$A$6:$A$2205,0)),"MISSING ID")</x:f>
        <x:v>Shelter item</x:v>
      </x:c>
      <x:c r="I817" s="4" t="str">
        <x:f>IFERROR(INDEX('Material routes'!$G$6:$G$2205,MATCH(V817,'Material routes'!$A$6:$A$2205,0)),"MISSING ID")</x:f>
        <x:v>Camp items</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Finished endpoint</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Not applicable</x:v>
      </x:c>
      <x:c r="H818" s="4" t="str">
        <x:f>IFERROR(INDEX('Material routes'!$H$6:$H$2205,MATCH(V818,'Material routes'!$A$6:$A$2205,0)),"MISSING ID")</x:f>
        <x:v>Shelter item</x:v>
      </x:c>
      <x:c r="I818" s="4" t="str">
        <x:f>IFERROR(INDEX('Material routes'!$G$6:$G$2205,MATCH(V818,'Material routes'!$A$6:$A$2205,0)),"MISSING ID")</x:f>
        <x:v>Camp items</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Finished endpoint</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Not applicable</x:v>
      </x:c>
      <x:c r="H819" s="4" t="str">
        <x:f>IFERROR(INDEX('Material routes'!$H$6:$H$2205,MATCH(V819,'Material routes'!$A$6:$A$2205,0)),"MISSING ID")</x:f>
        <x:v>Shelter item</x:v>
      </x:c>
      <x:c r="I819" s="4" t="str">
        <x:f>IFERROR(INDEX('Material routes'!$G$6:$G$2205,MATCH(V819,'Material routes'!$A$6:$A$2205,0)),"MISSING ID")</x:f>
        <x:v>Camp items</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Finished endpoint</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Not applicable</x:v>
      </x:c>
      <x:c r="H820" s="4" t="str">
        <x:f>IFERROR(INDEX('Material routes'!$H$6:$H$2205,MATCH(V820,'Material routes'!$A$6:$A$2205,0)),"MISSING ID")</x:f>
        <x:v>Shelter item</x:v>
      </x:c>
      <x:c r="I820" s="4" t="str">
        <x:f>IFERROR(INDEX('Material routes'!$G$6:$G$2205,MATCH(V820,'Material routes'!$A$6:$A$2205,0)),"MISSING ID")</x:f>
        <x:v>Camp items</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Finished endpoint</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Worked iron stock</x:v>
      </x:c>
      <x:c r="B821" s="4" t="str">
        <x:f>IFERROR(INDEX('Material routes'!$F$6:$F$2205,MATCH(U821,'Material routes'!$A$6:$A$2205,0)),"MISSING ID")</x:f>
        <x:v>T2</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Not applicable</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prerequisite",IF(K821="Raw entry preparation","Entry-resource preparation",IF(G821="Not applicable",IF(IFERROR(INDEX('Items'!$AI$6:$AI$1005,MATCH(T821,'Items'!$A$6:$A$1005,0)),"MISSING ID")="Finished item","Finished endpoint",IF(IFERROR(INDEX('Items'!$AI$6:$AI$1005,MATCH(T821,'Items'!$A$6:$A$1005,0)),"MISSING ID")="Currency","Currency / no refinement tier","Recovered output / tier not applicable")),IF(OR(IFERROR(INDEX('Crafting recipes'!$H$6:$H$1005,MATCH(J821,'Crafting recipes'!$A$6:$A$1005,0)),"MISSING ID")="Unassigned",G821="Unassigned"),"Tier unresolved",IF(IFERROR(VALUE(RIGHT(G821,1))-VALUE(RIGHT(IFERROR(INDEX('Crafting recipes'!$H$6:$H$1005,MATCH(J821,'Crafting recipes'!$A$6:$A$1005,0)),"MISSING ID"),1)),0)=1,IF(B821=IFERROR(INDEX('Crafting recipes'!$H$6:$H$1005,MATCH(J821,'Crafting recipes'!$A$6:$A$1005,0)),"MISSING ID"),"Advances one material tier","Lower-tier ingredient; route advances one tier"),"Needs tier review"))))))</x:f>
        <x:v>Finished endpoint</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Not applicable</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prerequisite",IF(K822="Raw entry preparation","Entry-resource preparation",IF(G822="Not applicable",IF(IFERROR(INDEX('Items'!$AI$6:$AI$1005,MATCH(T822,'Items'!$A$6:$A$1005,0)),"MISSING ID")="Finished item","Finished endpoint",IF(IFERROR(INDEX('Items'!$AI$6:$AI$1005,MATCH(T822,'Items'!$A$6:$A$1005,0)),"MISSING ID")="Currency","Currency / no refinement tier","Recovered output / tier not applicable")),IF(OR(IFERROR(INDEX('Crafting recipes'!$H$6:$H$1005,MATCH(J822,'Crafting recipes'!$A$6:$A$1005,0)),"MISSING ID")="Unassigned",G822="Unassigned"),"Tier unresolved",IF(IFERROR(VALUE(RIGHT(G822,1))-VALUE(RIGHT(IFERROR(INDEX('Crafting recipes'!$H$6:$H$1005,MATCH(J822,'Crafting recipes'!$A$6:$A$1005,0)),"MISSING ID"),1)),0)=1,IF(B822=IFERROR(INDEX('Crafting recipes'!$H$6:$H$1005,MATCH(J822,'Crafting recipes'!$A$6:$A$1005,0)),"MISSING ID"),"Advances one material tier","Lower-tier ingredient; route advances one tier"),"Needs tier review"))))))</x:f>
        <x:v>Finished endpoint</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Rough iron rivet stock</x:v>
      </x:c>
      <x:c r="B823" s="4" t="str">
        <x:f>IFERROR(INDEX('Material routes'!$F$6:$F$2205,MATCH(U823,'Material routes'!$A$6:$A$2205,0)),"MISSING ID")</x:f>
        <x:v>T2</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Not applicable</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prerequisite",IF(K823="Raw entry preparation","Entry-resource preparation",IF(G823="Not applicable",IF(IFERROR(INDEX('Items'!$AI$6:$AI$1005,MATCH(T823,'Items'!$A$6:$A$1005,0)),"MISSING ID")="Finished item","Finished endpoint",IF(IFERROR(INDEX('Items'!$AI$6:$AI$1005,MATCH(T823,'Items'!$A$6:$A$1005,0)),"MISSING ID")="Currency","Currency / no refinement tier","Recovered output / tier not applicable")),IF(OR(IFERROR(INDEX('Crafting recipes'!$H$6:$H$1005,MATCH(J823,'Crafting recipes'!$A$6:$A$1005,0)),"MISSING ID")="Unassigned",G823="Unassigned"),"Tier unresolved",IF(IFERROR(VALUE(RIGHT(G823,1))-VALUE(RIGHT(IFERROR(INDEX('Crafting recipes'!$H$6:$H$1005,MATCH(J823,'Crafting recipes'!$A$6:$A$1005,0)),"MISSING ID"),1)),0)=1,IF(B823=IFERROR(INDEX('Crafting recipes'!$H$6:$H$1005,MATCH(J823,'Crafting recipes'!$A$6:$A$1005,0)),"MISSING ID"),"Advances one material tier","Lower-tier ingredient; route advances one tier"),"Needs tier review"))))))</x:f>
        <x:v>Finished endpoint</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stock</x:v>
      </x:c>
      <x:c r="B824" s="4" t="str">
        <x:f>IFERROR(INDEX('Material routes'!$F$6:$F$2205,MATCH(U824,'Material routes'!$A$6:$A$2205,0)),"MISSING ID")</x:f>
        <x:v>T1</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Not applicable</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prerequisite",IF(K824="Raw entry preparation","Entry-resource preparation",IF(G824="Not applicable",IF(IFERROR(INDEX('Items'!$AI$6:$AI$1005,MATCH(T824,'Items'!$A$6:$A$1005,0)),"MISSING ID")="Finished item","Finished endpoint",IF(IFERROR(INDEX('Items'!$AI$6:$AI$1005,MATCH(T824,'Items'!$A$6:$A$1005,0)),"MISSING ID")="Currency","Currency / no refinement tier","Recovered output / tier not applicable")),IF(OR(IFERROR(INDEX('Crafting recipes'!$H$6:$H$1005,MATCH(J824,'Crafting recipes'!$A$6:$A$1005,0)),"MISSING ID")="Unassigned",G824="Unassigned"),"Tier unresolved",IF(IFERROR(VALUE(RIGHT(G824,1))-VALUE(RIGHT(IFERROR(INDEX('Crafting recipes'!$H$6:$H$1005,MATCH(J824,'Crafting recipes'!$A$6:$A$1005,0)),"MISSING ID"),1)),0)=1,IF(B824=IFERROR(INDEX('Crafting recipes'!$H$6:$H$1005,MATCH(J824,'Crafting recipes'!$A$6:$A$1005,0)),"MISSING ID"),"Advances one material tier","Lower-tier ingredient; route advances one tier"),"Needs tier review"))))))</x:f>
        <x:v>Finished endpoint</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Worked iron stock</x:v>
      </x:c>
      <x:c r="B825" s="4" t="str">
        <x:f>IFERROR(INDEX('Material routes'!$F$6:$F$2205,MATCH(U825,'Material routes'!$A$6:$A$2205,0)),"MISSING ID")</x:f>
        <x:v>T2</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Not applicable</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prerequisite",IF(K825="Raw entry preparation","Entry-resource preparation",IF(G825="Not applicable",IF(IFERROR(INDEX('Items'!$AI$6:$AI$1005,MATCH(T825,'Items'!$A$6:$A$1005,0)),"MISSING ID")="Finished item","Finished endpoint",IF(IFERROR(INDEX('Items'!$AI$6:$AI$1005,MATCH(T825,'Items'!$A$6:$A$1005,0)),"MISSING ID")="Currency","Currency / no refinement tier","Recovered output / tier not applicable")),IF(OR(IFERROR(INDEX('Crafting recipes'!$H$6:$H$1005,MATCH(J825,'Crafting recipes'!$A$6:$A$1005,0)),"MISSING ID")="Unassigned",G825="Unassigned"),"Tier unresolved",IF(IFERROR(VALUE(RIGHT(G825,1))-VALUE(RIGHT(IFERROR(INDEX('Crafting recipes'!$H$6:$H$1005,MATCH(J825,'Crafting recipes'!$A$6:$A$1005,0)),"MISSING ID"),1)),0)=1,IF(B825=IFERROR(INDEX('Crafting recipes'!$H$6:$H$1005,MATCH(J825,'Crafting recipes'!$A$6:$A$1005,0)),"MISSING ID"),"Advances one material tier","Lower-tier ingredient; route advances one tier"),"Needs tier review"))))))</x:f>
        <x:v>Finished endpoint</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T3</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Not applicable</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prerequisite",IF(K828="Raw entry preparation","Entry-resource preparation",IF(G828="Not applicable",IF(IFERROR(INDEX('Items'!$AI$6:$AI$1005,MATCH(T828,'Items'!$A$6:$A$1005,0)),"MISSING ID")="Finished item","Finished endpoint",IF(IFERROR(INDEX('Items'!$AI$6:$AI$1005,MATCH(T828,'Items'!$A$6:$A$1005,0)),"MISSING ID")="Currency","Currency / no refinement tier","Recovered output / tier not applicable")),IF(OR(IFERROR(INDEX('Crafting recipes'!$H$6:$H$1005,MATCH(J828,'Crafting recipes'!$A$6:$A$1005,0)),"MISSING ID")="Unassigned",G828="Unassigned"),"Tier unresolved",IF(IFERROR(VALUE(RIGHT(G828,1))-VALUE(RIGHT(IFERROR(INDEX('Crafting recipes'!$H$6:$H$1005,MATCH(J828,'Crafting recipes'!$A$6:$A$1005,0)),"MISSING ID"),1)),0)=1,IF(B828=IFERROR(INDEX('Crafting recipes'!$H$6:$H$1005,MATCH(J828,'Crafting recipes'!$A$6:$A$1005,0)),"MISSING ID"),"Advances one material tier","Lower-tier ingredient; route advances one tier"),"Needs tier review"))))))</x:f>
        <x:v>Finished endpoint</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Worked iron stock</x:v>
      </x:c>
      <x:c r="B829" s="4" t="str">
        <x:f>IFERROR(INDEX('Material routes'!$F$6:$F$2205,MATCH(U829,'Material routes'!$A$6:$A$2205,0)),"MISSING ID")</x:f>
        <x:v>T2</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Not applicable</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prerequisite",IF(K829="Raw entry preparation","Entry-resource preparation",IF(G829="Not applicable",IF(IFERROR(INDEX('Items'!$AI$6:$AI$1005,MATCH(T829,'Items'!$A$6:$A$1005,0)),"MISSING ID")="Finished item","Finished endpoint",IF(IFERROR(INDEX('Items'!$AI$6:$AI$1005,MATCH(T829,'Items'!$A$6:$A$1005,0)),"MISSING ID")="Currency","Currency / no refinement tier","Recovered output / tier not applicable")),IF(OR(IFERROR(INDEX('Crafting recipes'!$H$6:$H$1005,MATCH(J829,'Crafting recipes'!$A$6:$A$1005,0)),"MISSING ID")="Unassigned",G829="Unassigned"),"Tier unresolved",IF(IFERROR(VALUE(RIGHT(G829,1))-VALUE(RIGHT(IFERROR(INDEX('Crafting recipes'!$H$6:$H$1005,MATCH(J829,'Crafting recipes'!$A$6:$A$1005,0)),"MISSING ID"),1)),0)=1,IF(B829=IFERROR(INDEX('Crafting recipes'!$H$6:$H$1005,MATCH(J829,'Crafting recipes'!$A$6:$A$1005,0)),"MISSING ID"),"Advances one material tier","Lower-tier ingredient; route advances one tier"),"Needs tier review"))))))</x:f>
        <x:v>Finished endpoint</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 membrane</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Not applicable</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prerequisite",IF(K830="Raw entry preparation","Entry-resource preparation",IF(G830="Not applicable",IF(IFERROR(INDEX('Items'!$AI$6:$AI$1005,MATCH(T830,'Items'!$A$6:$A$1005,0)),"MISSING ID")="Finished item","Finished endpoint",IF(IFERROR(INDEX('Items'!$AI$6:$AI$1005,MATCH(T830,'Items'!$A$6:$A$1005,0)),"MISSING ID")="Currency","Currency / no refinement tier","Recovered output / tier not applicable")),IF(OR(IFERROR(INDEX('Crafting recipes'!$H$6:$H$1005,MATCH(J830,'Crafting recipes'!$A$6:$A$1005,0)),"MISSING ID")="Unassigned",G830="Unassigned"),"Tier unresolved",IF(IFERROR(VALUE(RIGHT(G830,1))-VALUE(RIGHT(IFERROR(INDEX('Crafting recipes'!$H$6:$H$1005,MATCH(J830,'Crafting recipes'!$A$6:$A$1005,0)),"MISSING ID"),1)),0)=1,IF(B830=IFERROR(INDEX('Crafting recipes'!$H$6:$H$1005,MATCH(J830,'Crafting recipes'!$A$6:$A$1005,0)),"MISSING ID"),"Advances one material tier","Lower-tier ingredient; route advances one tier"),"Needs tier review"))))))</x:f>
        <x:v>Finished endpoint</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Tools</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Finished endpoint</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t="str">
        <x:f>IFERROR(INDEX('Material routes'!$E$6:$E$2205,MATCH(U832,'Material routes'!$A$6:$A$2205,0)),"MISSING ID")</x:f>
        <x:v>Specialist ceramic armor insert</x:v>
      </x:c>
      <x:c r="B832" s="4" t="str">
        <x:f>IFERROR(INDEX('Material routes'!$F$6:$F$2205,MATCH(U832,'Material routes'!$A$6:$A$2205,0)),"MISSING ID")</x:f>
        <x:v>Not applicable</x:v>
      </x:c>
      <x:c r="C832" s="4" t="str">
        <x:f>IFERROR(INDEX('Material routes'!$H$6:$H$2205,MATCH(U832,'Material routes'!$A$6:$A$2205,0)),"MISSING ID")</x:f>
        <x:v>Armor</x:v>
      </x:c>
      <x:c r="D832" s="4" t="str">
        <x:f>IFERROR(INDEX('Material routes'!$G$6:$G$2205,MATCH(U832,'Material routes'!$A$6:$A$2205,0)),"MISSING ID")</x:f>
        <x:v>Attachments</x:v>
      </x:c>
      <x:c r="E832" s="4" t="str">
        <x:f>IFERROR(INDEX('Material routes'!$C$6:$C$2205,MATCH(U832,'Material routes'!$A$6:$A$2205,0)),"MISSING ID")</x:f>
        <x:v>Ingredient candidate</x:v>
      </x:c>
      <x:c r="F832" s="4" t="str">
        <x:f>IFERROR(INDEX('Material routes'!$E$6:$E$2205,MATCH(V832,'Material routes'!$A$6:$A$2205,0)),"MISSING ID")</x:f>
        <x:v>Ceramic-faced shield</x:v>
      </x:c>
      <x:c r="G832" s="4" t="str">
        <x:f>IFERROR(INDEX('Material routes'!$F$6:$F$2205,MATCH(V832,'Material routes'!$A$6:$A$2205,0)),"MISSING ID")</x:f>
        <x:v>Not applicable</x:v>
      </x:c>
      <x:c r="H832" s="4" t="str">
        <x:f>IFERROR(INDEX('Material routes'!$H$6:$H$2205,MATCH(V832,'Material routes'!$A$6:$A$2205,0)),"MISSING ID")</x:f>
        <x:v>Shield</x:v>
      </x:c>
      <x:c r="I832" s="4" t="str">
        <x:f>IFERROR(INDEX('Material routes'!$G$6:$G$2205,MATCH(V832,'Material routes'!$A$6:$A$2205,0)),"MISSING ID")</x:f>
        <x:v>Armor</x:v>
      </x:c>
      <x:c r="J832" s="4" t="str">
        <x:f>IFERROR(INDEX('Material routes'!$B$6:$B$2205,MATCH(U832,'Material routes'!$A$6:$A$2205,0)),"MISSING ID")</x:f>
        <x:v>design.collection.ceramic_faced_shield</x:v>
      </x:c>
      <x:c r="K832" s="4" t="str">
        <x:f>IFERROR(INDEX('Crafting recipes'!$C$6:$C$1005,MATCH(J832,'Crafting recipes'!$A$6:$A$1005,0)),"MISSING ID")</x:f>
        <x:v>Finished-item crafting</x:v>
      </x:c>
      <x:c r="L832" s="4" t="str">
        <x:f>IFERROR(INDEX('Material routes'!$K$6:$K$2205,MATCH(U832,'Material routes'!$A$6:$A$2205,0)),"MISSING ID")</x:f>
        <x:v>Proposal</x:v>
      </x:c>
      <x:c r="M832" s="4" t="str">
        <x:f>IFERROR(INDEX('Material routes'!$M$6:$M$2205,MATCH(U832,'Material routes'!$A$6:$A$2205,0)),"MISSING ID")</x:f>
        <x:v>Partial proposal</x:v>
      </x:c>
      <x:c r="N832" s="4"/>
      <x:c r="O832" s="4" t="str">
        <x:f>IFERROR(INDEX('Material routes'!$J$6:$J$2205,MATCH(U832,'Material routes'!$A$6:$A$2205,0)),"MISSING ID")</x:f>
        <x:v>Unspecified</x:v>
      </x:c>
      <x:c r="P832" s="4"/>
      <x:c r="Q832" s="4" t="str">
        <x:f>IFERROR(INDEX('Material routes'!$J$6:$J$2205,MATCH(V832,'Material routes'!$A$6:$A$2205,0)),"MISSING ID")</x:f>
        <x:v>Unspecified</x:v>
      </x:c>
      <x:c r="R832" s="4" t="str">
        <x:f>IF(L832="Withheld","Withheld premise",IF(E832="Tool candidate","Reusable prerequisite",IF(K832="Raw entry preparation","Entry-resource preparation",IF(G832="Not applicable",IF(IFERROR(INDEX('Items'!$AI$6:$AI$1005,MATCH(T832,'Items'!$A$6:$A$1005,0)),"MISSING ID")="Finished item","Finished endpoint",IF(IFERROR(INDEX('Items'!$AI$6:$AI$1005,MATCH(T832,'Items'!$A$6:$A$1005,0)),"MISSING ID")="Currency","Currency / no refinement tier","Recovered output / tier not applicable")),IF(OR(IFERROR(INDEX('Crafting recipes'!$H$6:$H$1005,MATCH(J832,'Crafting recipes'!$A$6:$A$1005,0)),"MISSING ID")="Unassigned",G832="Unassigned"),"Tier unresolved",IF(IFERROR(VALUE(RIGHT(G832,1))-VALUE(RIGHT(IFERROR(INDEX('Crafting recipes'!$H$6:$H$1005,MATCH(J832,'Crafting recipes'!$A$6:$A$1005,0)),"MISSING ID"),1)),0)=1,IF(B832=IFERROR(INDEX('Crafting recipes'!$H$6:$H$1005,MATCH(J832,'Crafting recipes'!$A$6:$A$1005,0)),"MISSING ID"),"Advances one material tier","Lower-tier ingredient; route advances one tier"),"Needs tier review"))))))</x:f>
        <x:v>Finished endpoint</x:v>
      </x:c>
      <x:c r="S832" s="4" t="str">
        <x:f>IFERROR(INDEX('Material routes'!$D$6:$D$2205,MATCH(U832,'Material routes'!$A$6:$A$2205,0)),"MISSING ID")</x:f>
        <x:v>proposal.ceramic.armor_insert</x:v>
      </x:c>
      <x:c r="T832" s="4" t="str">
        <x:f>IFERROR(INDEX('Material routes'!$D$6:$D$2205,MATCH(V832,'Material routes'!$A$6:$A$2205,0)),"MISSING ID")</x:f>
        <x:v>proposal.collection.ceramic_faced_shield</x:v>
      </x:c>
      <x:c r="U832" s="4" t="str">
        <x:v>design.collection.ceramic_faced_shield.in.1</x:v>
      </x:c>
      <x:c r="V832" s="4" t="str">
        <x:v>design.collection.ceramic_faced_shield.out</x:v>
      </x:c>
    </x:row>
    <x:row r="833" ht="64" customHeight="1">
      <x:c r="A833" s="4" t="str">
        <x:f>IFERROR(INDEX('Material routes'!$E$6:$E$2205,MATCH(U833,'Material routes'!$A$6:$A$2205,0)),"MISSING ID")</x:f>
        <x:v>Annealed iron sheet stock</x:v>
      </x:c>
      <x:c r="B833" s="4" t="str">
        <x:f>IFERROR(INDEX('Material routes'!$F$6:$F$2205,MATCH(U833,'Material routes'!$A$6:$A$2205,0)),"MISSING ID")</x:f>
        <x:v>T3</x:v>
      </x:c>
      <x:c r="C833" s="4" t="str">
        <x:f>IFERROR(INDEX('Material routes'!$H$6:$H$2205,MATCH(U833,'Material routes'!$A$6:$A$2205,0)),"MISSING ID")</x:f>
        <x:v>Processed material</x:v>
      </x:c>
      <x:c r="D833" s="4" t="str">
        <x:f>IFERROR(INDEX('Material routes'!$G$6:$G$2205,MATCH(U833,'Material routes'!$A$6:$A$2205,0)),"MISSING ID")</x:f>
        <x:v>Manufactured stock</x:v>
      </x:c>
      <x:c r="E833" s="4" t="str">
        <x:f>IFERROR(INDEX('Material routes'!$C$6:$C$2205,MATCH(U833,'Material routes'!$A$6:$A$2205,0)),"MISSING ID")</x:f>
        <x:v>Ingredient candidate</x:v>
      </x:c>
      <x:c r="F833" s="4" t="str">
        <x:f>IFERROR(INDEX('Material routes'!$E$6:$E$2205,MATCH(V833,'Material routes'!$A$6:$A$2205,0)),"MISSING ID")</x:f>
        <x:v>Ceramic-faced shield</x:v>
      </x:c>
      <x:c r="G833" s="4" t="str">
        <x:f>IFERROR(INDEX('Material routes'!$F$6:$F$2205,MATCH(V833,'Material routes'!$A$6:$A$2205,0)),"MISSING ID")</x:f>
        <x:v>Not applicable</x:v>
      </x:c>
      <x:c r="H833" s="4" t="str">
        <x:f>IFERROR(INDEX('Material routes'!$H$6:$H$2205,MATCH(V833,'Material routes'!$A$6:$A$2205,0)),"MISSING ID")</x:f>
        <x:v>Shield</x:v>
      </x:c>
      <x:c r="I833" s="4" t="str">
        <x:f>IFERROR(INDEX('Material routes'!$G$6:$G$2205,MATCH(V833,'Material routes'!$A$6:$A$2205,0)),"MISSING ID")</x:f>
        <x:v>Armor</x:v>
      </x:c>
      <x:c r="J833" s="4" t="str">
        <x:f>IFERROR(INDEX('Material routes'!$B$6:$B$2205,MATCH(U833,'Material routes'!$A$6:$A$2205,0)),"MISSING ID")</x:f>
        <x:v>design.collection.ceramic_faced_shield</x:v>
      </x:c>
      <x:c r="K833" s="4" t="str">
        <x:f>IFERROR(INDEX('Crafting recipes'!$C$6:$C$1005,MATCH(J833,'Crafting recipes'!$A$6:$A$1005,0)),"MISSING ID")</x:f>
        <x:v>Finished-item crafting</x:v>
      </x:c>
      <x:c r="L833" s="4" t="str">
        <x:f>IFERROR(INDEX('Material routes'!$K$6:$K$2205,MATCH(U833,'Material routes'!$A$6:$A$2205,0)),"MISSING ID")</x:f>
        <x:v>Proposal</x:v>
      </x:c>
      <x:c r="M833" s="4" t="str">
        <x:f>IFERROR(INDEX('Material routes'!$M$6:$M$2205,MATCH(U833,'Material routes'!$A$6:$A$2205,0)),"MISSING ID")</x:f>
        <x:v>Partial proposal</x:v>
      </x:c>
      <x:c r="N833" s="4"/>
      <x:c r="O833" s="4" t="str">
        <x:f>IFERROR(INDEX('Material routes'!$J$6:$J$2205,MATCH(U833,'Material routes'!$A$6:$A$2205,0)),"MISSING ID")</x:f>
        <x:v>Unspecified</x:v>
      </x:c>
      <x:c r="P833" s="4"/>
      <x:c r="Q833" s="4" t="str">
        <x:f>IFERROR(INDEX('Material routes'!$J$6:$J$2205,MATCH(V833,'Material routes'!$A$6:$A$2205,0)),"MISSING ID")</x:f>
        <x:v>Unspecified</x:v>
      </x:c>
      <x:c r="R833" s="4" t="str">
        <x:f>IF(L833="Withheld","Withheld premise",IF(E833="Tool candidate","Reusable prerequisite",IF(K833="Raw entry preparation","Entry-resource preparation",IF(G833="Not applicable",IF(IFERROR(INDEX('Items'!$AI$6:$AI$1005,MATCH(T833,'Items'!$A$6:$A$1005,0)),"MISSING ID")="Finished item","Finished endpoint",IF(IFERROR(INDEX('Items'!$AI$6:$AI$1005,MATCH(T833,'Items'!$A$6:$A$1005,0)),"MISSING ID")="Currency","Currency / no refinement tier","Recovered output / tier not applicable")),IF(OR(IFERROR(INDEX('Crafting recipes'!$H$6:$H$1005,MATCH(J833,'Crafting recipes'!$A$6:$A$1005,0)),"MISSING ID")="Unassigned",G833="Unassigned"),"Tier unresolved",IF(IFERROR(VALUE(RIGHT(G833,1))-VALUE(RIGHT(IFERROR(INDEX('Crafting recipes'!$H$6:$H$1005,MATCH(J833,'Crafting recipes'!$A$6:$A$1005,0)),"MISSING ID"),1)),0)=1,IF(B833=IFERROR(INDEX('Crafting recipes'!$H$6:$H$1005,MATCH(J833,'Crafting recipes'!$A$6:$A$1005,0)),"MISSING ID"),"Advances one material tier","Lower-tier ingredient; route advances one tier"),"Needs tier review"))))))</x:f>
        <x:v>Finished endpoint</x:v>
      </x:c>
      <x:c r="S833" s="4" t="str">
        <x:f>IFERROR(INDEX('Material routes'!$D$6:$D$2205,MATCH(U833,'Material routes'!$A$6:$A$2205,0)),"MISSING ID")</x:f>
        <x:v>proposal.collection.annealed_iron_sheet_stock</x:v>
      </x:c>
      <x:c r="T833" s="4" t="str">
        <x:f>IFERROR(INDEX('Material routes'!$D$6:$D$2205,MATCH(V833,'Material routes'!$A$6:$A$2205,0)),"MISSING ID")</x:f>
        <x:v>proposal.collection.ceramic_faced_shield</x:v>
      </x:c>
      <x:c r="U833" s="4" t="str">
        <x:v>design.collection.ceramic_faced_shield.in.2</x:v>
      </x:c>
      <x:c r="V833" s="4" t="str">
        <x:v>design.collection.ceramic_faced_shield.out</x:v>
      </x:c>
    </x:row>
    <x:row r="834" ht="64" customHeight="1">
      <x:c r="A834" s="4" t="str">
        <x:f>IFERROR(INDEX('Material routes'!$E$6:$E$2205,MATCH(U834,'Material routes'!$A$6:$A$2205,0)),"MISSING ID")</x:f>
        <x:v>Layered husk composite stock</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Not applicable</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prerequisite",IF(K834="Raw entry preparation","Entry-resource preparation",IF(G834="Not applicable",IF(IFERROR(INDEX('Items'!$AI$6:$AI$1005,MATCH(T834,'Items'!$A$6:$A$1005,0)),"MISSING ID")="Finished item","Finished endpoint",IF(IFERROR(INDEX('Items'!$AI$6:$AI$1005,MATCH(T834,'Items'!$A$6:$A$1005,0)),"MISSING ID")="Currency","Currency / no refinement tier","Recovered output / tier not applicable")),IF(OR(IFERROR(INDEX('Crafting recipes'!$H$6:$H$1005,MATCH(J834,'Crafting recipes'!$A$6:$A$1005,0)),"MISSING ID")="Unassigned",G834="Unassigned"),"Tier unresolved",IF(IFERROR(VALUE(RIGHT(G834,1))-VALUE(RIGHT(IFERROR(INDEX('Crafting recipes'!$H$6:$H$1005,MATCH(J834,'Crafting recipes'!$A$6:$A$1005,0)),"MISSING ID"),1)),0)=1,IF(B834=IFERROR(INDEX('Crafting recipes'!$H$6:$H$1005,MATCH(J834,'Crafting recipes'!$A$6:$A$1005,0)),"MISSING ID"),"Advances one material tier","Lower-tier ingredient; route advances one tier"),"Needs tier review"))))))</x:f>
        <x:v>Finished endpoint</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Worked iron stock</x:v>
      </x:c>
      <x:c r="B835" s="4" t="str">
        <x:f>IFERROR(INDEX('Material routes'!$F$6:$F$2205,MATCH(U835,'Material routes'!$A$6:$A$2205,0)),"MISSING ID")</x:f>
        <x:v>T2</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Not applicable</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prerequisite",IF(K835="Raw entry preparation","Entry-resource preparation",IF(G835="Not applicable",IF(IFERROR(INDEX('Items'!$AI$6:$AI$1005,MATCH(T835,'Items'!$A$6:$A$1005,0)),"MISSING ID")="Finished item","Finished endpoint",IF(IFERROR(INDEX('Items'!$AI$6:$AI$1005,MATCH(T835,'Items'!$A$6:$A$1005,0)),"MISSING ID")="Currency","Currency / no refinement tier","Recovered output / tier not applicable")),IF(OR(IFERROR(INDEX('Crafting recipes'!$H$6:$H$1005,MATCH(J835,'Crafting recipes'!$A$6:$A$1005,0)),"MISSING ID")="Unassigned",G835="Unassigned"),"Tier unresolved",IF(IFERROR(VALUE(RIGHT(G835,1))-VALUE(RIGHT(IFERROR(INDEX('Crafting recipes'!$H$6:$H$1005,MATCH(J835,'Crafting recipes'!$A$6:$A$1005,0)),"MISSING ID"),1)),0)=1,IF(B835=IFERROR(INDEX('Crafting recipes'!$H$6:$H$1005,MATCH(J835,'Crafting recipes'!$A$6:$A$1005,0)),"MISSING ID"),"Advances one material tier","Lower-tier ingredient; route advances one tier"),"Needs tier review"))))))</x:f>
        <x:v>Finished endpoint</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stock</x:v>
      </x:c>
      <x:c r="B836" s="4" t="str">
        <x:f>IFERROR(INDEX('Material routes'!$F$6:$F$2205,MATCH(U836,'Material routes'!$A$6:$A$2205,0)),"MISSING ID")</x:f>
        <x:v>T1</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Not applicable</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prerequisite",IF(K836="Raw entry preparation","Entry-resource preparation",IF(G836="Not applicable",IF(IFERROR(INDEX('Items'!$AI$6:$AI$1005,MATCH(T836,'Items'!$A$6:$A$1005,0)),"MISSING ID")="Finished item","Finished endpoint",IF(IFERROR(INDEX('Items'!$AI$6:$AI$1005,MATCH(T836,'Items'!$A$6:$A$1005,0)),"MISSING ID")="Currency","Currency / no refinement tier","Recovered output / tier not applicable")),IF(OR(IFERROR(INDEX('Crafting recipes'!$H$6:$H$1005,MATCH(J836,'Crafting recipes'!$A$6:$A$1005,0)),"MISSING ID")="Unassigned",G836="Unassigned"),"Tier unresolved",IF(IFERROR(VALUE(RIGHT(G836,1))-VALUE(RIGHT(IFERROR(INDEX('Crafting recipes'!$H$6:$H$1005,MATCH(J836,'Crafting recipes'!$A$6:$A$1005,0)),"MISSING ID"),1)),0)=1,IF(B836=IFERROR(INDEX('Crafting recipes'!$H$6:$H$1005,MATCH(J836,'Crafting recipes'!$A$6:$A$1005,0)),"MISSING ID"),"Advances one material tier","Lower-tier ingredient; route advances one tier"),"Needs tier review"))))))</x:f>
        <x:v>Finished endpoint</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Not applicable</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prerequisite",IF(K837="Raw entry preparation","Entry-resource preparation",IF(G837="Not applicable",IF(IFERROR(INDEX('Items'!$AI$6:$AI$1005,MATCH(T837,'Items'!$A$6:$A$1005,0)),"MISSING ID")="Finished item","Finished endpoint",IF(IFERROR(INDEX('Items'!$AI$6:$AI$1005,MATCH(T837,'Items'!$A$6:$A$1005,0)),"MISSING ID")="Currency","Currency / no refinement tier","Recovered output / tier not applicable")),IF(OR(IFERROR(INDEX('Crafting recipes'!$H$6:$H$1005,MATCH(J837,'Crafting recipes'!$A$6:$A$1005,0)),"MISSING ID")="Unassigned",G837="Unassigned"),"Tier unresolved",IF(IFERROR(VALUE(RIGHT(G837,1))-VALUE(RIGHT(IFERROR(INDEX('Crafting recipes'!$H$6:$H$1005,MATCH(J837,'Crafting recipes'!$A$6:$A$1005,0)),"MISSING ID"),1)),0)=1,IF(B837=IFERROR(INDEX('Crafting recipes'!$H$6:$H$1005,MATCH(J837,'Crafting recipes'!$A$6:$A$1005,0)),"MISSING ID"),"Advances one material tier","Lower-tier ingredient; route advances one tier"),"Needs tier review"))))))</x:f>
        <x:v>Finished endpoint</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T3</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Not applicable</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prerequisite",IF(K839="Raw entry preparation","Entry-resource preparation",IF(G839="Not applicable",IF(IFERROR(INDEX('Items'!$AI$6:$AI$1005,MATCH(T839,'Items'!$A$6:$A$1005,0)),"MISSING ID")="Finished item","Finished endpoint",IF(IFERROR(INDEX('Items'!$AI$6:$AI$1005,MATCH(T839,'Items'!$A$6:$A$1005,0)),"MISSING ID")="Currency","Currency / no refinement tier","Recovered output / tier not applicable")),IF(OR(IFERROR(INDEX('Crafting recipes'!$H$6:$H$1005,MATCH(J839,'Crafting recipes'!$A$6:$A$1005,0)),"MISSING ID")="Unassigned",G839="Unassigned"),"Tier unresolved",IF(IFERROR(VALUE(RIGHT(G839,1))-VALUE(RIGHT(IFERROR(INDEX('Crafting recipes'!$H$6:$H$1005,MATCH(J839,'Crafting recipes'!$A$6:$A$1005,0)),"MISSING ID"),1)),0)=1,IF(B839=IFERROR(INDEX('Crafting recipes'!$H$6:$H$1005,MATCH(J839,'Crafting recipes'!$A$6:$A$1005,0)),"MISSING ID"),"Advances one material tier","Lower-tier ingredient; route advances one tier"),"Needs tier review"))))))</x:f>
        <x:v>Finished endpoint</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Processed hide material</x:v>
      </x:c>
      <x:c r="B840" s="4" t="str">
        <x:f>IFERROR(INDEX('Material routes'!$F$6:$F$2205,MATCH(U840,'Material routes'!$A$6:$A$2205,0)),"MISSING ID")</x:f>
        <x:v>T1</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Not applicable</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prerequisite",IF(K840="Raw entry preparation","Entry-resource preparation",IF(G840="Not applicable",IF(IFERROR(INDEX('Items'!$AI$6:$AI$1005,MATCH(T840,'Items'!$A$6:$A$1005,0)),"MISSING ID")="Finished item","Finished endpoint",IF(IFERROR(INDEX('Items'!$AI$6:$AI$1005,MATCH(T840,'Items'!$A$6:$A$1005,0)),"MISSING ID")="Currency","Currency / no refinement tier","Recovered output / tier not applicable")),IF(OR(IFERROR(INDEX('Crafting recipes'!$H$6:$H$1005,MATCH(J840,'Crafting recipes'!$A$6:$A$1005,0)),"MISSING ID")="Unassigned",G840="Unassigned"),"Tier unresolved",IF(IFERROR(VALUE(RIGHT(G840,1))-VALUE(RIGHT(IFERROR(INDEX('Crafting recipes'!$H$6:$H$1005,MATCH(J840,'Crafting recipes'!$A$6:$A$1005,0)),"MISSING ID"),1)),0)=1,IF(B840=IFERROR(INDEX('Crafting recipes'!$H$6:$H$1005,MATCH(J840,'Crafting recipes'!$A$6:$A$1005,0)),"MISSING ID"),"Advances one material tier","Lower-tier ingredient; route advances one tier"),"Needs tier review"))))))</x:f>
        <x:v>Finished endpoint</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Not applicable</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prerequisite",IF(K841="Raw entry preparation","Entry-resource preparation",IF(G841="Not applicable",IF(IFERROR(INDEX('Items'!$AI$6:$AI$1005,MATCH(T841,'Items'!$A$6:$A$1005,0)),"MISSING ID")="Finished item","Finished endpoint",IF(IFERROR(INDEX('Items'!$AI$6:$AI$1005,MATCH(T841,'Items'!$A$6:$A$1005,0)),"MISSING ID")="Currency","Currency / no refinement tier","Recovered output / tier not applicable")),IF(OR(IFERROR(INDEX('Crafting recipes'!$H$6:$H$1005,MATCH(J841,'Crafting recipes'!$A$6:$A$1005,0)),"MISSING ID")="Unassigned",G841="Unassigned"),"Tier unresolved",IF(IFERROR(VALUE(RIGHT(G841,1))-VALUE(RIGHT(IFERROR(INDEX('Crafting recipes'!$H$6:$H$1005,MATCH(J841,'Crafting recipes'!$A$6:$A$1005,0)),"MISSING ID"),1)),0)=1,IF(B841=IFERROR(INDEX('Crafting recipes'!$H$6:$H$1005,MATCH(J841,'Crafting recipes'!$A$6:$A$1005,0)),"MISSING ID"),"Advances one material tier","Lower-tier ingredient; route advances one tier"),"Needs tier review"))))))</x:f>
        <x:v>Finished endpoint</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T3</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Not applicable</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prerequisite",IF(K842="Raw entry preparation","Entry-resource preparation",IF(G842="Not applicable",IF(IFERROR(INDEX('Items'!$AI$6:$AI$1005,MATCH(T842,'Items'!$A$6:$A$1005,0)),"MISSING ID")="Finished item","Finished endpoint",IF(IFERROR(INDEX('Items'!$AI$6:$AI$1005,MATCH(T842,'Items'!$A$6:$A$1005,0)),"MISSING ID")="Currency","Currency / no refinement tier","Recovered output / tier not applicable")),IF(OR(IFERROR(INDEX('Crafting recipes'!$H$6:$H$1005,MATCH(J842,'Crafting recipes'!$A$6:$A$1005,0)),"MISSING ID")="Unassigned",G842="Unassigned"),"Tier unresolved",IF(IFERROR(VALUE(RIGHT(G842,1))-VALUE(RIGHT(IFERROR(INDEX('Crafting recipes'!$H$6:$H$1005,MATCH(J842,'Crafting recipes'!$A$6:$A$1005,0)),"MISSING ID"),1)),0)=1,IF(B842=IFERROR(INDEX('Crafting recipes'!$H$6:$H$1005,MATCH(J842,'Crafting recipes'!$A$6:$A$1005,0)),"MISSING ID"),"Advances one material tier","Lower-tier ingredient; route advances one tier"),"Needs tier review"))))))</x:f>
        <x:v>Finished endpoint</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T3</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Not applicable</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prerequisite",IF(K843="Raw entry preparation","Entry-resource preparation",IF(G843="Not applicable",IF(IFERROR(INDEX('Items'!$AI$6:$AI$1005,MATCH(T843,'Items'!$A$6:$A$1005,0)),"MISSING ID")="Finished item","Finished endpoint",IF(IFERROR(INDEX('Items'!$AI$6:$AI$1005,MATCH(T843,'Items'!$A$6:$A$1005,0)),"MISSING ID")="Currency","Currency / no refinement tier","Recovered output / tier not applicable")),IF(OR(IFERROR(INDEX('Crafting recipes'!$H$6:$H$1005,MATCH(J843,'Crafting recipes'!$A$6:$A$1005,0)),"MISSING ID")="Unassigned",G843="Unassigned"),"Tier unresolved",IF(IFERROR(VALUE(RIGHT(G843,1))-VALUE(RIGHT(IFERROR(INDEX('Crafting recipes'!$H$6:$H$1005,MATCH(J843,'Crafting recipes'!$A$6:$A$1005,0)),"MISSING ID"),1)),0)=1,IF(B843=IFERROR(INDEX('Crafting recipes'!$H$6:$H$1005,MATCH(J843,'Crafting recipes'!$A$6:$A$1005,0)),"MISSING ID"),"Advances one material tier","Lower-tier ingredient; route advances one tier"),"Needs tier review"))))))</x:f>
        <x:v>Finished endpoint</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T3</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Not applicable</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prerequisite",IF(K844="Raw entry preparation","Entry-resource preparation",IF(G844="Not applicable",IF(IFERROR(INDEX('Items'!$AI$6:$AI$1005,MATCH(T844,'Items'!$A$6:$A$1005,0)),"MISSING ID")="Finished item","Finished endpoint",IF(IFERROR(INDEX('Items'!$AI$6:$AI$1005,MATCH(T844,'Items'!$A$6:$A$1005,0)),"MISSING ID")="Currency","Currency / no refinement tier","Recovered output / tier not applicable")),IF(OR(IFERROR(INDEX('Crafting recipes'!$H$6:$H$1005,MATCH(J844,'Crafting recipes'!$A$6:$A$1005,0)),"MISSING ID")="Unassigned",G844="Unassigned"),"Tier unresolved",IF(IFERROR(VALUE(RIGHT(G844,1))-VALUE(RIGHT(IFERROR(INDEX('Crafting recipes'!$H$6:$H$1005,MATCH(J844,'Crafting recipes'!$A$6:$A$1005,0)),"MISSING ID"),1)),0)=1,IF(B844=IFERROR(INDEX('Crafting recipes'!$H$6:$H$1005,MATCH(J844,'Crafting recipes'!$A$6:$A$1005,0)),"MISSING ID"),"Advances one material tier","Lower-tier ingredient; route advances one tier"),"Needs tier review"))))))</x:f>
        <x:v>Finished endpoint</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t="str">
        <x:f>IFERROR(INDEX('Material routes'!$E$6:$E$2205,MATCH(U845,'Material routes'!$A$6:$A$2205,0)),"MISSING ID")</x:f>
        <x:v>Sized mica viewing sheet</x:v>
      </x:c>
      <x:c r="B845" s="4" t="str">
        <x:f>IFERROR(INDEX('Material routes'!$F$6:$F$2205,MATCH(U845,'Material routes'!$A$6:$A$2205,0)),"MISSING ID")</x:f>
        <x:v>T1</x:v>
      </x:c>
      <x:c r="C845" s="4" t="str">
        <x:f>IFERROR(INDEX('Material routes'!$H$6:$H$2205,MATCH(U845,'Material routes'!$A$6:$A$2205,0)),"MISSING ID")</x:f>
        <x:v>Processed material</x:v>
      </x:c>
      <x:c r="D845" s="4" t="str">
        <x:f>IFERROR(INDEX('Material routes'!$G$6:$G$2205,MATCH(U845,'Material routes'!$A$6:$A$2205,0)),"MISSING ID")</x:f>
        <x:v>Manufactured stock</x:v>
      </x:c>
      <x:c r="E845" s="4" t="str">
        <x:f>IFERROR(INDEX('Material routes'!$C$6:$C$2205,MATCH(U845,'Material routes'!$A$6:$A$2205,0)),"MISSING ID")</x:f>
        <x:v>Ingredient candidate</x:v>
      </x:c>
      <x:c r="F845" s="4" t="str">
        <x:f>IFERROR(INDEX('Material routes'!$E$6:$E$2205,MATCH(V845,'Material routes'!$A$6:$A$2205,0)),"MISSING ID")</x:f>
        <x:v>Mica-slit observation shield</x:v>
      </x:c>
      <x:c r="G845" s="4" t="str">
        <x:f>IFERROR(INDEX('Material routes'!$F$6:$F$2205,MATCH(V845,'Material routes'!$A$6:$A$2205,0)),"MISSING ID")</x:f>
        <x:v>Not applicable</x:v>
      </x:c>
      <x:c r="H845" s="4" t="str">
        <x:f>IFERROR(INDEX('Material routes'!$H$6:$H$2205,MATCH(V845,'Material routes'!$A$6:$A$2205,0)),"MISSING ID")</x:f>
        <x:v>Shield</x:v>
      </x:c>
      <x:c r="I845" s="4" t="str">
        <x:f>IFERROR(INDEX('Material routes'!$G$6:$G$2205,MATCH(V845,'Material routes'!$A$6:$A$2205,0)),"MISSING ID")</x:f>
        <x:v>Armor</x:v>
      </x:c>
      <x:c r="J845" s="4" t="str">
        <x:f>IFERROR(INDEX('Material routes'!$B$6:$B$2205,MATCH(U845,'Material routes'!$A$6:$A$2205,0)),"MISSING ID")</x:f>
        <x:v>design.collection.mica_slit_observation_shield</x:v>
      </x:c>
      <x:c r="K845" s="4" t="str">
        <x:f>IFERROR(INDEX('Crafting recipes'!$C$6:$C$1005,MATCH(J845,'Crafting recipes'!$A$6:$A$1005,0)),"MISSING ID")</x:f>
        <x:v>Finished-item crafting</x:v>
      </x:c>
      <x:c r="L845" s="4" t="str">
        <x:f>IFERROR(INDEX('Material routes'!$K$6:$K$2205,MATCH(U845,'Material routes'!$A$6:$A$2205,0)),"MISSING ID")</x:f>
        <x:v>Proposal</x:v>
      </x:c>
      <x:c r="M845" s="4" t="str">
        <x:f>IFERROR(INDEX('Material routes'!$M$6:$M$2205,MATCH(U845,'Material routes'!$A$6:$A$2205,0)),"MISSING ID")</x:f>
        <x:v>Partial proposal</x:v>
      </x:c>
      <x:c r="N845" s="4"/>
      <x:c r="O845" s="4" t="str">
        <x:f>IFERROR(INDEX('Material routes'!$J$6:$J$2205,MATCH(U845,'Material routes'!$A$6:$A$2205,0)),"MISSING ID")</x:f>
        <x:v>Unspecified</x:v>
      </x:c>
      <x:c r="P845" s="4"/>
      <x:c r="Q845" s="4" t="str">
        <x:f>IFERROR(INDEX('Material routes'!$J$6:$J$2205,MATCH(V845,'Material routes'!$A$6:$A$2205,0)),"MISSING ID")</x:f>
        <x:v>Unspecified</x:v>
      </x:c>
      <x:c r="R845" s="4" t="str">
        <x:f>IF(L845="Withheld","Withheld premise",IF(E845="Tool candidate","Reusable prerequisite",IF(K845="Raw entry preparation","Entry-resource preparation",IF(G845="Not applicable",IF(IFERROR(INDEX('Items'!$AI$6:$AI$1005,MATCH(T845,'Items'!$A$6:$A$1005,0)),"MISSING ID")="Finished item","Finished endpoint",IF(IFERROR(INDEX('Items'!$AI$6:$AI$1005,MATCH(T845,'Items'!$A$6:$A$1005,0)),"MISSING ID")="Currency","Currency / no refinement tier","Recovered output / tier not applicable")),IF(OR(IFERROR(INDEX('Crafting recipes'!$H$6:$H$1005,MATCH(J845,'Crafting recipes'!$A$6:$A$1005,0)),"MISSING ID")="Unassigned",G845="Unassigned"),"Tier unresolved",IF(IFERROR(VALUE(RIGHT(G845,1))-VALUE(RIGHT(IFERROR(INDEX('Crafting recipes'!$H$6:$H$1005,MATCH(J845,'Crafting recipes'!$A$6:$A$1005,0)),"MISSING ID"),1)),0)=1,IF(B845=IFERROR(INDEX('Crafting recipes'!$H$6:$H$1005,MATCH(J845,'Crafting recipes'!$A$6:$A$1005,0)),"MISSING ID"),"Advances one material tier","Lower-tier ingredient; route advances one tier"),"Needs tier review"))))))</x:f>
        <x:v>Finished endpoint</x:v>
      </x:c>
      <x:c r="S845" s="4" t="str">
        <x:f>IFERROR(INDEX('Material routes'!$D$6:$D$2205,MATCH(U845,'Material routes'!$A$6:$A$2205,0)),"MISSING ID")</x:f>
        <x:v>proposal.t1.mica_window</x:v>
      </x:c>
      <x:c r="T845" s="4" t="str">
        <x:f>IFERROR(INDEX('Material routes'!$D$6:$D$2205,MATCH(V845,'Material routes'!$A$6:$A$2205,0)),"MISSING ID")</x:f>
        <x:v>proposal.collection.mica_slit_observation_shield</x:v>
      </x:c>
      <x:c r="U845" s="4" t="str">
        <x:v>design.collection.mica_slit_observation_shield.in.1</x:v>
      </x:c>
      <x:c r="V845" s="4" t="str">
        <x:v>design.collection.mica_slit_observation_shield.out</x:v>
      </x:c>
    </x:row>
    <x:row r="846" ht="64" customHeight="1">
      <x:c r="A846" s="4" t="str">
        <x:f>IFERROR(INDEX('Material routes'!$E$6:$E$2205,MATCH(U846,'Material routes'!$A$6:$A$2205,0)),"MISSING ID")</x:f>
        <x:v>Steel stock</x:v>
      </x:c>
      <x:c r="B846" s="4" t="str">
        <x:f>IFERROR(INDEX('Material routes'!$F$6:$F$2205,MATCH(U846,'Material routes'!$A$6:$A$2205,0)),"MISSING ID")</x:f>
        <x:v>T2</x:v>
      </x:c>
      <x:c r="C846" s="4" t="str">
        <x:f>IFERROR(INDEX('Material routes'!$H$6:$H$2205,MATCH(U846,'Material routes'!$A$6:$A$2205,0)),"MISSING ID")</x:f>
        <x:v>Processed material</x:v>
      </x:c>
      <x:c r="D846" s="4" t="str">
        <x:f>IFERROR(INDEX('Material routes'!$G$6:$G$2205,MATCH(U846,'Material routes'!$A$6:$A$2205,0)),"MISSING ID")</x:f>
        <x:v>Manufactured stock</x:v>
      </x:c>
      <x:c r="E846" s="4" t="str">
        <x:f>IFERROR(INDEX('Material routes'!$C$6:$C$2205,MATCH(U846,'Material routes'!$A$6:$A$2205,0)),"MISSING ID")</x:f>
        <x:v>Ingredient candidate</x:v>
      </x:c>
      <x:c r="F846" s="4" t="str">
        <x:f>IFERROR(INDEX('Material routes'!$E$6:$E$2205,MATCH(V846,'Material routes'!$A$6:$A$2205,0)),"MISSING ID")</x:f>
        <x:v>Mica-slit observation shield</x:v>
      </x:c>
      <x:c r="G846" s="4" t="str">
        <x:f>IFERROR(INDEX('Material routes'!$F$6:$F$2205,MATCH(V846,'Material routes'!$A$6:$A$2205,0)),"MISSING ID")</x:f>
        <x:v>Not applicable</x:v>
      </x:c>
      <x:c r="H846" s="4" t="str">
        <x:f>IFERROR(INDEX('Material routes'!$H$6:$H$2205,MATCH(V846,'Material routes'!$A$6:$A$2205,0)),"MISSING ID")</x:f>
        <x:v>Shield</x:v>
      </x:c>
      <x:c r="I846" s="4" t="str">
        <x:f>IFERROR(INDEX('Material routes'!$G$6:$G$2205,MATCH(V846,'Material routes'!$A$6:$A$2205,0)),"MISSING ID")</x:f>
        <x:v>Armor</x:v>
      </x:c>
      <x:c r="J846" s="4" t="str">
        <x:f>IFERROR(INDEX('Material routes'!$B$6:$B$2205,MATCH(U846,'Material routes'!$A$6:$A$2205,0)),"MISSING ID")</x:f>
        <x:v>design.collection.mica_slit_observation_shield</x:v>
      </x:c>
      <x:c r="K846" s="4" t="str">
        <x:f>IFERROR(INDEX('Crafting recipes'!$C$6:$C$1005,MATCH(J846,'Crafting recipes'!$A$6:$A$1005,0)),"MISSING ID")</x:f>
        <x:v>Finished-item crafting</x:v>
      </x:c>
      <x:c r="L846" s="4" t="str">
        <x:f>IFERROR(INDEX('Material routes'!$K$6:$K$2205,MATCH(U846,'Material routes'!$A$6:$A$2205,0)),"MISSING ID")</x:f>
        <x:v>Proposal</x:v>
      </x:c>
      <x:c r="M846" s="4" t="str">
        <x:f>IFERROR(INDEX('Material routes'!$M$6:$M$2205,MATCH(U846,'Material routes'!$A$6:$A$2205,0)),"MISSING ID")</x:f>
        <x:v>Partial proposal</x:v>
      </x:c>
      <x:c r="N846" s="4"/>
      <x:c r="O846" s="4" t="str">
        <x:f>IFERROR(INDEX('Material routes'!$J$6:$J$2205,MATCH(U846,'Material routes'!$A$6:$A$2205,0)),"MISSING ID")</x:f>
        <x:v>Unspecified</x:v>
      </x:c>
      <x:c r="P846" s="4"/>
      <x:c r="Q846" s="4" t="str">
        <x:f>IFERROR(INDEX('Material routes'!$J$6:$J$2205,MATCH(V846,'Material routes'!$A$6:$A$2205,0)),"MISSING ID")</x:f>
        <x:v>Unspecified</x:v>
      </x:c>
      <x:c r="R846" s="4" t="str">
        <x:f>IF(L846="Withheld","Withheld premise",IF(E846="Tool candidate","Reusable prerequisite",IF(K846="Raw entry preparation","Entry-resource preparation",IF(G846="Not applicable",IF(IFERROR(INDEX('Items'!$AI$6:$AI$1005,MATCH(T846,'Items'!$A$6:$A$1005,0)),"MISSING ID")="Finished item","Finished endpoint",IF(IFERROR(INDEX('Items'!$AI$6:$AI$1005,MATCH(T846,'Items'!$A$6:$A$1005,0)),"MISSING ID")="Currency","Currency / no refinement tier","Recovered output / tier not applicable")),IF(OR(IFERROR(INDEX('Crafting recipes'!$H$6:$H$1005,MATCH(J846,'Crafting recipes'!$A$6:$A$1005,0)),"MISSING ID")="Unassigned",G846="Unassigned"),"Tier unresolved",IF(IFERROR(VALUE(RIGHT(G846,1))-VALUE(RIGHT(IFERROR(INDEX('Crafting recipes'!$H$6:$H$1005,MATCH(J846,'Crafting recipes'!$A$6:$A$1005,0)),"MISSING ID"),1)),0)=1,IF(B846=IFERROR(INDEX('Crafting recipes'!$H$6:$H$1005,MATCH(J846,'Crafting recipes'!$A$6:$A$1005,0)),"MISSING ID"),"Advances one material tier","Lower-tier ingredient; route advances one tier"),"Needs tier review"))))))</x:f>
        <x:v>Finished endpoint</x:v>
      </x:c>
      <x:c r="S846" s="4" t="str">
        <x:f>IFERROR(INDEX('Material routes'!$D$6:$D$2205,MATCH(U846,'Material routes'!$A$6:$A$2205,0)),"MISSING ID")</x:f>
        <x:v>author.metallurgy.steel_stock</x:v>
      </x:c>
      <x:c r="T846" s="4" t="str">
        <x:f>IFERROR(INDEX('Material routes'!$D$6:$D$2205,MATCH(V846,'Material routes'!$A$6:$A$2205,0)),"MISSING ID")</x:f>
        <x:v>proposal.collection.mica_slit_observation_shield</x:v>
      </x:c>
      <x:c r="U846" s="4" t="str">
        <x:v>design.collection.mica_slit_observation_shield.in.2</x:v>
      </x:c>
      <x:c r="V846" s="4" t="str">
        <x:v>design.collection.mica_slit_observation_shield.out</x:v>
      </x:c>
    </x:row>
    <x:row r="847" ht="64" customHeight="1">
      <x:c r="A847" s="4" t="str">
        <x:f>IFERROR(INDEX('Material routes'!$E$6:$E$2205,MATCH(U847,'Material routes'!$A$6:$A$2205,0)),"MISSING ID")</x:f>
        <x:v>Separated shell lamina stock</x:v>
      </x:c>
      <x:c r="B847" s="4" t="str">
        <x:f>IFERROR(INDEX('Material routes'!$F$6:$F$2205,MATCH(U847,'Material routes'!$A$6:$A$2205,0)),"MISSING ID")</x:f>
        <x:v>T1</x:v>
      </x:c>
      <x:c r="C847" s="4" t="str">
        <x:f>IFERROR(INDEX('Material routes'!$H$6:$H$2205,MATCH(U847,'Material routes'!$A$6:$A$2205,0)),"MISSING ID")</x:f>
        <x:v>Processed material</x:v>
      </x:c>
      <x:c r="D847" s="4" t="str">
        <x:f>IFERROR(INDEX('Material routes'!$G$6:$G$2205,MATCH(U847,'Material routes'!$A$6:$A$2205,0)),"MISSING ID")</x:f>
        <x:v>Manufactured stock</x:v>
      </x:c>
      <x:c r="E847" s="4" t="str">
        <x:f>IFERROR(INDEX('Material routes'!$C$6:$C$2205,MATCH(U847,'Material routes'!$A$6:$A$2205,0)),"MISSING ID")</x:f>
        <x:v>Ingredient candidate</x:v>
      </x:c>
      <x:c r="F847" s="4" t="str">
        <x:f>IFERROR(INDEX('Material routes'!$E$6:$E$2205,MATCH(V847,'Material routes'!$A$6:$A$2205,0)),"MISSING ID")</x:f>
        <x:v>Grit-shedding curved shield</x:v>
      </x:c>
      <x:c r="G847" s="4" t="str">
        <x:f>IFERROR(INDEX('Material routes'!$F$6:$F$2205,MATCH(V847,'Material routes'!$A$6:$A$2205,0)),"MISSING ID")</x:f>
        <x:v>Not applicable</x:v>
      </x:c>
      <x:c r="H847" s="4" t="str">
        <x:f>IFERROR(INDEX('Material routes'!$H$6:$H$2205,MATCH(V847,'Material routes'!$A$6:$A$2205,0)),"MISSING ID")</x:f>
        <x:v>Shield</x:v>
      </x:c>
      <x:c r="I847" s="4" t="str">
        <x:f>IFERROR(INDEX('Material routes'!$G$6:$G$2205,MATCH(V847,'Material routes'!$A$6:$A$2205,0)),"MISSING ID")</x:f>
        <x:v>Armor</x:v>
      </x:c>
      <x:c r="J847" s="4" t="str">
        <x:f>IFERROR(INDEX('Material routes'!$B$6:$B$2205,MATCH(U847,'Material routes'!$A$6:$A$2205,0)),"MISSING ID")</x:f>
        <x:v>design.collection.grit_shedding_curved_shield</x:v>
      </x:c>
      <x:c r="K847" s="4" t="str">
        <x:f>IFERROR(INDEX('Crafting recipes'!$C$6:$C$1005,MATCH(J847,'Crafting recipes'!$A$6:$A$1005,0)),"MISSING ID")</x:f>
        <x:v>Finished-item crafting</x:v>
      </x:c>
      <x:c r="L847" s="4" t="str">
        <x:f>IFERROR(INDEX('Material routes'!$K$6:$K$2205,MATCH(U847,'Material routes'!$A$6:$A$2205,0)),"MISSING ID")</x:f>
        <x:v>Proposal</x:v>
      </x:c>
      <x:c r="M847" s="4" t="str">
        <x:f>IFERROR(INDEX('Material routes'!$M$6:$M$2205,MATCH(U847,'Material routes'!$A$6:$A$2205,0)),"MISSING ID")</x:f>
        <x:v>Partial proposal</x:v>
      </x:c>
      <x:c r="N847" s="4"/>
      <x:c r="O847" s="4" t="str">
        <x:f>IFERROR(INDEX('Material routes'!$J$6:$J$2205,MATCH(U847,'Material routes'!$A$6:$A$2205,0)),"MISSING ID")</x:f>
        <x:v>Unspecified</x:v>
      </x:c>
      <x:c r="P847" s="4"/>
      <x:c r="Q847" s="4" t="str">
        <x:f>IFERROR(INDEX('Material routes'!$J$6:$J$2205,MATCH(V847,'Material routes'!$A$6:$A$2205,0)),"MISSING ID")</x:f>
        <x:v>Unspecified</x:v>
      </x:c>
      <x:c r="R847" s="4" t="str">
        <x:f>IF(L847="Withheld","Withheld premise",IF(E847="Tool candidate","Reusable prerequisite",IF(K847="Raw entry preparation","Entry-resource preparation",IF(G847="Not applicable",IF(IFERROR(INDEX('Items'!$AI$6:$AI$1005,MATCH(T847,'Items'!$A$6:$A$1005,0)),"MISSING ID")="Finished item","Finished endpoint",IF(IFERROR(INDEX('Items'!$AI$6:$AI$1005,MATCH(T847,'Items'!$A$6:$A$1005,0)),"MISSING ID")="Currency","Currency / no refinement tier","Recovered output / tier not applicable")),IF(OR(IFERROR(INDEX('Crafting recipes'!$H$6:$H$1005,MATCH(J847,'Crafting recipes'!$A$6:$A$1005,0)),"MISSING ID")="Unassigned",G847="Unassigned"),"Tier unresolved",IF(IFERROR(VALUE(RIGHT(G847,1))-VALUE(RIGHT(IFERROR(INDEX('Crafting recipes'!$H$6:$H$1005,MATCH(J847,'Crafting recipes'!$A$6:$A$1005,0)),"MISSING ID"),1)),0)=1,IF(B847=IFERROR(INDEX('Crafting recipes'!$H$6:$H$1005,MATCH(J847,'Crafting recipes'!$A$6:$A$1005,0)),"MISSING ID"),"Advances one material tier","Lower-tier ingredient; route advances one tier"),"Needs tier review"))))))</x:f>
        <x:v>Finished endpoint</x:v>
      </x:c>
      <x:c r="S847" s="4" t="str">
        <x:f>IFERROR(INDEX('Material routes'!$D$6:$D$2205,MATCH(U847,'Material routes'!$A$6:$A$2205,0)),"MISSING ID")</x:f>
        <x:v>proposal.t1.shell_lamina</x:v>
      </x:c>
      <x:c r="T847" s="4" t="str">
        <x:f>IFERROR(INDEX('Material routes'!$D$6:$D$2205,MATCH(V847,'Material routes'!$A$6:$A$2205,0)),"MISSING ID")</x:f>
        <x:v>proposal.collection.grit_shedding_curved_shield</x:v>
      </x:c>
      <x:c r="U847" s="4" t="str">
        <x:v>design.collection.grit_shedding_curved_shield.in.1</x:v>
      </x:c>
      <x:c r="V847" s="4" t="str">
        <x:v>design.collection.grit_shedding_curved_shield.out</x:v>
      </x:c>
    </x:row>
    <x:row r="848" ht="64" customHeight="1">
      <x:c r="A848" s="4" t="str">
        <x:f>IFERROR(INDEX('Material routes'!$E$6:$E$2205,MATCH(U848,'Material routes'!$A$6:$A$2205,0)),"MISSING ID")</x:f>
        <x:v>Prepared shell-binding adhesive</x:v>
      </x:c>
      <x:c r="B848" s="4" t="str">
        <x:f>IFERROR(INDEX('Material routes'!$F$6:$F$2205,MATCH(U848,'Material routes'!$A$6:$A$2205,0)),"MISSING ID")</x:f>
        <x:v>T1</x:v>
      </x:c>
      <x:c r="C848" s="4" t="str">
        <x:f>IFERROR(INDEX('Material routes'!$H$6:$H$2205,MATCH(U848,'Material routes'!$A$6:$A$2205,0)),"MISSING ID")</x:f>
        <x:v>Chemical material</x:v>
      </x:c>
      <x:c r="D848" s="4" t="str">
        <x:f>IFERROR(INDEX('Material routes'!$G$6:$G$2205,MATCH(U848,'Material routes'!$A$6:$A$2205,0)),"MISSING ID")</x:f>
        <x:v>Processing agents</x:v>
      </x:c>
      <x:c r="E848" s="4" t="str">
        <x:f>IFERROR(INDEX('Material routes'!$C$6:$C$2205,MATCH(U848,'Material routes'!$A$6:$A$2205,0)),"MISSING ID")</x:f>
        <x:v>Ingredient candidate</x:v>
      </x:c>
      <x:c r="F848" s="4" t="str">
        <x:f>IFERROR(INDEX('Material routes'!$E$6:$E$2205,MATCH(V848,'Material routes'!$A$6:$A$2205,0)),"MISSING ID")</x:f>
        <x:v>Grit-shedding curved shield</x:v>
      </x:c>
      <x:c r="G848" s="4" t="str">
        <x:f>IFERROR(INDEX('Material routes'!$F$6:$F$2205,MATCH(V848,'Material routes'!$A$6:$A$2205,0)),"MISSING ID")</x:f>
        <x:v>Not applicable</x:v>
      </x:c>
      <x:c r="H848" s="4" t="str">
        <x:f>IFERROR(INDEX('Material routes'!$H$6:$H$2205,MATCH(V848,'Material routes'!$A$6:$A$2205,0)),"MISSING ID")</x:f>
        <x:v>Shield</x:v>
      </x:c>
      <x:c r="I848" s="4" t="str">
        <x:f>IFERROR(INDEX('Material routes'!$G$6:$G$2205,MATCH(V848,'Material routes'!$A$6:$A$2205,0)),"MISSING ID")</x:f>
        <x:v>Armor</x:v>
      </x:c>
      <x:c r="J848" s="4" t="str">
        <x:f>IFERROR(INDEX('Material routes'!$B$6:$B$2205,MATCH(U848,'Material routes'!$A$6:$A$2205,0)),"MISSING ID")</x:f>
        <x:v>design.collection.grit_shedding_curved_shield</x:v>
      </x:c>
      <x:c r="K848" s="4" t="str">
        <x:f>IFERROR(INDEX('Crafting recipes'!$C$6:$C$1005,MATCH(J848,'Crafting recipes'!$A$6:$A$1005,0)),"MISSING ID")</x:f>
        <x:v>Finished-item crafting</x:v>
      </x:c>
      <x:c r="L848" s="4" t="str">
        <x:f>IFERROR(INDEX('Material routes'!$K$6:$K$2205,MATCH(U848,'Material routes'!$A$6:$A$2205,0)),"MISSING ID")</x:f>
        <x:v>Proposal</x:v>
      </x:c>
      <x:c r="M848" s="4" t="str">
        <x:f>IFERROR(INDEX('Material routes'!$M$6:$M$2205,MATCH(U848,'Material routes'!$A$6:$A$2205,0)),"MISSING ID")</x:f>
        <x:v>Partial proposal</x:v>
      </x:c>
      <x:c r="N848" s="4"/>
      <x:c r="O848" s="4" t="str">
        <x:f>IFERROR(INDEX('Material routes'!$J$6:$J$2205,MATCH(U848,'Material routes'!$A$6:$A$2205,0)),"MISSING ID")</x:f>
        <x:v>Unspecified</x:v>
      </x:c>
      <x:c r="P848" s="4"/>
      <x:c r="Q848" s="4" t="str">
        <x:f>IFERROR(INDEX('Material routes'!$J$6:$J$2205,MATCH(V848,'Material routes'!$A$6:$A$2205,0)),"MISSING ID")</x:f>
        <x:v>Unspecified</x:v>
      </x:c>
      <x:c r="R848" s="4" t="str">
        <x:f>IF(L848="Withheld","Withheld premise",IF(E848="Tool candidate","Reusable prerequisite",IF(K848="Raw entry preparation","Entry-resource preparation",IF(G848="Not applicable",IF(IFERROR(INDEX('Items'!$AI$6:$AI$1005,MATCH(T848,'Items'!$A$6:$A$1005,0)),"MISSING ID")="Finished item","Finished endpoint",IF(IFERROR(INDEX('Items'!$AI$6:$AI$1005,MATCH(T848,'Items'!$A$6:$A$1005,0)),"MISSING ID")="Currency","Currency / no refinement tier","Recovered output / tier not applicable")),IF(OR(IFERROR(INDEX('Crafting recipes'!$H$6:$H$1005,MATCH(J848,'Crafting recipes'!$A$6:$A$1005,0)),"MISSING ID")="Unassigned",G848="Unassigned"),"Tier unresolved",IF(IFERROR(VALUE(RIGHT(G848,1))-VALUE(RIGHT(IFERROR(INDEX('Crafting recipes'!$H$6:$H$1005,MATCH(J848,'Crafting recipes'!$A$6:$A$1005,0)),"MISSING ID"),1)),0)=1,IF(B848=IFERROR(INDEX('Crafting recipes'!$H$6:$H$1005,MATCH(J848,'Crafting recipes'!$A$6:$A$1005,0)),"MISSING ID"),"Advances one material tier","Lower-tier ingredient; route advances one tier"),"Needs tier review"))))))</x:f>
        <x:v>Finished endpoint</x:v>
      </x:c>
      <x:c r="S848" s="4" t="str">
        <x:f>IFERROR(INDEX('Material routes'!$D$6:$D$2205,MATCH(U848,'Material routes'!$A$6:$A$2205,0)),"MISSING ID")</x:f>
        <x:v>proposal.t1.shell_adhesive</x:v>
      </x:c>
      <x:c r="T848" s="4" t="str">
        <x:f>IFERROR(INDEX('Material routes'!$D$6:$D$2205,MATCH(V848,'Material routes'!$A$6:$A$2205,0)),"MISSING ID")</x:f>
        <x:v>proposal.collection.grit_shedding_curved_shield</x:v>
      </x:c>
      <x:c r="U848" s="4" t="str">
        <x:v>design.collection.grit_shedding_curved_shield.in.2</x:v>
      </x:c>
      <x:c r="V848" s="4" t="str">
        <x:v>design.collection.grit_shedding_curved_shield.out</x:v>
      </x:c>
    </x:row>
    <x:row r="849" ht="64" customHeight="1">
      <x:c r="A849" s="4" t="str">
        <x:f>IFERROR(INDEX('Material routes'!$E$6:$E$2205,MATCH(U849,'Material routes'!$A$6:$A$2205,0)),"MISSING ID")</x:f>
        <x:v>Annealed iron sheet stock</x:v>
      </x:c>
      <x:c r="B849" s="4" t="str">
        <x:f>IFERROR(INDEX('Material routes'!$F$6:$F$2205,MATCH(U849,'Material routes'!$A$6:$A$2205,0)),"MISSING ID")</x:f>
        <x:v>T3</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Not applicable</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prerequisite",IF(K849="Raw entry preparation","Entry-resource preparation",IF(G849="Not applicable",IF(IFERROR(INDEX('Items'!$AI$6:$AI$1005,MATCH(T849,'Items'!$A$6:$A$1005,0)),"MISSING ID")="Finished item","Finished endpoint",IF(IFERROR(INDEX('Items'!$AI$6:$AI$1005,MATCH(T849,'Items'!$A$6:$A$1005,0)),"MISSING ID")="Currency","Currency / no refinement tier","Recovered output / tier not applicable")),IF(OR(IFERROR(INDEX('Crafting recipes'!$H$6:$H$1005,MATCH(J849,'Crafting recipes'!$A$6:$A$1005,0)),"MISSING ID")="Unassigned",G849="Unassigned"),"Tier unresolved",IF(IFERROR(VALUE(RIGHT(G849,1))-VALUE(RIGHT(IFERROR(INDEX('Crafting recipes'!$H$6:$H$1005,MATCH(J849,'Crafting recipes'!$A$6:$A$1005,0)),"MISSING ID"),1)),0)=1,IF(B849=IFERROR(INDEX('Crafting recipes'!$H$6:$H$1005,MATCH(J849,'Crafting recipes'!$A$6:$A$1005,0)),"MISSING ID"),"Advances one material tier","Lower-tier ingredient; route advances one tier"),"Needs tier review"))))))</x:f>
        <x:v>Finished endpoint</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Prepared electrical insulation stock</x:v>
      </x:c>
      <x:c r="B850" s="4" t="str">
        <x:f>IFERROR(INDEX('Material routes'!$F$6:$F$2205,MATCH(U850,'Material routes'!$A$6:$A$2205,0)),"MISSING ID")</x:f>
        <x:v>T3</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Not applicable</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prerequisite",IF(K850="Raw entry preparation","Entry-resource preparation",IF(G850="Not applicable",IF(IFERROR(INDEX('Items'!$AI$6:$AI$1005,MATCH(T850,'Items'!$A$6:$A$1005,0)),"MISSING ID")="Finished item","Finished endpoint",IF(IFERROR(INDEX('Items'!$AI$6:$AI$1005,MATCH(T850,'Items'!$A$6:$A$1005,0)),"MISSING ID")="Currency","Currency / no refinement tier","Recovered output / tier not applicable")),IF(OR(IFERROR(INDEX('Crafting recipes'!$H$6:$H$1005,MATCH(J850,'Crafting recipes'!$A$6:$A$1005,0)),"MISSING ID")="Unassigned",G850="Unassigned"),"Tier unresolved",IF(IFERROR(VALUE(RIGHT(G850,1))-VALUE(RIGHT(IFERROR(INDEX('Crafting recipes'!$H$6:$H$1005,MATCH(J850,'Crafting recipes'!$A$6:$A$1005,0)),"MISSING ID"),1)),0)=1,IF(B850=IFERROR(INDEX('Crafting recipes'!$H$6:$H$1005,MATCH(J850,'Crafting recipes'!$A$6:$A$1005,0)),"MISSING ID"),"Advances one material tier","Lower-tier ingredient; route advances one tier"),"Needs tier review"))))))</x:f>
        <x:v>Finished endpoint</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T3</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Not applicable</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prerequisite",IF(K853="Raw entry preparation","Entry-resource preparation",IF(G853="Not applicable",IF(IFERROR(INDEX('Items'!$AI$6:$AI$1005,MATCH(T853,'Items'!$A$6:$A$1005,0)),"MISSING ID")="Finished item","Finished endpoint",IF(IFERROR(INDEX('Items'!$AI$6:$AI$1005,MATCH(T853,'Items'!$A$6:$A$1005,0)),"MISSING ID")="Currency","Currency / no refinement tier","Recovered output / tier not applicable")),IF(OR(IFERROR(INDEX('Crafting recipes'!$H$6:$H$1005,MATCH(J853,'Crafting recipes'!$A$6:$A$1005,0)),"MISSING ID")="Unassigned",G853="Unassigned"),"Tier unresolved",IF(IFERROR(VALUE(RIGHT(G853,1))-VALUE(RIGHT(IFERROR(INDEX('Crafting recipes'!$H$6:$H$1005,MATCH(J853,'Crafting recipes'!$A$6:$A$1005,0)),"MISSING ID"),1)),0)=1,IF(B853=IFERROR(INDEX('Crafting recipes'!$H$6:$H$1005,MATCH(J853,'Crafting recipes'!$A$6:$A$1005,0)),"MISSING ID"),"Advances one material tier","Lower-tier ingredient; route advances one tier"),"Needs tier review"))))))</x:f>
        <x:v>Finished endpoint</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Not applicable</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Not applicable</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prerequisite",IF(K854="Raw entry preparation","Entry-resource preparation",IF(G854="Not applicable",IF(IFERROR(INDEX('Items'!$AI$6:$AI$1005,MATCH(T854,'Items'!$A$6:$A$1005,0)),"MISSING ID")="Finished item","Finished endpoint",IF(IFERROR(INDEX('Items'!$AI$6:$AI$1005,MATCH(T854,'Items'!$A$6:$A$1005,0)),"MISSING ID")="Currency","Currency / no refinement tier","Recovered output / tier not applicable")),IF(OR(IFERROR(INDEX('Crafting recipes'!$H$6:$H$1005,MATCH(J854,'Crafting recipes'!$A$6:$A$1005,0)),"MISSING ID")="Unassigned",G854="Unassigned"),"Tier unresolved",IF(IFERROR(VALUE(RIGHT(G854,1))-VALUE(RIGHT(IFERROR(INDEX('Crafting recipes'!$H$6:$H$1005,MATCH(J854,'Crafting recipes'!$A$6:$A$1005,0)),"MISSING ID"),1)),0)=1,IF(B854=IFERROR(INDEX('Crafting recipes'!$H$6:$H$1005,MATCH(J854,'Crafting recipes'!$A$6:$A$1005,0)),"MISSING ID"),"Advances one material tier","Lower-tier ingredient; route advances one tier"),"Needs tier review"))))))</x:f>
        <x:v>Finished endpoint</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stock</x:v>
      </x:c>
      <x:c r="B855" s="4" t="str">
        <x:f>IFERROR(INDEX('Material routes'!$F$6:$F$2205,MATCH(U855,'Material routes'!$A$6:$A$2205,0)),"MISSING ID")</x:f>
        <x:v>T1</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Not applicable</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prerequisite",IF(K855="Raw entry preparation","Entry-resource preparation",IF(G855="Not applicable",IF(IFERROR(INDEX('Items'!$AI$6:$AI$1005,MATCH(T855,'Items'!$A$6:$A$1005,0)),"MISSING ID")="Finished item","Finished endpoint",IF(IFERROR(INDEX('Items'!$AI$6:$AI$1005,MATCH(T855,'Items'!$A$6:$A$1005,0)),"MISSING ID")="Currency","Currency / no refinement tier","Recovered output / tier not applicable")),IF(OR(IFERROR(INDEX('Crafting recipes'!$H$6:$H$1005,MATCH(J855,'Crafting recipes'!$A$6:$A$1005,0)),"MISSING ID")="Unassigned",G855="Unassigned"),"Tier unresolved",IF(IFERROR(VALUE(RIGHT(G855,1))-VALUE(RIGHT(IFERROR(INDEX('Crafting recipes'!$H$6:$H$1005,MATCH(J855,'Crafting recipes'!$A$6:$A$1005,0)),"MISSING ID"),1)),0)=1,IF(B855=IFERROR(INDEX('Crafting recipes'!$H$6:$H$1005,MATCH(J855,'Crafting recipes'!$A$6:$A$1005,0)),"MISSING ID"),"Advances one material tier","Lower-tier ingredient; route advances one tier"),"Needs tier review"))))))</x:f>
        <x:v>Finished endpoint</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T3</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Not applicable</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prerequisite",IF(K856="Raw entry preparation","Entry-resource preparation",IF(G856="Not applicable",IF(IFERROR(INDEX('Items'!$AI$6:$AI$1005,MATCH(T856,'Items'!$A$6:$A$1005,0)),"MISSING ID")="Finished item","Finished endpoint",IF(IFERROR(INDEX('Items'!$AI$6:$AI$1005,MATCH(T856,'Items'!$A$6:$A$1005,0)),"MISSING ID")="Currency","Currency / no refinement tier","Recovered output / tier not applicable")),IF(OR(IFERROR(INDEX('Crafting recipes'!$H$6:$H$1005,MATCH(J856,'Crafting recipes'!$A$6:$A$1005,0)),"MISSING ID")="Unassigned",G856="Unassigned"),"Tier unresolved",IF(IFERROR(VALUE(RIGHT(G856,1))-VALUE(RIGHT(IFERROR(INDEX('Crafting recipes'!$H$6:$H$1005,MATCH(J856,'Crafting recipes'!$A$6:$A$1005,0)),"MISSING ID"),1)),0)=1,IF(B856=IFERROR(INDEX('Crafting recipes'!$H$6:$H$1005,MATCH(J856,'Crafting recipes'!$A$6:$A$1005,0)),"MISSING ID"),"Advances one material tier","Lower-tier ingredient; route advances one tier"),"Needs tier review"))))))</x:f>
        <x:v>Finished endpoint</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Not applicable</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prerequisite",IF(K857="Raw entry preparation","Entry-resource preparation",IF(G857="Not applicable",IF(IFERROR(INDEX('Items'!$AI$6:$AI$1005,MATCH(T857,'Items'!$A$6:$A$1005,0)),"MISSING ID")="Finished item","Finished endpoint",IF(IFERROR(INDEX('Items'!$AI$6:$AI$1005,MATCH(T857,'Items'!$A$6:$A$1005,0)),"MISSING ID")="Currency","Currency / no refinement tier","Recovered output / tier not applicable")),IF(OR(IFERROR(INDEX('Crafting recipes'!$H$6:$H$1005,MATCH(J857,'Crafting recipes'!$A$6:$A$1005,0)),"MISSING ID")="Unassigned",G857="Unassigned"),"Tier unresolved",IF(IFERROR(VALUE(RIGHT(G857,1))-VALUE(RIGHT(IFERROR(INDEX('Crafting recipes'!$H$6:$H$1005,MATCH(J857,'Crafting recipes'!$A$6:$A$1005,0)),"MISSING ID"),1)),0)=1,IF(B857=IFERROR(INDEX('Crafting recipes'!$H$6:$H$1005,MATCH(J857,'Crafting recipes'!$A$6:$A$1005,0)),"MISSING ID"),"Advances one material tier","Lower-tier ingredient; route advances one tier"),"Needs tier review"))))))</x:f>
        <x:v>Finished endpoint</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Not applicable</x:v>
      </x:c>
      <x:c r="C858" s="4" t="str">
        <x:f>IFERROR(INDEX('Material routes'!$H$6:$H$2205,MATCH(U858,'Material routes'!$A$6:$A$2205,0)),"MISSING ID")</x:f>
        <x:v>Shelter item</x:v>
      </x:c>
      <x:c r="D858" s="4" t="str">
        <x:f>IFERROR(INDEX('Material routes'!$G$6:$G$2205,MATCH(U858,'Material routes'!$A$6:$A$2205,0)),"MISSING ID")</x:f>
        <x:v>Camp items</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Finished endpoint</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Not applicable</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prerequisite",IF(K859="Raw entry preparation","Entry-resource preparation",IF(G859="Not applicable",IF(IFERROR(INDEX('Items'!$AI$6:$AI$1005,MATCH(T859,'Items'!$A$6:$A$1005,0)),"MISSING ID")="Finished item","Finished endpoint",IF(IFERROR(INDEX('Items'!$AI$6:$AI$1005,MATCH(T859,'Items'!$A$6:$A$1005,0)),"MISSING ID")="Currency","Currency / no refinement tier","Recovered output / tier not applicable")),IF(OR(IFERROR(INDEX('Crafting recipes'!$H$6:$H$1005,MATCH(J859,'Crafting recipes'!$A$6:$A$1005,0)),"MISSING ID")="Unassigned",G859="Unassigned"),"Tier unresolved",IF(IFERROR(VALUE(RIGHT(G859,1))-VALUE(RIGHT(IFERROR(INDEX('Crafting recipes'!$H$6:$H$1005,MATCH(J859,'Crafting recipes'!$A$6:$A$1005,0)),"MISSING ID"),1)),0)=1,IF(B859=IFERROR(INDEX('Crafting recipes'!$H$6:$H$1005,MATCH(J859,'Crafting recipes'!$A$6:$A$1005,0)),"MISSING ID"),"Advances one material tier","Lower-tier ingredient; route advances one tier"),"Needs tier review"))))))</x:f>
        <x:v>Finished endpoint</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Not applicable</x:v>
      </x:c>
      <x:c r="C860" s="4" t="str">
        <x:f>IFERROR(INDEX('Material routes'!$H$6:$H$2205,MATCH(U860,'Material routes'!$A$6:$A$2205,0)),"MISSING ID")</x:f>
        <x:v>Musical instrument</x:v>
      </x:c>
      <x:c r="D860" s="4" t="str">
        <x:f>IFERROR(INDEX('Material routes'!$G$6:$G$2205,MATCH(U860,'Material routes'!$A$6:$A$2205,0)),"MISSING ID")</x:f>
        <x:v>Cultural objects</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Finished endpoint</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Not applicable</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prerequisite",IF(K861="Raw entry preparation","Entry-resource preparation",IF(G861="Not applicable",IF(IFERROR(INDEX('Items'!$AI$6:$AI$1005,MATCH(T861,'Items'!$A$6:$A$1005,0)),"MISSING ID")="Finished item","Finished endpoint",IF(IFERROR(INDEX('Items'!$AI$6:$AI$1005,MATCH(T861,'Items'!$A$6:$A$1005,0)),"MISSING ID")="Currency","Currency / no refinement tier","Recovered output / tier not applicable")),IF(OR(IFERROR(INDEX('Crafting recipes'!$H$6:$H$1005,MATCH(J861,'Crafting recipes'!$A$6:$A$1005,0)),"MISSING ID")="Unassigned",G861="Unassigned"),"Tier unresolved",IF(IFERROR(VALUE(RIGHT(G861,1))-VALUE(RIGHT(IFERROR(INDEX('Crafting recipes'!$H$6:$H$1005,MATCH(J861,'Crafting recipes'!$A$6:$A$1005,0)),"MISSING ID"),1)),0)=1,IF(B861=IFERROR(INDEX('Crafting recipes'!$H$6:$H$1005,MATCH(J861,'Crafting recipes'!$A$6:$A$1005,0)),"MISSING ID"),"Advances one material tier","Lower-tier ingredient; route advances one tier"),"Needs tier review"))))))</x:f>
        <x:v>Finished endpoint</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Not applicable</x:v>
      </x:c>
      <x:c r="C862" s="4" t="str">
        <x:f>IFERROR(INDEX('Material routes'!$H$6:$H$2205,MATCH(U862,'Material routes'!$A$6:$A$2205,0)),"MISSING ID")</x:f>
        <x:v>Musical instrument</x:v>
      </x:c>
      <x:c r="D862" s="4" t="str">
        <x:f>IFERROR(INDEX('Material routes'!$G$6:$G$2205,MATCH(U862,'Material routes'!$A$6:$A$2205,0)),"MISSING ID")</x:f>
        <x:v>Cultural objects</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Finished endpoint</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Not applicable</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prerequisite",IF(K863="Raw entry preparation","Entry-resource preparation",IF(G863="Not applicable",IF(IFERROR(INDEX('Items'!$AI$6:$AI$1005,MATCH(T863,'Items'!$A$6:$A$1005,0)),"MISSING ID")="Finished item","Finished endpoint",IF(IFERROR(INDEX('Items'!$AI$6:$AI$1005,MATCH(T863,'Items'!$A$6:$A$1005,0)),"MISSING ID")="Currency","Currency / no refinement tier","Recovered output / tier not applicable")),IF(OR(IFERROR(INDEX('Crafting recipes'!$H$6:$H$1005,MATCH(J863,'Crafting recipes'!$A$6:$A$1005,0)),"MISSING ID")="Unassigned",G863="Unassigned"),"Tier unresolved",IF(IFERROR(VALUE(RIGHT(G863,1))-VALUE(RIGHT(IFERROR(INDEX('Crafting recipes'!$H$6:$H$1005,MATCH(J863,'Crafting recipes'!$A$6:$A$1005,0)),"MISSING ID"),1)),0)=1,IF(B863=IFERROR(INDEX('Crafting recipes'!$H$6:$H$1005,MATCH(J863,'Crafting recipes'!$A$6:$A$1005,0)),"MISSING ID"),"Advances one material tier","Lower-tier ingredient; route advances one tier"),"Needs tier review"))))))</x:f>
        <x:v>Finished endpoint</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T3</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Not applicable</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prerequisite",IF(K864="Raw entry preparation","Entry-resource preparation",IF(G864="Not applicable",IF(IFERROR(INDEX('Items'!$AI$6:$AI$1005,MATCH(T864,'Items'!$A$6:$A$1005,0)),"MISSING ID")="Finished item","Finished endpoint",IF(IFERROR(INDEX('Items'!$AI$6:$AI$1005,MATCH(T864,'Items'!$A$6:$A$1005,0)),"MISSING ID")="Currency","Currency / no refinement tier","Recovered output / tier not applicable")),IF(OR(IFERROR(INDEX('Crafting recipes'!$H$6:$H$1005,MATCH(J864,'Crafting recipes'!$A$6:$A$1005,0)),"MISSING ID")="Unassigned",G864="Unassigned"),"Tier unresolved",IF(IFERROR(VALUE(RIGHT(G864,1))-VALUE(RIGHT(IFERROR(INDEX('Crafting recipes'!$H$6:$H$1005,MATCH(J864,'Crafting recipes'!$A$6:$A$1005,0)),"MISSING ID"),1)),0)=1,IF(B864=IFERROR(INDEX('Crafting recipes'!$H$6:$H$1005,MATCH(J864,'Crafting recipes'!$A$6:$A$1005,0)),"MISSING ID"),"Advances one material tier","Lower-tier ingredient; route advances one tier"),"Needs tier review"))))))</x:f>
        <x:v>Finished endpoint</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t="str">
        <x:f>IFERROR(INDEX('Material routes'!$E$6:$E$2205,MATCH(U865,'Material routes'!$A$6:$A$2205,0)),"MISSING ID")</x:f>
        <x:v>Annealed iron sheet stock</x:v>
      </x:c>
      <x:c r="B865" s="4" t="str">
        <x:f>IFERROR(INDEX('Material routes'!$F$6:$F$2205,MATCH(U865,'Material routes'!$A$6:$A$2205,0)),"MISSING ID")</x:f>
        <x:v>T3</x:v>
      </x:c>
      <x:c r="C865" s="4" t="str">
        <x:f>IFERROR(INDEX('Material routes'!$H$6:$H$2205,MATCH(U865,'Material routes'!$A$6:$A$2205,0)),"MISSING ID")</x:f>
        <x:v>Processed material</x:v>
      </x:c>
      <x:c r="D865" s="4" t="str">
        <x:f>IFERROR(INDEX('Material routes'!$G$6:$G$2205,MATCH(U865,'Material routes'!$A$6:$A$2205,0)),"MISSING ID")</x:f>
        <x:v>Manufactured stock</x:v>
      </x:c>
      <x:c r="E865" s="4" t="str">
        <x:f>IFERROR(INDEX('Material routes'!$C$6:$C$2205,MATCH(U865,'Material routes'!$A$6:$A$2205,0)),"MISSING ID")</x:f>
        <x:v>Ingredient candidate</x:v>
      </x:c>
      <x:c r="F865" s="4" t="str">
        <x:f>IFERROR(INDEX('Material routes'!$E$6:$E$2205,MATCH(V865,'Material routes'!$A$6:$A$2205,0)),"MISSING ID")</x:f>
        <x:v>Loose-plate skid patch</x:v>
      </x:c>
      <x:c r="G865" s="4" t="str">
        <x:f>IFERROR(INDEX('Material routes'!$F$6:$F$2205,MATCH(V865,'Material routes'!$A$6:$A$2205,0)),"MISSING ID")</x:f>
        <x:v>Not applicable</x:v>
      </x:c>
      <x:c r="H865" s="4" t="str">
        <x:f>IFERROR(INDEX('Material routes'!$H$6:$H$2205,MATCH(V865,'Material routes'!$A$6:$A$2205,0)),"MISSING ID")</x:f>
        <x:v>Trap</x:v>
      </x:c>
      <x:c r="I865" s="4" t="str">
        <x:f>IFERROR(INDEX('Material routes'!$G$6:$G$2205,MATCH(V865,'Material routes'!$A$6:$A$2205,0)),"MISSING ID")</x:f>
        <x:v>Weapons</x:v>
      </x:c>
      <x:c r="J865" s="4" t="str">
        <x:f>IFERROR(INDEX('Material routes'!$B$6:$B$2205,MATCH(U865,'Material routes'!$A$6:$A$2205,0)),"MISSING ID")</x:f>
        <x:v>design.collection.loose_plate_skid_patch</x:v>
      </x:c>
      <x:c r="K865" s="4" t="str">
        <x:f>IFERROR(INDEX('Crafting recipes'!$C$6:$C$1005,MATCH(J865,'Crafting recipes'!$A$6:$A$1005,0)),"MISSING ID")</x:f>
        <x:v>Finished-item crafting</x:v>
      </x:c>
      <x:c r="L865" s="4" t="str">
        <x:f>IFERROR(INDEX('Material routes'!$K$6:$K$2205,MATCH(U865,'Material routes'!$A$6:$A$2205,0)),"MISSING ID")</x:f>
        <x:v>Proposal</x:v>
      </x:c>
      <x:c r="M865" s="4" t="str">
        <x:f>IFERROR(INDEX('Material routes'!$M$6:$M$2205,MATCH(U865,'Material routes'!$A$6:$A$2205,0)),"MISSING ID")</x:f>
        <x:v>Partial proposal</x:v>
      </x:c>
      <x:c r="N865" s="4"/>
      <x:c r="O865" s="4" t="str">
        <x:f>IFERROR(INDEX('Material routes'!$J$6:$J$2205,MATCH(U865,'Material routes'!$A$6:$A$2205,0)),"MISSING ID")</x:f>
        <x:v>Unspecified</x:v>
      </x:c>
      <x:c r="P865" s="4"/>
      <x:c r="Q865" s="4" t="str">
        <x:f>IFERROR(INDEX('Material routes'!$J$6:$J$2205,MATCH(V865,'Material routes'!$A$6:$A$2205,0)),"MISSING ID")</x:f>
        <x:v>Unspecified</x:v>
      </x:c>
      <x:c r="R865" s="4" t="str">
        <x:f>IF(L865="Withheld","Withheld premise",IF(E865="Tool candidate","Reusable prerequisite",IF(K865="Raw entry preparation","Entry-resource preparation",IF(G865="Not applicable",IF(IFERROR(INDEX('Items'!$AI$6:$AI$1005,MATCH(T865,'Items'!$A$6:$A$1005,0)),"MISSING ID")="Finished item","Finished endpoint",IF(IFERROR(INDEX('Items'!$AI$6:$AI$1005,MATCH(T865,'Items'!$A$6:$A$1005,0)),"MISSING ID")="Currency","Currency / no refinement tier","Recovered output / tier not applicable")),IF(OR(IFERROR(INDEX('Crafting recipes'!$H$6:$H$1005,MATCH(J865,'Crafting recipes'!$A$6:$A$1005,0)),"MISSING ID")="Unassigned",G865="Unassigned"),"Tier unresolved",IF(IFERROR(VALUE(RIGHT(G865,1))-VALUE(RIGHT(IFERROR(INDEX('Crafting recipes'!$H$6:$H$1005,MATCH(J865,'Crafting recipes'!$A$6:$A$1005,0)),"MISSING ID"),1)),0)=1,IF(B865=IFERROR(INDEX('Crafting recipes'!$H$6:$H$1005,MATCH(J865,'Crafting recipes'!$A$6:$A$1005,0)),"MISSING ID"),"Advances one material tier","Lower-tier ingredient; route advances one tier"),"Needs tier review"))))))</x:f>
        <x:v>Finished endpoint</x:v>
      </x:c>
      <x:c r="S865" s="4" t="str">
        <x:f>IFERROR(INDEX('Material routes'!$D$6:$D$2205,MATCH(U865,'Material routes'!$A$6:$A$2205,0)),"MISSING ID")</x:f>
        <x:v>proposal.collection.annealed_iron_sheet_stock</x:v>
      </x:c>
      <x:c r="T865" s="4" t="str">
        <x:f>IFERROR(INDEX('Material routes'!$D$6:$D$2205,MATCH(V865,'Material routes'!$A$6:$A$2205,0)),"MISSING ID")</x:f>
        <x:v>proposal.collection.loose_plate_skid_patch</x:v>
      </x:c>
      <x:c r="U865" s="4" t="str">
        <x:v>design.collection.loose_plate_skid_patch.in.1</x:v>
      </x:c>
      <x:c r="V865" s="4" t="str">
        <x:v>design.collection.loose_plate_skid_patch.out</x:v>
      </x:c>
    </x:row>
    <x:row r="866" ht="64" customHeight="1">
      <x:c r="A866" s="4" t="str">
        <x:f>IFERROR(INDEX('Material routes'!$E$6:$E$2205,MATCH(U866,'Material routes'!$A$6:$A$2205,0)),"MISSING ID")</x:f>
        <x:v>Rounded grinding stones</x:v>
      </x:c>
      <x:c r="B866" s="4" t="str">
        <x:f>IFERROR(INDEX('Material routes'!$F$6:$F$2205,MATCH(U866,'Material routes'!$A$6:$A$2205,0)),"MISSING ID")</x:f>
        <x:v>T0</x:v>
      </x:c>
      <x:c r="C866" s="4" t="str">
        <x:f>IFERROR(INDEX('Material routes'!$H$6:$H$2205,MATCH(U866,'Material routes'!$A$6:$A$2205,0)),"MISSING ID")</x:f>
        <x:v>Raw material</x:v>
      </x:c>
      <x:c r="D866" s="4" t="str">
        <x:f>IFERROR(INDEX('Material routes'!$G$6:$G$2205,MATCH(U866,'Material routes'!$A$6:$A$2205,0)),"MISSING ID")</x:f>
        <x:v>Mineral resources</x:v>
      </x:c>
      <x:c r="E866" s="4" t="str">
        <x:f>IFERROR(INDEX('Material routes'!$C$6:$C$2205,MATCH(U866,'Material routes'!$A$6:$A$2205,0)),"MISSING ID")</x:f>
        <x:v>Ingredient candidate</x:v>
      </x:c>
      <x:c r="F866" s="4" t="str">
        <x:f>IFERROR(INDEX('Material routes'!$E$6:$E$2205,MATCH(V866,'Material routes'!$A$6:$A$2205,0)),"MISSING ID")</x:f>
        <x:v>Rolling-stone scatter pouch</x:v>
      </x:c>
      <x:c r="G866" s="4" t="str">
        <x:f>IFERROR(INDEX('Material routes'!$F$6:$F$2205,MATCH(V866,'Material routes'!$A$6:$A$2205,0)),"MISSING ID")</x:f>
        <x:v>Not applicable</x:v>
      </x:c>
      <x:c r="H866" s="4" t="str">
        <x:f>IFERROR(INDEX('Material routes'!$H$6:$H$2205,MATCH(V866,'Material routes'!$A$6:$A$2205,0)),"MISSING ID")</x:f>
        <x:v>Trap</x:v>
      </x:c>
      <x:c r="I866" s="4" t="str">
        <x:f>IFERROR(INDEX('Material routes'!$G$6:$G$2205,MATCH(V866,'Material routes'!$A$6:$A$2205,0)),"MISSING ID")</x:f>
        <x:v>Weapons</x:v>
      </x:c>
      <x:c r="J866" s="4" t="str">
        <x:f>IFERROR(INDEX('Material routes'!$B$6:$B$2205,MATCH(U866,'Material routes'!$A$6:$A$2205,0)),"MISSING ID")</x:f>
        <x:v>design.collection.rolling_stone_scatter_pouch</x:v>
      </x:c>
      <x:c r="K866" s="4" t="str">
        <x:f>IFERROR(INDEX('Crafting recipes'!$C$6:$C$1005,MATCH(J866,'Crafting recipes'!$A$6:$A$1005,0)),"MISSING ID")</x:f>
        <x:v>Finished-item crafting</x:v>
      </x:c>
      <x:c r="L866" s="4" t="str">
        <x:f>IFERROR(INDEX('Material routes'!$K$6:$K$2205,MATCH(U866,'Material routes'!$A$6:$A$2205,0)),"MISSING ID")</x:f>
        <x:v>Proposal</x:v>
      </x:c>
      <x:c r="M866" s="4" t="str">
        <x:f>IFERROR(INDEX('Material routes'!$M$6:$M$2205,MATCH(U866,'Material routes'!$A$6:$A$2205,0)),"MISSING ID")</x:f>
        <x:v>Partial proposal</x:v>
      </x:c>
      <x:c r="N866" s="4"/>
      <x:c r="O866" s="4" t="str">
        <x:f>IFERROR(INDEX('Material routes'!$J$6:$J$2205,MATCH(U866,'Material routes'!$A$6:$A$2205,0)),"MISSING ID")</x:f>
        <x:v>Unspecified</x:v>
      </x:c>
      <x:c r="P866" s="4"/>
      <x:c r="Q866" s="4" t="str">
        <x:f>IFERROR(INDEX('Material routes'!$J$6:$J$2205,MATCH(V866,'Material routes'!$A$6:$A$2205,0)),"MISSING ID")</x:f>
        <x:v>Unspecified</x:v>
      </x:c>
      <x:c r="R866" s="4" t="str">
        <x:f>IF(L866="Withheld","Withheld premise",IF(E866="Tool candidate","Reusable prerequisite",IF(K866="Raw entry preparation","Entry-resource preparation",IF(G866="Not applicable",IF(IFERROR(INDEX('Items'!$AI$6:$AI$1005,MATCH(T866,'Items'!$A$6:$A$1005,0)),"MISSING ID")="Finished item","Finished endpoint",IF(IFERROR(INDEX('Items'!$AI$6:$AI$1005,MATCH(T866,'Items'!$A$6:$A$1005,0)),"MISSING ID")="Currency","Currency / no refinement tier","Recovered output / tier not applicable")),IF(OR(IFERROR(INDEX('Crafting recipes'!$H$6:$H$1005,MATCH(J866,'Crafting recipes'!$A$6:$A$1005,0)),"MISSING ID")="Unassigned",G866="Unassigned"),"Tier unresolved",IF(IFERROR(VALUE(RIGHT(G866,1))-VALUE(RIGHT(IFERROR(INDEX('Crafting recipes'!$H$6:$H$1005,MATCH(J866,'Crafting recipes'!$A$6:$A$1005,0)),"MISSING ID"),1)),0)=1,IF(B866=IFERROR(INDEX('Crafting recipes'!$H$6:$H$1005,MATCH(J866,'Crafting recipes'!$A$6:$A$1005,0)),"MISSING ID"),"Advances one material tier","Lower-tier ingredient; route advances one tier"),"Needs tier review"))))))</x:f>
        <x:v>Finished endpoint</x:v>
      </x:c>
      <x:c r="S866" s="4" t="str">
        <x:f>IFERROR(INDEX('Material routes'!$D$6:$D$2205,MATCH(U866,'Material routes'!$A$6:$A$2205,0)),"MISSING ID")</x:f>
        <x:v>proposal.raw.grinding_pebbles</x:v>
      </x:c>
      <x:c r="T866" s="4" t="str">
        <x:f>IFERROR(INDEX('Material routes'!$D$6:$D$2205,MATCH(V866,'Material routes'!$A$6:$A$2205,0)),"MISSING ID")</x:f>
        <x:v>proposal.collection.rolling_stone_scatter_pouch</x:v>
      </x:c>
      <x:c r="U866" s="4" t="str">
        <x:v>design.collection.rolling_stone_scatter_pouch.in.1</x:v>
      </x:c>
      <x:c r="V866" s="4" t="str">
        <x:v>design.collection.rolling_stone_scatter_pouch.out</x:v>
      </x:c>
    </x:row>
    <x:row r="867" ht="64" customHeight="1">
      <x:c r="A867" s="4" t="str">
        <x:f>IFERROR(INDEX('Material routes'!$E$6:$E$2205,MATCH(U867,'Material routes'!$A$6:$A$2205,0)),"MISSING ID")</x:f>
        <x:v>Processed hide material</x:v>
      </x:c>
      <x:c r="B867" s="4" t="str">
        <x:f>IFERROR(INDEX('Material routes'!$F$6:$F$2205,MATCH(U867,'Material routes'!$A$6:$A$2205,0)),"MISSING ID")</x:f>
        <x:v>T1</x:v>
      </x:c>
      <x:c r="C867" s="4" t="str">
        <x:f>IFERROR(INDEX('Material routes'!$H$6:$H$2205,MATCH(U867,'Material routes'!$A$6:$A$2205,0)),"MISSING ID")</x:f>
        <x:v>Processed material</x:v>
      </x:c>
      <x:c r="D867" s="4" t="str">
        <x:f>IFERROR(INDEX('Material routes'!$G$6:$G$2205,MATCH(U867,'Material routes'!$A$6:$A$2205,0)),"MISSING ID")</x:f>
        <x:v>Crafting components</x:v>
      </x:c>
      <x:c r="E867" s="4" t="str">
        <x:f>IFERROR(INDEX('Material routes'!$C$6:$C$2205,MATCH(U867,'Material routes'!$A$6:$A$2205,0)),"MISSING ID")</x:f>
        <x:v>Ingredient candidate</x:v>
      </x:c>
      <x:c r="F867" s="4" t="str">
        <x:f>IFERROR(INDEX('Material routes'!$E$6:$E$2205,MATCH(V867,'Material routes'!$A$6:$A$2205,0)),"MISSING ID")</x:f>
        <x:v>Rolling-stone scatter pouch</x:v>
      </x:c>
      <x:c r="G867" s="4" t="str">
        <x:f>IFERROR(INDEX('Material routes'!$F$6:$F$2205,MATCH(V867,'Material routes'!$A$6:$A$2205,0)),"MISSING ID")</x:f>
        <x:v>Not applicable</x:v>
      </x:c>
      <x:c r="H867" s="4" t="str">
        <x:f>IFERROR(INDEX('Material routes'!$H$6:$H$2205,MATCH(V867,'Material routes'!$A$6:$A$2205,0)),"MISSING ID")</x:f>
        <x:v>Trap</x:v>
      </x:c>
      <x:c r="I867" s="4" t="str">
        <x:f>IFERROR(INDEX('Material routes'!$G$6:$G$2205,MATCH(V867,'Material routes'!$A$6:$A$2205,0)),"MISSING ID")</x:f>
        <x:v>Weapons</x:v>
      </x:c>
      <x:c r="J867" s="4" t="str">
        <x:f>IFERROR(INDEX('Material routes'!$B$6:$B$2205,MATCH(U867,'Material routes'!$A$6:$A$2205,0)),"MISSING ID")</x:f>
        <x:v>design.collection.rolling_stone_scatter_pouch</x:v>
      </x:c>
      <x:c r="K867" s="4" t="str">
        <x:f>IFERROR(INDEX('Crafting recipes'!$C$6:$C$1005,MATCH(J867,'Crafting recipes'!$A$6:$A$1005,0)),"MISSING ID")</x:f>
        <x:v>Finished-item crafting</x:v>
      </x:c>
      <x:c r="L867" s="4" t="str">
        <x:f>IFERROR(INDEX('Material routes'!$K$6:$K$2205,MATCH(U867,'Material routes'!$A$6:$A$2205,0)),"MISSING ID")</x:f>
        <x:v>Proposal</x:v>
      </x:c>
      <x:c r="M867" s="4" t="str">
        <x:f>IFERROR(INDEX('Material routes'!$M$6:$M$2205,MATCH(U867,'Material routes'!$A$6:$A$2205,0)),"MISSING ID")</x:f>
        <x:v>Partial proposal</x:v>
      </x:c>
      <x:c r="N867" s="4"/>
      <x:c r="O867" s="4" t="str">
        <x:f>IFERROR(INDEX('Material routes'!$J$6:$J$2205,MATCH(U867,'Material routes'!$A$6:$A$2205,0)),"MISSING ID")</x:f>
        <x:v>Unspecified</x:v>
      </x:c>
      <x:c r="P867" s="4"/>
      <x:c r="Q867" s="4" t="str">
        <x:f>IFERROR(INDEX('Material routes'!$J$6:$J$2205,MATCH(V867,'Material routes'!$A$6:$A$2205,0)),"MISSING ID")</x:f>
        <x:v>Unspecified</x:v>
      </x:c>
      <x:c r="R867" s="4" t="str">
        <x:f>IF(L867="Withheld","Withheld premise",IF(E867="Tool candidate","Reusable prerequisite",IF(K867="Raw entry preparation","Entry-resource preparation",IF(G867="Not applicable",IF(IFERROR(INDEX('Items'!$AI$6:$AI$1005,MATCH(T867,'Items'!$A$6:$A$1005,0)),"MISSING ID")="Finished item","Finished endpoint",IF(IFERROR(INDEX('Items'!$AI$6:$AI$1005,MATCH(T867,'Items'!$A$6:$A$1005,0)),"MISSING ID")="Currency","Currency / no refinement tier","Recovered output / tier not applicable")),IF(OR(IFERROR(INDEX('Crafting recipes'!$H$6:$H$1005,MATCH(J867,'Crafting recipes'!$A$6:$A$1005,0)),"MISSING ID")="Unassigned",G867="Unassigned"),"Tier unresolved",IF(IFERROR(VALUE(RIGHT(G867,1))-VALUE(RIGHT(IFERROR(INDEX('Crafting recipes'!$H$6:$H$1005,MATCH(J867,'Crafting recipes'!$A$6:$A$1005,0)),"MISSING ID"),1)),0)=1,IF(B867=IFERROR(INDEX('Crafting recipes'!$H$6:$H$1005,MATCH(J867,'Crafting recipes'!$A$6:$A$1005,0)),"MISSING ID"),"Advances one material tier","Lower-tier ingredient; route advances one tier"),"Needs tier review"))))))</x:f>
        <x:v>Finished endpoint</x:v>
      </x:c>
      <x:c r="S867" s="4" t="str">
        <x:f>IFERROR(INDEX('Material routes'!$D$6:$D$2205,MATCH(U867,'Material routes'!$A$6:$A$2205,0)),"MISSING ID")</x:f>
        <x:v>proposal.bio.hide_material</x:v>
      </x:c>
      <x:c r="T867" s="4" t="str">
        <x:f>IFERROR(INDEX('Material routes'!$D$6:$D$2205,MATCH(V867,'Material routes'!$A$6:$A$2205,0)),"MISSING ID")</x:f>
        <x:v>proposal.collection.rolling_stone_scatter_pouch</x:v>
      </x:c>
      <x:c r="U867" s="4" t="str">
        <x:v>design.collection.rolling_stone_scatter_pouch.in.2</x:v>
      </x:c>
      <x:c r="V867" s="4" t="str">
        <x:v>design.collection.rolling_stone_scatter_pouch.out</x:v>
      </x:c>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Not applicable</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prerequisite",IF(K868="Raw entry preparation","Entry-resource preparation",IF(G868="Not applicable",IF(IFERROR(INDEX('Items'!$AI$6:$AI$1005,MATCH(T868,'Items'!$A$6:$A$1005,0)),"MISSING ID")="Finished item","Finished endpoint",IF(IFERROR(INDEX('Items'!$AI$6:$AI$1005,MATCH(T868,'Items'!$A$6:$A$1005,0)),"MISSING ID")="Currency","Currency / no refinement tier","Recovered output / tier not applicable")),IF(OR(IFERROR(INDEX('Crafting recipes'!$H$6:$H$1005,MATCH(J868,'Crafting recipes'!$A$6:$A$1005,0)),"MISSING ID")="Unassigned",G868="Unassigned"),"Tier unresolved",IF(IFERROR(VALUE(RIGHT(G868,1))-VALUE(RIGHT(IFERROR(INDEX('Crafting recipes'!$H$6:$H$1005,MATCH(J868,'Crafting recipes'!$A$6:$A$1005,0)),"MISSING ID"),1)),0)=1,IF(B868=IFERROR(INDEX('Crafting recipes'!$H$6:$H$1005,MATCH(J868,'Crafting recipes'!$A$6:$A$1005,0)),"MISSING ID"),"Advances one material tier","Lower-tier ingredient; route advances one tier"),"Needs tier review"))))))</x:f>
        <x:v>Finished endpoint</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 sheet</x:v>
      </x:c>
      <x:c r="B869" s="4" t="str">
        <x:f>IFERROR(INDEX('Material routes'!$F$6:$F$2205,MATCH(U869,'Material routes'!$A$6:$A$2205,0)),"MISSING ID")</x:f>
        <x:v>T2</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Not applicable</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prerequisite",IF(K869="Raw entry preparation","Entry-resource preparation",IF(G869="Not applicable",IF(IFERROR(INDEX('Items'!$AI$6:$AI$1005,MATCH(T869,'Items'!$A$6:$A$1005,0)),"MISSING ID")="Finished item","Finished endpoint",IF(IFERROR(INDEX('Items'!$AI$6:$AI$1005,MATCH(T869,'Items'!$A$6:$A$1005,0)),"MISSING ID")="Currency","Currency / no refinement tier","Recovered output / tier not applicable")),IF(OR(IFERROR(INDEX('Crafting recipes'!$H$6:$H$1005,MATCH(J869,'Crafting recipes'!$A$6:$A$1005,0)),"MISSING ID")="Unassigned",G869="Unassigned"),"Tier unresolved",IF(IFERROR(VALUE(RIGHT(G869,1))-VALUE(RIGHT(IFERROR(INDEX('Crafting recipes'!$H$6:$H$1005,MATCH(J869,'Crafting recipes'!$A$6:$A$1005,0)),"MISSING ID"),1)),0)=1,IF(B869=IFERROR(INDEX('Crafting recipes'!$H$6:$H$1005,MATCH(J869,'Crafting recipes'!$A$6:$A$1005,0)),"MISSING ID"),"Advances one material tier","Lower-tier ingredient; route advances one tier"),"Needs tier review"))))))</x:f>
        <x:v>Finished endpoint</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Not applicable</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prerequisite",IF(K870="Raw entry preparation","Entry-resource preparation",IF(G870="Not applicable",IF(IFERROR(INDEX('Items'!$AI$6:$AI$1005,MATCH(T870,'Items'!$A$6:$A$1005,0)),"MISSING ID")="Finished item","Finished endpoint",IF(IFERROR(INDEX('Items'!$AI$6:$AI$1005,MATCH(T870,'Items'!$A$6:$A$1005,0)),"MISSING ID")="Currency","Currency / no refinement tier","Recovered output / tier not applicable")),IF(OR(IFERROR(INDEX('Crafting recipes'!$H$6:$H$1005,MATCH(J870,'Crafting recipes'!$A$6:$A$1005,0)),"MISSING ID")="Unassigned",G870="Unassigned"),"Tier unresolved",IF(IFERROR(VALUE(RIGHT(G870,1))-VALUE(RIGHT(IFERROR(INDEX('Crafting recipes'!$H$6:$H$1005,MATCH(J870,'Crafting recipes'!$A$6:$A$1005,0)),"MISSING ID"),1)),0)=1,IF(B870=IFERROR(INDEX('Crafting recipes'!$H$6:$H$1005,MATCH(J870,'Crafting recipes'!$A$6:$A$1005,0)),"MISSING ID"),"Advances one material tier","Lower-tier ingredient; route advances one tier"),"Needs tier review"))))))</x:f>
        <x:v>Finished endpoint</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T3</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Not applicable</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prerequisite",IF(K871="Raw entry preparation","Entry-resource preparation",IF(G871="Not applicable",IF(IFERROR(INDEX('Items'!$AI$6:$AI$1005,MATCH(T871,'Items'!$A$6:$A$1005,0)),"MISSING ID")="Finished item","Finished endpoint",IF(IFERROR(INDEX('Items'!$AI$6:$AI$1005,MATCH(T871,'Items'!$A$6:$A$1005,0)),"MISSING ID")="Currency","Currency / no refinement tier","Recovered output / tier not applicable")),IF(OR(IFERROR(INDEX('Crafting recipes'!$H$6:$H$1005,MATCH(J871,'Crafting recipes'!$A$6:$A$1005,0)),"MISSING ID")="Unassigned",G871="Unassigned"),"Tier unresolved",IF(IFERROR(VALUE(RIGHT(G871,1))-VALUE(RIGHT(IFERROR(INDEX('Crafting recipes'!$H$6:$H$1005,MATCH(J871,'Crafting recipes'!$A$6:$A$1005,0)),"MISSING ID"),1)),0)=1,IF(B871=IFERROR(INDEX('Crafting recipes'!$H$6:$H$1005,MATCH(J871,'Crafting recipes'!$A$6:$A$1005,0)),"MISSING ID"),"Advances one material tier","Lower-tier ingredient; route advances one tier"),"Needs tier review"))))))</x:f>
        <x:v>Finished endpoint</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T0</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Finished endpoint</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Worked iron stock</x:v>
      </x:c>
      <x:c r="B873" s="4" t="str">
        <x:f>IFERROR(INDEX('Material routes'!$F$6:$F$2205,MATCH(U873,'Material routes'!$A$6:$A$2205,0)),"MISSING ID")</x:f>
        <x:v>T2</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Not applicable</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prerequisite",IF(K873="Raw entry preparation","Entry-resource preparation",IF(G873="Not applicable",IF(IFERROR(INDEX('Items'!$AI$6:$AI$1005,MATCH(T873,'Items'!$A$6:$A$1005,0)),"MISSING ID")="Finished item","Finished endpoint",IF(IFERROR(INDEX('Items'!$AI$6:$AI$1005,MATCH(T873,'Items'!$A$6:$A$1005,0)),"MISSING ID")="Currency","Currency / no refinement tier","Recovered output / tier not applicable")),IF(OR(IFERROR(INDEX('Crafting recipes'!$H$6:$H$1005,MATCH(J873,'Crafting recipes'!$A$6:$A$1005,0)),"MISSING ID")="Unassigned",G873="Unassigned"),"Tier unresolved",IF(IFERROR(VALUE(RIGHT(G873,1))-VALUE(RIGHT(IFERROR(INDEX('Crafting recipes'!$H$6:$H$1005,MATCH(J873,'Crafting recipes'!$A$6:$A$1005,0)),"MISSING ID"),1)),0)=1,IF(B873=IFERROR(INDEX('Crafting recipes'!$H$6:$H$1005,MATCH(J873,'Crafting recipes'!$A$6:$A$1005,0)),"MISSING ID"),"Advances one material tier","Lower-tier ingredient; route advances one tier"),"Needs tier review"))))))</x:f>
        <x:v>Finished endpoint</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t="str">
        <x:f>IFERROR(INDEX('Material routes'!$E$6:$E$2205,MATCH(U874,'Material routes'!$A$6:$A$2205,0)),"MISSING ID")</x:f>
        <x:v>Tendon cord</x:v>
      </x:c>
      <x:c r="B874" s="4" t="str">
        <x:f>IFERROR(INDEX('Material routes'!$F$6:$F$2205,MATCH(U874,'Material routes'!$A$6:$A$2205,0)),"MISSING ID")</x:f>
        <x:v>T1</x:v>
      </x:c>
      <x:c r="C874" s="4" t="str">
        <x:f>IFERROR(INDEX('Material routes'!$H$6:$H$2205,MATCH(U874,'Material routes'!$A$6:$A$2205,0)),"MISSING ID")</x:f>
        <x:v>Crafting component</x:v>
      </x:c>
      <x:c r="D874" s="4" t="str">
        <x:f>IFERROR(INDEX('Material routes'!$G$6:$G$2205,MATCH(U874,'Material routes'!$A$6:$A$2205,0)),"MISSING ID")</x:f>
        <x:v>Crafting components</x:v>
      </x:c>
      <x:c r="E874" s="4" t="str">
        <x:f>IFERROR(INDEX('Material routes'!$C$6:$C$2205,MATCH(U874,'Material routes'!$A$6:$A$2205,0)),"MISSING ID")</x:f>
        <x:v>Ingredient candidate</x:v>
      </x:c>
      <x:c r="F874" s="4" t="str">
        <x:f>IFERROR(INDEX('Material routes'!$E$6:$E$2205,MATCH(V874,'Material routes'!$A$6:$A$2205,0)),"MISSING ID")</x:f>
        <x:v>Weighted tendon snare</x:v>
      </x:c>
      <x:c r="G874" s="4" t="str">
        <x:f>IFERROR(INDEX('Material routes'!$F$6:$F$2205,MATCH(V874,'Material routes'!$A$6:$A$2205,0)),"MISSING ID")</x:f>
        <x:v>Not applicable</x:v>
      </x:c>
      <x:c r="H874" s="4" t="str">
        <x:f>IFERROR(INDEX('Material routes'!$H$6:$H$2205,MATCH(V874,'Material routes'!$A$6:$A$2205,0)),"MISSING ID")</x:f>
        <x:v>Trap</x:v>
      </x:c>
      <x:c r="I874" s="4" t="str">
        <x:f>IFERROR(INDEX('Material routes'!$G$6:$G$2205,MATCH(V874,'Material routes'!$A$6:$A$2205,0)),"MISSING ID")</x:f>
        <x:v>Weapons</x:v>
      </x:c>
      <x:c r="J874" s="4" t="str">
        <x:f>IFERROR(INDEX('Material routes'!$B$6:$B$2205,MATCH(U874,'Material routes'!$A$6:$A$2205,0)),"MISSING ID")</x:f>
        <x:v>design.collection.weighted_tendon_snare</x:v>
      </x:c>
      <x:c r="K874" s="4" t="str">
        <x:f>IFERROR(INDEX('Crafting recipes'!$C$6:$C$1005,MATCH(J874,'Crafting recipes'!$A$6:$A$1005,0)),"MISSING ID")</x:f>
        <x:v>Finished-item crafting</x:v>
      </x:c>
      <x:c r="L874" s="4" t="str">
        <x:f>IFERROR(INDEX('Material routes'!$K$6:$K$2205,MATCH(U874,'Material routes'!$A$6:$A$2205,0)),"MISSING ID")</x:f>
        <x:v>Proposal</x:v>
      </x:c>
      <x:c r="M874" s="4" t="str">
        <x:f>IFERROR(INDEX('Material routes'!$M$6:$M$2205,MATCH(U874,'Material routes'!$A$6:$A$2205,0)),"MISSING ID")</x:f>
        <x:v>Partial proposal</x:v>
      </x:c>
      <x:c r="N874" s="4"/>
      <x:c r="O874" s="4" t="str">
        <x:f>IFERROR(INDEX('Material routes'!$J$6:$J$2205,MATCH(U874,'Material routes'!$A$6:$A$2205,0)),"MISSING ID")</x:f>
        <x:v>Unspecified</x:v>
      </x:c>
      <x:c r="P874" s="4"/>
      <x:c r="Q874" s="4" t="str">
        <x:f>IFERROR(INDEX('Material routes'!$J$6:$J$2205,MATCH(V874,'Material routes'!$A$6:$A$2205,0)),"MISSING ID")</x:f>
        <x:v>Unspecified</x:v>
      </x:c>
      <x:c r="R874" s="4" t="str">
        <x:f>IF(L874="Withheld","Withheld premise",IF(E874="Tool candidate","Reusable prerequisite",IF(K874="Raw entry preparation","Entry-resource preparation",IF(G874="Not applicable",IF(IFERROR(INDEX('Items'!$AI$6:$AI$1005,MATCH(T874,'Items'!$A$6:$A$1005,0)),"MISSING ID")="Finished item","Finished endpoint",IF(IFERROR(INDEX('Items'!$AI$6:$AI$1005,MATCH(T874,'Items'!$A$6:$A$1005,0)),"MISSING ID")="Currency","Currency / no refinement tier","Recovered output / tier not applicable")),IF(OR(IFERROR(INDEX('Crafting recipes'!$H$6:$H$1005,MATCH(J874,'Crafting recipes'!$A$6:$A$1005,0)),"MISSING ID")="Unassigned",G874="Unassigned"),"Tier unresolved",IF(IFERROR(VALUE(RIGHT(G874,1))-VALUE(RIGHT(IFERROR(INDEX('Crafting recipes'!$H$6:$H$1005,MATCH(J874,'Crafting recipes'!$A$6:$A$1005,0)),"MISSING ID"),1)),0)=1,IF(B874=IFERROR(INDEX('Crafting recipes'!$H$6:$H$1005,MATCH(J874,'Crafting recipes'!$A$6:$A$1005,0)),"MISSING ID"),"Advances one material tier","Lower-tier ingredient; route advances one tier"),"Needs tier review"))))))</x:f>
        <x:v>Finished endpoint</x:v>
      </x:c>
      <x:c r="S874" s="4" t="str">
        <x:f>IFERROR(INDEX('Material routes'!$D$6:$D$2205,MATCH(U874,'Material routes'!$A$6:$A$2205,0)),"MISSING ID")</x:f>
        <x:v>proposal.bio.cord</x:v>
      </x:c>
      <x:c r="T874" s="4" t="str">
        <x:f>IFERROR(INDEX('Material routes'!$D$6:$D$2205,MATCH(V874,'Material routes'!$A$6:$A$2205,0)),"MISSING ID")</x:f>
        <x:v>proposal.collection.weighted_tendon_snare</x:v>
      </x:c>
      <x:c r="U874" s="4" t="str">
        <x:v>design.collection.weighted_tendon_snare.in.1</x:v>
      </x:c>
      <x:c r="V874" s="4" t="str">
        <x:v>design.collection.weighted_tendon_snare.out</x:v>
      </x:c>
    </x:row>
    <x:row r="875" ht="64" customHeight="1">
      <x:c r="A875" s="4" t="str">
        <x:f>IFERROR(INDEX('Material routes'!$E$6:$E$2205,MATCH(U875,'Material routes'!$A$6:$A$2205,0)),"MISSING ID")</x:f>
        <x:v>Dressed building-stone stock</x:v>
      </x:c>
      <x:c r="B875" s="4" t="str">
        <x:f>IFERROR(INDEX('Material routes'!$F$6:$F$2205,MATCH(U875,'Material routes'!$A$6:$A$2205,0)),"MISSING ID")</x:f>
        <x:v>T1</x:v>
      </x:c>
      <x:c r="C875" s="4" t="str">
        <x:f>IFERROR(INDEX('Material routes'!$H$6:$H$2205,MATCH(U875,'Material routes'!$A$6:$A$2205,0)),"MISSING ID")</x:f>
        <x:v>Processed material</x:v>
      </x:c>
      <x:c r="D875" s="4" t="str">
        <x:f>IFERROR(INDEX('Material routes'!$G$6:$G$2205,MATCH(U875,'Material routes'!$A$6:$A$2205,0)),"MISSING ID")</x:f>
        <x:v>Manufactured stock</x:v>
      </x:c>
      <x:c r="E875" s="4" t="str">
        <x:f>IFERROR(INDEX('Material routes'!$C$6:$C$2205,MATCH(U875,'Material routes'!$A$6:$A$2205,0)),"MISSING ID")</x:f>
        <x:v>Ingredient candidate</x:v>
      </x:c>
      <x:c r="F875" s="4" t="str">
        <x:f>IFERROR(INDEX('Material routes'!$E$6:$E$2205,MATCH(V875,'Material routes'!$A$6:$A$2205,0)),"MISSING ID")</x:f>
        <x:v>Weighted tendon snare</x:v>
      </x:c>
      <x:c r="G875" s="4" t="str">
        <x:f>IFERROR(INDEX('Material routes'!$F$6:$F$2205,MATCH(V875,'Material routes'!$A$6:$A$2205,0)),"MISSING ID")</x:f>
        <x:v>Not applicable</x:v>
      </x:c>
      <x:c r="H875" s="4" t="str">
        <x:f>IFERROR(INDEX('Material routes'!$H$6:$H$2205,MATCH(V875,'Material routes'!$A$6:$A$2205,0)),"MISSING ID")</x:f>
        <x:v>Trap</x:v>
      </x:c>
      <x:c r="I875" s="4" t="str">
        <x:f>IFERROR(INDEX('Material routes'!$G$6:$G$2205,MATCH(V875,'Material routes'!$A$6:$A$2205,0)),"MISSING ID")</x:f>
        <x:v>Weapons</x:v>
      </x:c>
      <x:c r="J875" s="4" t="str">
        <x:f>IFERROR(INDEX('Material routes'!$B$6:$B$2205,MATCH(U875,'Material routes'!$A$6:$A$2205,0)),"MISSING ID")</x:f>
        <x:v>design.collection.weighted_tendon_snare</x:v>
      </x:c>
      <x:c r="K875" s="4" t="str">
        <x:f>IFERROR(INDEX('Crafting recipes'!$C$6:$C$1005,MATCH(J875,'Crafting recipes'!$A$6:$A$1005,0)),"MISSING ID")</x:f>
        <x:v>Finished-item crafting</x:v>
      </x:c>
      <x:c r="L875" s="4" t="str">
        <x:f>IFERROR(INDEX('Material routes'!$K$6:$K$2205,MATCH(U875,'Material routes'!$A$6:$A$2205,0)),"MISSING ID")</x:f>
        <x:v>Proposal</x:v>
      </x:c>
      <x:c r="M875" s="4" t="str">
        <x:f>IFERROR(INDEX('Material routes'!$M$6:$M$2205,MATCH(U875,'Material routes'!$A$6:$A$2205,0)),"MISSING ID")</x:f>
        <x:v>Partial proposal</x:v>
      </x:c>
      <x:c r="N875" s="4"/>
      <x:c r="O875" s="4" t="str">
        <x:f>IFERROR(INDEX('Material routes'!$J$6:$J$2205,MATCH(U875,'Material routes'!$A$6:$A$2205,0)),"MISSING ID")</x:f>
        <x:v>Unspecified</x:v>
      </x:c>
      <x:c r="P875" s="4"/>
      <x:c r="Q875" s="4" t="str">
        <x:f>IFERROR(INDEX('Material routes'!$J$6:$J$2205,MATCH(V875,'Material routes'!$A$6:$A$2205,0)),"MISSING ID")</x:f>
        <x:v>Unspecified</x:v>
      </x:c>
      <x:c r="R875" s="4" t="str">
        <x:f>IF(L875="Withheld","Withheld premise",IF(E875="Tool candidate","Reusable prerequisite",IF(K875="Raw entry preparation","Entry-resource preparation",IF(G875="Not applicable",IF(IFERROR(INDEX('Items'!$AI$6:$AI$1005,MATCH(T875,'Items'!$A$6:$A$1005,0)),"MISSING ID")="Finished item","Finished endpoint",IF(IFERROR(INDEX('Items'!$AI$6:$AI$1005,MATCH(T875,'Items'!$A$6:$A$1005,0)),"MISSING ID")="Currency","Currency / no refinement tier","Recovered output / tier not applicable")),IF(OR(IFERROR(INDEX('Crafting recipes'!$H$6:$H$1005,MATCH(J875,'Crafting recipes'!$A$6:$A$1005,0)),"MISSING ID")="Unassigned",G875="Unassigned"),"Tier unresolved",IF(IFERROR(VALUE(RIGHT(G875,1))-VALUE(RIGHT(IFERROR(INDEX('Crafting recipes'!$H$6:$H$1005,MATCH(J875,'Crafting recipes'!$A$6:$A$1005,0)),"MISSING ID"),1)),0)=1,IF(B875=IFERROR(INDEX('Crafting recipes'!$H$6:$H$1005,MATCH(J875,'Crafting recipes'!$A$6:$A$1005,0)),"MISSING ID"),"Advances one material tier","Lower-tier ingredient; route advances one tier"),"Needs tier review"))))))</x:f>
        <x:v>Finished endpoint</x:v>
      </x:c>
      <x:c r="S875" s="4" t="str">
        <x:f>IFERROR(INDEX('Material routes'!$D$6:$D$2205,MATCH(U875,'Material routes'!$A$6:$A$2205,0)),"MISSING ID")</x:f>
        <x:v>proposal.t1.dressed_stone</x:v>
      </x:c>
      <x:c r="T875" s="4" t="str">
        <x:f>IFERROR(INDEX('Material routes'!$D$6:$D$2205,MATCH(V875,'Material routes'!$A$6:$A$2205,0)),"MISSING ID")</x:f>
        <x:v>proposal.collection.weighted_tendon_snare</x:v>
      </x:c>
      <x:c r="U875" s="4" t="str">
        <x:v>design.collection.weighted_tendon_snare.in.2</x:v>
      </x:c>
      <x:c r="V875" s="4" t="str">
        <x:v>design.collection.weighted_tendon_snare.out</x:v>
      </x:c>
    </x:row>
    <x:row r="876" ht="64" customHeight="1">
      <x:c r="A876" s="4" t="str">
        <x:f>IFERROR(INDEX('Material routes'!$E$6:$E$2205,MATCH(U876,'Material routes'!$A$6:$A$2205,0)),"MISSING ID")</x:f>
        <x:v>Hinged shell-panel sets</x:v>
      </x:c>
      <x:c r="B876" s="4" t="str">
        <x:f>IFERROR(INDEX('Material routes'!$F$6:$F$2205,MATCH(U876,'Material routes'!$A$6:$A$2205,0)),"MISSING ID")</x:f>
        <x:v>T3</x:v>
      </x:c>
      <x:c r="C876" s="4" t="str">
        <x:f>IFERROR(INDEX('Material routes'!$H$6:$H$2205,MATCH(U876,'Material routes'!$A$6:$A$2205,0)),"MISSING ID")</x:f>
        <x:v>Crafting component</x:v>
      </x:c>
      <x:c r="D876" s="4" t="str">
        <x:f>IFERROR(INDEX('Material routes'!$G$6:$G$2205,MATCH(U876,'Material routes'!$A$6:$A$2205,0)),"MISSING ID")</x:f>
        <x:v>Crafting components</x:v>
      </x:c>
      <x:c r="E876" s="4" t="str">
        <x:f>IFERROR(INDEX('Material routes'!$C$6:$C$2205,MATCH(U876,'Material routes'!$A$6:$A$2205,0)),"MISSING ID")</x:f>
        <x:v>Ingredient candidate</x:v>
      </x:c>
      <x:c r="F876" s="4" t="str">
        <x:f>IFERROR(INDEX('Material routes'!$E$6:$E$2205,MATCH(V876,'Material routes'!$A$6:$A$2205,0)),"MISSING ID")</x:f>
        <x:v>Hinged shell-drop cage</x:v>
      </x:c>
      <x:c r="G876" s="4" t="str">
        <x:f>IFERROR(INDEX('Material routes'!$F$6:$F$2205,MATCH(V876,'Material routes'!$A$6:$A$2205,0)),"MISSING ID")</x:f>
        <x:v>Not applicable</x:v>
      </x:c>
      <x:c r="H876" s="4" t="str">
        <x:f>IFERROR(INDEX('Material routes'!$H$6:$H$2205,MATCH(V876,'Material routes'!$A$6:$A$2205,0)),"MISSING ID")</x:f>
        <x:v>Trap</x:v>
      </x:c>
      <x:c r="I876" s="4" t="str">
        <x:f>IFERROR(INDEX('Material routes'!$G$6:$G$2205,MATCH(V876,'Material routes'!$A$6:$A$2205,0)),"MISSING ID")</x:f>
        <x:v>Weapons</x:v>
      </x:c>
      <x:c r="J876" s="4" t="str">
        <x:f>IFERROR(INDEX('Material routes'!$B$6:$B$2205,MATCH(U876,'Material routes'!$A$6:$A$2205,0)),"MISSING ID")</x:f>
        <x:v>design.collection.hinged_shell_drop_cage</x:v>
      </x:c>
      <x:c r="K876" s="4" t="str">
        <x:f>IFERROR(INDEX('Crafting recipes'!$C$6:$C$1005,MATCH(J876,'Crafting recipes'!$A$6:$A$1005,0)),"MISSING ID")</x:f>
        <x:v>Finished-item crafting</x:v>
      </x:c>
      <x:c r="L876" s="4" t="str">
        <x:f>IFERROR(INDEX('Material routes'!$K$6:$K$2205,MATCH(U876,'Material routes'!$A$6:$A$2205,0)),"MISSING ID")</x:f>
        <x:v>Proposal</x:v>
      </x:c>
      <x:c r="M876" s="4" t="str">
        <x:f>IFERROR(INDEX('Material routes'!$M$6:$M$2205,MATCH(U876,'Material routes'!$A$6:$A$2205,0)),"MISSING ID")</x:f>
        <x:v>Partial proposal</x:v>
      </x:c>
      <x:c r="N876" s="4"/>
      <x:c r="O876" s="4" t="str">
        <x:f>IFERROR(INDEX('Material routes'!$J$6:$J$2205,MATCH(U876,'Material routes'!$A$6:$A$2205,0)),"MISSING ID")</x:f>
        <x:v>Unspecified</x:v>
      </x:c>
      <x:c r="P876" s="4"/>
      <x:c r="Q876" s="4" t="str">
        <x:f>IFERROR(INDEX('Material routes'!$J$6:$J$2205,MATCH(V876,'Material routes'!$A$6:$A$2205,0)),"MISSING ID")</x:f>
        <x:v>Unspecified</x:v>
      </x:c>
      <x:c r="R876" s="4" t="str">
        <x:f>IF(L876="Withheld","Withheld premise",IF(E876="Tool candidate","Reusable prerequisite",IF(K876="Raw entry preparation","Entry-resource preparation",IF(G876="Not applicable",IF(IFERROR(INDEX('Items'!$AI$6:$AI$1005,MATCH(T876,'Items'!$A$6:$A$1005,0)),"MISSING ID")="Finished item","Finished endpoint",IF(IFERROR(INDEX('Items'!$AI$6:$AI$1005,MATCH(T876,'Items'!$A$6:$A$1005,0)),"MISSING ID")="Currency","Currency / no refinement tier","Recovered output / tier not applicable")),IF(OR(IFERROR(INDEX('Crafting recipes'!$H$6:$H$1005,MATCH(J876,'Crafting recipes'!$A$6:$A$1005,0)),"MISSING ID")="Unassigned",G876="Unassigned"),"Tier unresolved",IF(IFERROR(VALUE(RIGHT(G876,1))-VALUE(RIGHT(IFERROR(INDEX('Crafting recipes'!$H$6:$H$1005,MATCH(J876,'Crafting recipes'!$A$6:$A$1005,0)),"MISSING ID"),1)),0)=1,IF(B876=IFERROR(INDEX('Crafting recipes'!$H$6:$H$1005,MATCH(J876,'Crafting recipes'!$A$6:$A$1005,0)),"MISSING ID"),"Advances one material tier","Lower-tier ingredient; route advances one tier"),"Needs tier review"))))))</x:f>
        <x:v>Finished endpoint</x:v>
      </x:c>
      <x:c r="S876" s="4" t="str">
        <x:f>IFERROR(INDEX('Material routes'!$D$6:$D$2205,MATCH(U876,'Material routes'!$A$6:$A$2205,0)),"MISSING ID")</x:f>
        <x:v>proposal.t3.hinged_shell</x:v>
      </x:c>
      <x:c r="T876" s="4" t="str">
        <x:f>IFERROR(INDEX('Material routes'!$D$6:$D$2205,MATCH(V876,'Material routes'!$A$6:$A$2205,0)),"MISSING ID")</x:f>
        <x:v>proposal.collection.hinged_shell_drop_cage</x:v>
      </x:c>
      <x:c r="U876" s="4" t="str">
        <x:v>design.collection.hinged_shell_drop_cage.in.1</x:v>
      </x:c>
      <x:c r="V876" s="4" t="str">
        <x:v>design.collection.hinged_shell_drop_cage.out</x:v>
      </x:c>
    </x:row>
    <x:row r="877" ht="64" customHeight="1">
      <x:c r="A877" s="4" t="str">
        <x:f>IFERROR(INDEX('Material routes'!$E$6:$E$2205,MATCH(U877,'Material routes'!$A$6:$A$2205,0)),"MISSING ID")</x:f>
        <x:v>Matched metal fastener set</x:v>
      </x:c>
      <x:c r="B877" s="4" t="str">
        <x:f>IFERROR(INDEX('Material routes'!$F$6:$F$2205,MATCH(U877,'Material routes'!$A$6:$A$2205,0)),"MISSING ID")</x:f>
        <x:v>T3</x:v>
      </x:c>
      <x:c r="C877" s="4" t="str">
        <x:f>IFERROR(INDEX('Material routes'!$H$6:$H$2205,MATCH(U877,'Material routes'!$A$6:$A$2205,0)),"MISSING ID")</x:f>
        <x:v>Crafting component</x:v>
      </x:c>
      <x:c r="D877" s="4" t="str">
        <x:f>IFERROR(INDEX('Material routes'!$G$6:$G$2205,MATCH(U877,'Material routes'!$A$6:$A$2205,0)),"MISSING ID")</x:f>
        <x:v>Crafting components</x:v>
      </x:c>
      <x:c r="E877" s="4" t="str">
        <x:f>IFERROR(INDEX('Material routes'!$C$6:$C$2205,MATCH(U877,'Material routes'!$A$6:$A$2205,0)),"MISSING ID")</x:f>
        <x:v>Ingredient candidate</x:v>
      </x:c>
      <x:c r="F877" s="4" t="str">
        <x:f>IFERROR(INDEX('Material routes'!$E$6:$E$2205,MATCH(V877,'Material routes'!$A$6:$A$2205,0)),"MISSING ID")</x:f>
        <x:v>Hinged shell-drop cage</x:v>
      </x:c>
      <x:c r="G877" s="4" t="str">
        <x:f>IFERROR(INDEX('Material routes'!$F$6:$F$2205,MATCH(V877,'Material routes'!$A$6:$A$2205,0)),"MISSING ID")</x:f>
        <x:v>Not applicable</x:v>
      </x:c>
      <x:c r="H877" s="4" t="str">
        <x:f>IFERROR(INDEX('Material routes'!$H$6:$H$2205,MATCH(V877,'Material routes'!$A$6:$A$2205,0)),"MISSING ID")</x:f>
        <x:v>Trap</x:v>
      </x:c>
      <x:c r="I877" s="4" t="str">
        <x:f>IFERROR(INDEX('Material routes'!$G$6:$G$2205,MATCH(V877,'Material routes'!$A$6:$A$2205,0)),"MISSING ID")</x:f>
        <x:v>Weapons</x:v>
      </x:c>
      <x:c r="J877" s="4" t="str">
        <x:f>IFERROR(INDEX('Material routes'!$B$6:$B$2205,MATCH(U877,'Material routes'!$A$6:$A$2205,0)),"MISSING ID")</x:f>
        <x:v>design.collection.hinged_shell_drop_cage</x:v>
      </x:c>
      <x:c r="K877" s="4" t="str">
        <x:f>IFERROR(INDEX('Crafting recipes'!$C$6:$C$1005,MATCH(J877,'Crafting recipes'!$A$6:$A$1005,0)),"MISSING ID")</x:f>
        <x:v>Finished-item crafting</x:v>
      </x:c>
      <x:c r="L877" s="4" t="str">
        <x:f>IFERROR(INDEX('Material routes'!$K$6:$K$2205,MATCH(U877,'Material routes'!$A$6:$A$2205,0)),"MISSING ID")</x:f>
        <x:v>Proposal</x:v>
      </x:c>
      <x:c r="M877" s="4" t="str">
        <x:f>IFERROR(INDEX('Material routes'!$M$6:$M$2205,MATCH(U877,'Material routes'!$A$6:$A$2205,0)),"MISSING ID")</x:f>
        <x:v>Partial proposal</x:v>
      </x:c>
      <x:c r="N877" s="4"/>
      <x:c r="O877" s="4" t="str">
        <x:f>IFERROR(INDEX('Material routes'!$J$6:$J$2205,MATCH(U877,'Material routes'!$A$6:$A$2205,0)),"MISSING ID")</x:f>
        <x:v>Unspecified</x:v>
      </x:c>
      <x:c r="P877" s="4"/>
      <x:c r="Q877" s="4" t="str">
        <x:f>IFERROR(INDEX('Material routes'!$J$6:$J$2205,MATCH(V877,'Material routes'!$A$6:$A$2205,0)),"MISSING ID")</x:f>
        <x:v>Unspecified</x:v>
      </x:c>
      <x:c r="R877" s="4" t="str">
        <x:f>IF(L877="Withheld","Withheld premise",IF(E877="Tool candidate","Reusable prerequisite",IF(K877="Raw entry preparation","Entry-resource preparation",IF(G877="Not applicable",IF(IFERROR(INDEX('Items'!$AI$6:$AI$1005,MATCH(T877,'Items'!$A$6:$A$1005,0)),"MISSING ID")="Finished item","Finished endpoint",IF(IFERROR(INDEX('Items'!$AI$6:$AI$1005,MATCH(T877,'Items'!$A$6:$A$1005,0)),"MISSING ID")="Currency","Currency / no refinement tier","Recovered output / tier not applicable")),IF(OR(IFERROR(INDEX('Crafting recipes'!$H$6:$H$1005,MATCH(J877,'Crafting recipes'!$A$6:$A$1005,0)),"MISSING ID")="Unassigned",G877="Unassigned"),"Tier unresolved",IF(IFERROR(VALUE(RIGHT(G877,1))-VALUE(RIGHT(IFERROR(INDEX('Crafting recipes'!$H$6:$H$1005,MATCH(J877,'Crafting recipes'!$A$6:$A$1005,0)),"MISSING ID"),1)),0)=1,IF(B877=IFERROR(INDEX('Crafting recipes'!$H$6:$H$1005,MATCH(J877,'Crafting recipes'!$A$6:$A$1005,0)),"MISSING ID"),"Advances one material tier","Lower-tier ingredient; route advances one tier"),"Needs tier review"))))))</x:f>
        <x:v>Finished endpoint</x:v>
      </x:c>
      <x:c r="S877" s="4" t="str">
        <x:f>IFERROR(INDEX('Material routes'!$D$6:$D$2205,MATCH(U877,'Material routes'!$A$6:$A$2205,0)),"MISSING ID")</x:f>
        <x:v>proposal.lore.fastener_set</x:v>
      </x:c>
      <x:c r="T877" s="4" t="str">
        <x:f>IFERROR(INDEX('Material routes'!$D$6:$D$2205,MATCH(V877,'Material routes'!$A$6:$A$2205,0)),"MISSING ID")</x:f>
        <x:v>proposal.collection.hinged_shell_drop_cage</x:v>
      </x:c>
      <x:c r="U877" s="4" t="str">
        <x:v>design.collection.hinged_shell_drop_cage.in.2</x:v>
      </x:c>
      <x:c r="V877" s="4" t="str">
        <x:v>design.collection.hinged_shell_drop_cage.out</x:v>
      </x:c>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T3</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Not applicable</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prerequisite",IF(K881="Raw entry preparation","Entry-resource preparation",IF(G881="Not applicable",IF(IFERROR(INDEX('Items'!$AI$6:$AI$1005,MATCH(T881,'Items'!$A$6:$A$1005,0)),"MISSING ID")="Finished item","Finished endpoint",IF(IFERROR(INDEX('Items'!$AI$6:$AI$1005,MATCH(T881,'Items'!$A$6:$A$1005,0)),"MISSING ID")="Currency","Currency / no refinement tier","Recovered output / tier not applicable")),IF(OR(IFERROR(INDEX('Crafting recipes'!$H$6:$H$1005,MATCH(J881,'Crafting recipes'!$A$6:$A$1005,0)),"MISSING ID")="Unassigned",G881="Unassigned"),"Tier unresolved",IF(IFERROR(VALUE(RIGHT(G881,1))-VALUE(RIGHT(IFERROR(INDEX('Crafting recipes'!$H$6:$H$1005,MATCH(J881,'Crafting recipes'!$A$6:$A$1005,0)),"MISSING ID"),1)),0)=1,IF(B881=IFERROR(INDEX('Crafting recipes'!$H$6:$H$1005,MATCH(J881,'Crafting recipes'!$A$6:$A$1005,0)),"MISSING ID"),"Advances one material tier","Lower-tier ingredient; route advances one tier"),"Needs tier review"))))))</x:f>
        <x:v>Finished endpoint</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Not applicable</x:v>
      </x:c>
      <x:c r="C882" s="4" t="str">
        <x:f>IFERROR(INDEX('Material routes'!$H$6:$H$2205,MATCH(U882,'Material routes'!$A$6:$A$2205,0)),"MISSING ID")</x:f>
        <x:v>Musical instrument</x:v>
      </x:c>
      <x:c r="D882" s="4" t="str">
        <x:f>IFERROR(INDEX('Material routes'!$G$6:$G$2205,MATCH(U882,'Material routes'!$A$6:$A$2205,0)),"MISSING ID")</x:f>
        <x:v>Cultural objects</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Finished endpoint</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t="str">
        <x:f>IFERROR(INDEX('Material routes'!$E$6:$E$2205,MATCH(U883,'Material routes'!$A$6:$A$2205,0)),"MISSING ID")</x:f>
        <x:v>Spring-grade steel stock</x:v>
      </x:c>
      <x:c r="B883" s="4" t="str">
        <x:f>IFERROR(INDEX('Material routes'!$F$6:$F$2205,MATCH(U883,'Material routes'!$A$6:$A$2205,0)),"MISSING ID")</x:f>
        <x:v>T3</x:v>
      </x:c>
      <x:c r="C883" s="4" t="str">
        <x:f>IFERROR(INDEX('Material routes'!$H$6:$H$2205,MATCH(U883,'Material routes'!$A$6:$A$2205,0)),"MISSING ID")</x:f>
        <x:v>Processed material</x:v>
      </x:c>
      <x:c r="D883" s="4" t="str">
        <x:f>IFERROR(INDEX('Material routes'!$G$6:$G$2205,MATCH(U883,'Material routes'!$A$6:$A$2205,0)),"MISSING ID")</x:f>
        <x:v>Manufactured stock</x:v>
      </x:c>
      <x:c r="E883" s="4" t="str">
        <x:f>IFERROR(INDEX('Material routes'!$C$6:$C$2205,MATCH(U883,'Material routes'!$A$6:$A$2205,0)),"MISSING ID")</x:f>
        <x:v>Ingredient candidate</x:v>
      </x:c>
      <x:c r="F883" s="4" t="str">
        <x:f>IFERROR(INDEX('Material routes'!$E$6:$E$2205,MATCH(V883,'Material routes'!$A$6:$A$2205,0)),"MISSING ID")</x:f>
        <x:v>Spring-latched jaw restraint</x:v>
      </x:c>
      <x:c r="G883" s="4" t="str">
        <x:f>IFERROR(INDEX('Material routes'!$F$6:$F$2205,MATCH(V883,'Material routes'!$A$6:$A$2205,0)),"MISSING ID")</x:f>
        <x:v>Not applicable</x:v>
      </x:c>
      <x:c r="H883" s="4" t="str">
        <x:f>IFERROR(INDEX('Material routes'!$H$6:$H$2205,MATCH(V883,'Material routes'!$A$6:$A$2205,0)),"MISSING ID")</x:f>
        <x:v>Trap</x:v>
      </x:c>
      <x:c r="I883" s="4" t="str">
        <x:f>IFERROR(INDEX('Material routes'!$G$6:$G$2205,MATCH(V883,'Material routes'!$A$6:$A$2205,0)),"MISSING ID")</x:f>
        <x:v>Weapons</x:v>
      </x:c>
      <x:c r="J883" s="4" t="str">
        <x:f>IFERROR(INDEX('Material routes'!$B$6:$B$2205,MATCH(U883,'Material routes'!$A$6:$A$2205,0)),"MISSING ID")</x:f>
        <x:v>design.collection.spring_latched_jaw_restraint</x:v>
      </x:c>
      <x:c r="K883" s="4" t="str">
        <x:f>IFERROR(INDEX('Crafting recipes'!$C$6:$C$1005,MATCH(J883,'Crafting recipes'!$A$6:$A$1005,0)),"MISSING ID")</x:f>
        <x:v>Finished-item crafting</x:v>
      </x:c>
      <x:c r="L883" s="4" t="str">
        <x:f>IFERROR(INDEX('Material routes'!$K$6:$K$2205,MATCH(U883,'Material routes'!$A$6:$A$2205,0)),"MISSING ID")</x:f>
        <x:v>Proposal</x:v>
      </x:c>
      <x:c r="M883" s="4" t="str">
        <x:f>IFERROR(INDEX('Material routes'!$M$6:$M$2205,MATCH(U883,'Material routes'!$A$6:$A$2205,0)),"MISSING ID")</x:f>
        <x:v>Partial proposal</x:v>
      </x:c>
      <x:c r="N883" s="4"/>
      <x:c r="O883" s="4" t="str">
        <x:f>IFERROR(INDEX('Material routes'!$J$6:$J$2205,MATCH(U883,'Material routes'!$A$6:$A$2205,0)),"MISSING ID")</x:f>
        <x:v>Unspecified</x:v>
      </x:c>
      <x:c r="P883" s="4"/>
      <x:c r="Q883" s="4" t="str">
        <x:f>IFERROR(INDEX('Material routes'!$J$6:$J$2205,MATCH(V883,'Material routes'!$A$6:$A$2205,0)),"MISSING ID")</x:f>
        <x:v>Unspecified</x:v>
      </x:c>
      <x:c r="R883" s="4" t="str">
        <x:f>IF(L883="Withheld","Withheld premise",IF(E883="Tool candidate","Reusable prerequisite",IF(K883="Raw entry preparation","Entry-resource preparation",IF(G883="Not applicable",IF(IFERROR(INDEX('Items'!$AI$6:$AI$1005,MATCH(T883,'Items'!$A$6:$A$1005,0)),"MISSING ID")="Finished item","Finished endpoint",IF(IFERROR(INDEX('Items'!$AI$6:$AI$1005,MATCH(T883,'Items'!$A$6:$A$1005,0)),"MISSING ID")="Currency","Currency / no refinement tier","Recovered output / tier not applicable")),IF(OR(IFERROR(INDEX('Crafting recipes'!$H$6:$H$1005,MATCH(J883,'Crafting recipes'!$A$6:$A$1005,0)),"MISSING ID")="Unassigned",G883="Unassigned"),"Tier unresolved",IF(IFERROR(VALUE(RIGHT(G883,1))-VALUE(RIGHT(IFERROR(INDEX('Crafting recipes'!$H$6:$H$1005,MATCH(J883,'Crafting recipes'!$A$6:$A$1005,0)),"MISSING ID"),1)),0)=1,IF(B883=IFERROR(INDEX('Crafting recipes'!$H$6:$H$1005,MATCH(J883,'Crafting recipes'!$A$6:$A$1005,0)),"MISSING ID"),"Advances one material tier","Lower-tier ingredient; route advances one tier"),"Needs tier review"))))))</x:f>
        <x:v>Finished endpoint</x:v>
      </x:c>
      <x:c r="S883" s="4" t="str">
        <x:f>IFERROR(INDEX('Material routes'!$D$6:$D$2205,MATCH(U883,'Material routes'!$A$6:$A$2205,0)),"MISSING ID")</x:f>
        <x:v>proposal.branch.spring_steel</x:v>
      </x:c>
      <x:c r="T883" s="4" t="str">
        <x:f>IFERROR(INDEX('Material routes'!$D$6:$D$2205,MATCH(V883,'Material routes'!$A$6:$A$2205,0)),"MISSING ID")</x:f>
        <x:v>proposal.collection.spring_latched_jaw_restraint</x:v>
      </x:c>
      <x:c r="U883" s="4" t="str">
        <x:v>design.collection.spring_latched_jaw_restraint.in.1</x:v>
      </x:c>
      <x:c r="V883" s="4" t="str">
        <x:v>design.collection.spring_latched_jaw_restraint.out</x:v>
      </x:c>
    </x:row>
    <x:row r="884" ht="64" customHeight="1">
      <x:c r="A884" s="4" t="str">
        <x:f>IFERROR(INDEX('Material routes'!$E$6:$E$2205,MATCH(U884,'Material routes'!$A$6:$A$2205,0)),"MISSING ID")</x:f>
        <x:v>Steel stock</x:v>
      </x:c>
      <x:c r="B884" s="4" t="str">
        <x:f>IFERROR(INDEX('Material routes'!$F$6:$F$2205,MATCH(U884,'Material routes'!$A$6:$A$2205,0)),"MISSING ID")</x:f>
        <x:v>T2</x:v>
      </x:c>
      <x:c r="C884" s="4" t="str">
        <x:f>IFERROR(INDEX('Material routes'!$H$6:$H$2205,MATCH(U884,'Material routes'!$A$6:$A$2205,0)),"MISSING ID")</x:f>
        <x:v>Processed material</x:v>
      </x:c>
      <x:c r="D884" s="4" t="str">
        <x:f>IFERROR(INDEX('Material routes'!$G$6:$G$2205,MATCH(U884,'Material routes'!$A$6:$A$2205,0)),"MISSING ID")</x:f>
        <x:v>Manufactured stock</x:v>
      </x:c>
      <x:c r="E884" s="4" t="str">
        <x:f>IFERROR(INDEX('Material routes'!$C$6:$C$2205,MATCH(U884,'Material routes'!$A$6:$A$2205,0)),"MISSING ID")</x:f>
        <x:v>Ingredient candidate</x:v>
      </x:c>
      <x:c r="F884" s="4" t="str">
        <x:f>IFERROR(INDEX('Material routes'!$E$6:$E$2205,MATCH(V884,'Material routes'!$A$6:$A$2205,0)),"MISSING ID")</x:f>
        <x:v>Spring-latched jaw restraint</x:v>
      </x:c>
      <x:c r="G884" s="4" t="str">
        <x:f>IFERROR(INDEX('Material routes'!$F$6:$F$2205,MATCH(V884,'Material routes'!$A$6:$A$2205,0)),"MISSING ID")</x:f>
        <x:v>Not applicable</x:v>
      </x:c>
      <x:c r="H884" s="4" t="str">
        <x:f>IFERROR(INDEX('Material routes'!$H$6:$H$2205,MATCH(V884,'Material routes'!$A$6:$A$2205,0)),"MISSING ID")</x:f>
        <x:v>Trap</x:v>
      </x:c>
      <x:c r="I884" s="4" t="str">
        <x:f>IFERROR(INDEX('Material routes'!$G$6:$G$2205,MATCH(V884,'Material routes'!$A$6:$A$2205,0)),"MISSING ID")</x:f>
        <x:v>Weapons</x:v>
      </x:c>
      <x:c r="J884" s="4" t="str">
        <x:f>IFERROR(INDEX('Material routes'!$B$6:$B$2205,MATCH(U884,'Material routes'!$A$6:$A$2205,0)),"MISSING ID")</x:f>
        <x:v>design.collection.spring_latched_jaw_restraint</x:v>
      </x:c>
      <x:c r="K884" s="4" t="str">
        <x:f>IFERROR(INDEX('Crafting recipes'!$C$6:$C$1005,MATCH(J884,'Crafting recipes'!$A$6:$A$1005,0)),"MISSING ID")</x:f>
        <x:v>Finished-item crafting</x:v>
      </x:c>
      <x:c r="L884" s="4" t="str">
        <x:f>IFERROR(INDEX('Material routes'!$K$6:$K$2205,MATCH(U884,'Material routes'!$A$6:$A$2205,0)),"MISSING ID")</x:f>
        <x:v>Proposal</x:v>
      </x:c>
      <x:c r="M884" s="4" t="str">
        <x:f>IFERROR(INDEX('Material routes'!$M$6:$M$2205,MATCH(U884,'Material routes'!$A$6:$A$2205,0)),"MISSING ID")</x:f>
        <x:v>Partial proposal</x:v>
      </x:c>
      <x:c r="N884" s="4"/>
      <x:c r="O884" s="4" t="str">
        <x:f>IFERROR(INDEX('Material routes'!$J$6:$J$2205,MATCH(U884,'Material routes'!$A$6:$A$2205,0)),"MISSING ID")</x:f>
        <x:v>Unspecified</x:v>
      </x:c>
      <x:c r="P884" s="4"/>
      <x:c r="Q884" s="4" t="str">
        <x:f>IFERROR(INDEX('Material routes'!$J$6:$J$2205,MATCH(V884,'Material routes'!$A$6:$A$2205,0)),"MISSING ID")</x:f>
        <x:v>Unspecified</x:v>
      </x:c>
      <x:c r="R884" s="4" t="str">
        <x:f>IF(L884="Withheld","Withheld premise",IF(E884="Tool candidate","Reusable prerequisite",IF(K884="Raw entry preparation","Entry-resource preparation",IF(G884="Not applicable",IF(IFERROR(INDEX('Items'!$AI$6:$AI$1005,MATCH(T884,'Items'!$A$6:$A$1005,0)),"MISSING ID")="Finished item","Finished endpoint",IF(IFERROR(INDEX('Items'!$AI$6:$AI$1005,MATCH(T884,'Items'!$A$6:$A$1005,0)),"MISSING ID")="Currency","Currency / no refinement tier","Recovered output / tier not applicable")),IF(OR(IFERROR(INDEX('Crafting recipes'!$H$6:$H$1005,MATCH(J884,'Crafting recipes'!$A$6:$A$1005,0)),"MISSING ID")="Unassigned",G884="Unassigned"),"Tier unresolved",IF(IFERROR(VALUE(RIGHT(G884,1))-VALUE(RIGHT(IFERROR(INDEX('Crafting recipes'!$H$6:$H$1005,MATCH(J884,'Crafting recipes'!$A$6:$A$1005,0)),"MISSING ID"),1)),0)=1,IF(B884=IFERROR(INDEX('Crafting recipes'!$H$6:$H$1005,MATCH(J884,'Crafting recipes'!$A$6:$A$1005,0)),"MISSING ID"),"Advances one material tier","Lower-tier ingredient; route advances one tier"),"Needs tier review"))))))</x:f>
        <x:v>Finished endpoint</x:v>
      </x:c>
      <x:c r="S884" s="4" t="str">
        <x:f>IFERROR(INDEX('Material routes'!$D$6:$D$2205,MATCH(U884,'Material routes'!$A$6:$A$2205,0)),"MISSING ID")</x:f>
        <x:v>author.metallurgy.steel_stock</x:v>
      </x:c>
      <x:c r="T884" s="4" t="str">
        <x:f>IFERROR(INDEX('Material routes'!$D$6:$D$2205,MATCH(V884,'Material routes'!$A$6:$A$2205,0)),"MISSING ID")</x:f>
        <x:v>proposal.collection.spring_latched_jaw_restraint</x:v>
      </x:c>
      <x:c r="U884" s="4" t="str">
        <x:v>design.collection.spring_latched_jaw_restraint.in.2</x:v>
      </x:c>
      <x:c r="V884" s="4" t="str">
        <x:v>design.collection.spring_latched_jaw_restraint.out</x:v>
      </x:c>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Not applicable</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prerequisite",IF(K885="Raw entry preparation","Entry-resource preparation",IF(G885="Not applicable",IF(IFERROR(INDEX('Items'!$AI$6:$AI$1005,MATCH(T885,'Items'!$A$6:$A$1005,0)),"MISSING ID")="Finished item","Finished endpoint",IF(IFERROR(INDEX('Items'!$AI$6:$AI$1005,MATCH(T885,'Items'!$A$6:$A$1005,0)),"MISSING ID")="Currency","Currency / no refinement tier","Recovered output / tier not applicable")),IF(OR(IFERROR(INDEX('Crafting recipes'!$H$6:$H$1005,MATCH(J885,'Crafting recipes'!$A$6:$A$1005,0)),"MISSING ID")="Unassigned",G885="Unassigned"),"Tier unresolved",IF(IFERROR(VALUE(RIGHT(G885,1))-VALUE(RIGHT(IFERROR(INDEX('Crafting recipes'!$H$6:$H$1005,MATCH(J885,'Crafting recipes'!$A$6:$A$1005,0)),"MISSING ID"),1)),0)=1,IF(B885=IFERROR(INDEX('Crafting recipes'!$H$6:$H$1005,MATCH(J885,'Crafting recipes'!$A$6:$A$1005,0)),"MISSING ID"),"Advances one material tier","Lower-tier ingredient; route advances one tier"),"Needs tier review"))))))</x:f>
        <x:v>Finished endpoint</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Not applicable</x:v>
      </x:c>
      <x:c r="C886" s="4" t="str">
        <x:f>IFERROR(INDEX('Material routes'!$H$6:$H$2205,MATCH(U886,'Material routes'!$A$6:$A$2205,0)),"MISSING ID")</x:f>
        <x:v>Container</x:v>
      </x:c>
      <x:c r="D886" s="4" t="str">
        <x:f>IFERROR(INDEX('Material routes'!$G$6:$G$2205,MATCH(U886,'Material routes'!$A$6:$A$2205,0)),"MISSING ID")</x:f>
        <x:v>Containers</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Finished endpoint</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Not applicable</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Not applicable</x:v>
      </x:c>
      <x:c r="H887" s="4" t="str">
        <x:f>IFERROR(INDEX('Material routes'!$H$6:$H$2205,MATCH(V887,'Material routes'!$A$6:$A$2205,0)),"MISSING ID")</x:f>
        <x:v>Trap</x:v>
      </x:c>
      <x:c r="I887" s="4" t="str">
        <x:f>IFERROR(INDEX('Material routes'!$G$6:$G$2205,MATCH(V887,'Material routes'!$A$6:$A$2205,0)),"MISSING ID")</x:f>
        <x:v>Field supplies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prerequisite",IF(K887="Raw entry preparation","Entry-resource preparation",IF(G887="Not applicable",IF(IFERROR(INDEX('Items'!$AI$6:$AI$1005,MATCH(T887,'Items'!$A$6:$A$1005,0)),"MISSING ID")="Finished item","Finished endpoint",IF(IFERROR(INDEX('Items'!$AI$6:$AI$1005,MATCH(T887,'Items'!$A$6:$A$1005,0)),"MISSING ID")="Currency","Currency / no refinement tier","Recovered output / tier not applicable")),IF(OR(IFERROR(INDEX('Crafting recipes'!$H$6:$H$1005,MATCH(J887,'Crafting recipes'!$A$6:$A$1005,0)),"MISSING ID")="Unassigned",G887="Unassigned"),"Tier unresolved",IF(IFERROR(VALUE(RIGHT(G887,1))-VALUE(RIGHT(IFERROR(INDEX('Crafting recipes'!$H$6:$H$1005,MATCH(J887,'Crafting recipes'!$A$6:$A$1005,0)),"MISSING ID"),1)),0)=1,IF(B887=IFERROR(INDEX('Crafting recipes'!$H$6:$H$1005,MATCH(J887,'Crafting recipes'!$A$6:$A$1005,0)),"MISSING ID"),"Advances one material tier","Lower-tier ingredient; route advances one tier"),"Needs tier review"))))))</x:f>
        <x:v>Finished endpoint</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T3</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Not applicable</x:v>
      </x:c>
      <x:c r="H888" s="4" t="str">
        <x:f>IFERROR(INDEX('Material routes'!$H$6:$H$2205,MATCH(V888,'Material routes'!$A$6:$A$2205,0)),"MISSING ID")</x:f>
        <x:v>Trap</x:v>
      </x:c>
      <x:c r="I888" s="4" t="str">
        <x:f>IFERROR(INDEX('Material routes'!$G$6:$G$2205,MATCH(V888,'Material routes'!$A$6:$A$2205,0)),"MISSING ID")</x:f>
        <x:v>Field supplies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prerequisite",IF(K888="Raw entry preparation","Entry-resource preparation",IF(G888="Not applicable",IF(IFERROR(INDEX('Items'!$AI$6:$AI$1005,MATCH(T888,'Items'!$A$6:$A$1005,0)),"MISSING ID")="Finished item","Finished endpoint",IF(IFERROR(INDEX('Items'!$AI$6:$AI$1005,MATCH(T888,'Items'!$A$6:$A$1005,0)),"MISSING ID")="Currency","Currency / no refinement tier","Recovered output / tier not applicable")),IF(OR(IFERROR(INDEX('Crafting recipes'!$H$6:$H$1005,MATCH(J888,'Crafting recipes'!$A$6:$A$1005,0)),"MISSING ID")="Unassigned",G888="Unassigned"),"Tier unresolved",IF(IFERROR(VALUE(RIGHT(G888,1))-VALUE(RIGHT(IFERROR(INDEX('Crafting recipes'!$H$6:$H$1005,MATCH(J888,'Crafting recipes'!$A$6:$A$1005,0)),"MISSING ID"),1)),0)=1,IF(B888=IFERROR(INDEX('Crafting recipes'!$H$6:$H$1005,MATCH(J888,'Crafting recipes'!$A$6:$A$1005,0)),"MISSING ID"),"Advances one material tier","Lower-tier ingredient; route advances one tier"),"Needs tier review"))))))</x:f>
        <x:v>Finished endpoint</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Not applicable</x:v>
      </x:c>
      <x:c r="H889" s="4" t="str">
        <x:f>IFERROR(INDEX('Material routes'!$H$6:$H$2205,MATCH(V889,'Material routes'!$A$6:$A$2205,0)),"MISSING ID")</x:f>
        <x:v>Trap</x:v>
      </x:c>
      <x:c r="I889" s="4" t="str">
        <x:f>IFERROR(INDEX('Material routes'!$G$6:$G$2205,MATCH(V889,'Material routes'!$A$6:$A$2205,0)),"MISSING ID")</x:f>
        <x:v>Tools</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Finished endpoint</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t="str">
        <x:f>IFERROR(INDEX('Material routes'!$E$6:$E$2205,MATCH(U890,'Material routes'!$A$6:$A$2205,0)),"MISSING ID")</x:f>
        <x:v>Separated shell lamina stock</x:v>
      </x:c>
      <x:c r="B890" s="4" t="str">
        <x:f>IFERROR(INDEX('Material routes'!$F$6:$F$2205,MATCH(U890,'Material routes'!$A$6:$A$2205,0)),"MISSING ID")</x:f>
        <x:v>T1</x:v>
      </x:c>
      <x:c r="C890" s="4" t="str">
        <x:f>IFERROR(INDEX('Material routes'!$H$6:$H$2205,MATCH(U890,'Material routes'!$A$6:$A$2205,0)),"MISSING ID")</x:f>
        <x:v>Processed material</x:v>
      </x:c>
      <x:c r="D890" s="4" t="str">
        <x:f>IFERROR(INDEX('Material routes'!$G$6:$G$2205,MATCH(U890,'Material routes'!$A$6:$A$2205,0)),"MISSING ID")</x:f>
        <x:v>Manufactured stock</x:v>
      </x:c>
      <x:c r="E890" s="4" t="str">
        <x:f>IFERROR(INDEX('Material routes'!$C$6:$C$2205,MATCH(U890,'Material routes'!$A$6:$A$2205,0)),"MISSING ID")</x:f>
        <x:v>Ingredient candidate</x:v>
      </x:c>
      <x:c r="F890" s="4" t="str">
        <x:f>IFERROR(INDEX('Material routes'!$E$6:$E$2205,MATCH(V890,'Material routes'!$A$6:$A$2205,0)),"MISSING ID")</x:f>
        <x:v>False-footing shell panel</x:v>
      </x:c>
      <x:c r="G890" s="4" t="str">
        <x:f>IFERROR(INDEX('Material routes'!$F$6:$F$2205,MATCH(V890,'Material routes'!$A$6:$A$2205,0)),"MISSING ID")</x:f>
        <x:v>Not applicable</x:v>
      </x:c>
      <x:c r="H890" s="4" t="str">
        <x:f>IFERROR(INDEX('Material routes'!$H$6:$H$2205,MATCH(V890,'Material routes'!$A$6:$A$2205,0)),"MISSING ID")</x:f>
        <x:v>Trap</x:v>
      </x:c>
      <x:c r="I890" s="4" t="str">
        <x:f>IFERROR(INDEX('Material routes'!$G$6:$G$2205,MATCH(V890,'Material routes'!$A$6:$A$2205,0)),"MISSING ID")</x:f>
        <x:v>Weapons</x:v>
      </x:c>
      <x:c r="J890" s="4" t="str">
        <x:f>IFERROR(INDEX('Material routes'!$B$6:$B$2205,MATCH(U890,'Material routes'!$A$6:$A$2205,0)),"MISSING ID")</x:f>
        <x:v>design.collection.false_footing_shell_panel</x:v>
      </x:c>
      <x:c r="K890" s="4" t="str">
        <x:f>IFERROR(INDEX('Crafting recipes'!$C$6:$C$1005,MATCH(J890,'Crafting recipes'!$A$6:$A$1005,0)),"MISSING ID")</x:f>
        <x:v>Finished-item crafting</x:v>
      </x:c>
      <x:c r="L890" s="4" t="str">
        <x:f>IFERROR(INDEX('Material routes'!$K$6:$K$2205,MATCH(U890,'Material routes'!$A$6:$A$2205,0)),"MISSING ID")</x:f>
        <x:v>Proposal</x:v>
      </x:c>
      <x:c r="M890" s="4" t="str">
        <x:f>IFERROR(INDEX('Material routes'!$M$6:$M$2205,MATCH(U890,'Material routes'!$A$6:$A$2205,0)),"MISSING ID")</x:f>
        <x:v>Partial proposal</x:v>
      </x:c>
      <x:c r="N890" s="4"/>
      <x:c r="O890" s="4" t="str">
        <x:f>IFERROR(INDEX('Material routes'!$J$6:$J$2205,MATCH(U890,'Material routes'!$A$6:$A$2205,0)),"MISSING ID")</x:f>
        <x:v>Unspecified</x:v>
      </x:c>
      <x:c r="P890" s="4"/>
      <x:c r="Q890" s="4" t="str">
        <x:f>IFERROR(INDEX('Material routes'!$J$6:$J$2205,MATCH(V890,'Material routes'!$A$6:$A$2205,0)),"MISSING ID")</x:f>
        <x:v>Unspecified</x:v>
      </x:c>
      <x:c r="R890" s="4" t="str">
        <x:f>IF(L890="Withheld","Withheld premise",IF(E890="Tool candidate","Reusable prerequisite",IF(K890="Raw entry preparation","Entry-resource preparation",IF(G890="Not applicable",IF(IFERROR(INDEX('Items'!$AI$6:$AI$1005,MATCH(T890,'Items'!$A$6:$A$1005,0)),"MISSING ID")="Finished item","Finished endpoint",IF(IFERROR(INDEX('Items'!$AI$6:$AI$1005,MATCH(T890,'Items'!$A$6:$A$1005,0)),"MISSING ID")="Currency","Currency / no refinement tier","Recovered output / tier not applicable")),IF(OR(IFERROR(INDEX('Crafting recipes'!$H$6:$H$1005,MATCH(J890,'Crafting recipes'!$A$6:$A$1005,0)),"MISSING ID")="Unassigned",G890="Unassigned"),"Tier unresolved",IF(IFERROR(VALUE(RIGHT(G890,1))-VALUE(RIGHT(IFERROR(INDEX('Crafting recipes'!$H$6:$H$1005,MATCH(J890,'Crafting recipes'!$A$6:$A$1005,0)),"MISSING ID"),1)),0)=1,IF(B890=IFERROR(INDEX('Crafting recipes'!$H$6:$H$1005,MATCH(J890,'Crafting recipes'!$A$6:$A$1005,0)),"MISSING ID"),"Advances one material tier","Lower-tier ingredient; route advances one tier"),"Needs tier review"))))))</x:f>
        <x:v>Finished endpoint</x:v>
      </x:c>
      <x:c r="S890" s="4" t="str">
        <x:f>IFERROR(INDEX('Material routes'!$D$6:$D$2205,MATCH(U890,'Material routes'!$A$6:$A$2205,0)),"MISSING ID")</x:f>
        <x:v>proposal.t1.shell_lamina</x:v>
      </x:c>
      <x:c r="T890" s="4" t="str">
        <x:f>IFERROR(INDEX('Material routes'!$D$6:$D$2205,MATCH(V890,'Material routes'!$A$6:$A$2205,0)),"MISSING ID")</x:f>
        <x:v>proposal.collection.false_footing_shell_panel</x:v>
      </x:c>
      <x:c r="U890" s="4" t="str">
        <x:v>design.collection.false_footing_shell_panel.in.1</x:v>
      </x:c>
      <x:c r="V890" s="4" t="str">
        <x:v>design.collection.false_footing_shell_panel.out</x:v>
      </x:c>
    </x:row>
    <x:row r="891" ht="64" customHeight="1">
      <x:c r="A891" s="4" t="str">
        <x:f>IFERROR(INDEX('Material routes'!$E$6:$E$2205,MATCH(U891,'Material routes'!$A$6:$A$2205,0)),"MISSING ID")</x:f>
        <x:v>Braided iron signal lead</x:v>
      </x:c>
      <x:c r="B891" s="4" t="str">
        <x:f>IFERROR(INDEX('Material routes'!$F$6:$F$2205,MATCH(U891,'Material routes'!$A$6:$A$2205,0)),"MISSING ID")</x:f>
        <x:v>T3</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Not applicable</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prerequisite",IF(K891="Raw entry preparation","Entry-resource preparation",IF(G891="Not applicable",IF(IFERROR(INDEX('Items'!$AI$6:$AI$1005,MATCH(T891,'Items'!$A$6:$A$1005,0)),"MISSING ID")="Finished item","Finished endpoint",IF(IFERROR(INDEX('Items'!$AI$6:$AI$1005,MATCH(T891,'Items'!$A$6:$A$1005,0)),"MISSING ID")="Currency","Currency / no refinement tier","Recovered output / tier not applicable")),IF(OR(IFERROR(INDEX('Crafting recipes'!$H$6:$H$1005,MATCH(J891,'Crafting recipes'!$A$6:$A$1005,0)),"MISSING ID")="Unassigned",G891="Unassigned"),"Tier unresolved",IF(IFERROR(VALUE(RIGHT(G891,1))-VALUE(RIGHT(IFERROR(INDEX('Crafting recipes'!$H$6:$H$1005,MATCH(J891,'Crafting recipes'!$A$6:$A$1005,0)),"MISSING ID"),1)),0)=1,IF(B891=IFERROR(INDEX('Crafting recipes'!$H$6:$H$1005,MATCH(J891,'Crafting recipes'!$A$6:$A$1005,0)),"MISSING ID"),"Advances one material tier","Lower-tier ingredient; route advances one tier"),"Needs tier review"))))))</x:f>
        <x:v>Finished endpoint</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T4</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Not applicable</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prerequisite",IF(K892="Raw entry preparation","Entry-resource preparation",IF(G892="Not applicable",IF(IFERROR(INDEX('Items'!$AI$6:$AI$1005,MATCH(T892,'Items'!$A$6:$A$1005,0)),"MISSING ID")="Finished item","Finished endpoint",IF(IFERROR(INDEX('Items'!$AI$6:$AI$1005,MATCH(T892,'Items'!$A$6:$A$1005,0)),"MISSING ID")="Currency","Currency / no refinement tier","Recovered output / tier not applicable")),IF(OR(IFERROR(INDEX('Crafting recipes'!$H$6:$H$1005,MATCH(J892,'Crafting recipes'!$A$6:$A$1005,0)),"MISSING ID")="Unassigned",G892="Unassigned"),"Tier unresolved",IF(IFERROR(VALUE(RIGHT(G892,1))-VALUE(RIGHT(IFERROR(INDEX('Crafting recipes'!$H$6:$H$1005,MATCH(J892,'Crafting recipes'!$A$6:$A$1005,0)),"MISSING ID"),1)),0)=1,IF(B892=IFERROR(INDEX('Crafting recipes'!$H$6:$H$1005,MATCH(J892,'Crafting recipes'!$A$6:$A$1005,0)),"MISSING ID"),"Advances one material tier","Lower-tier ingredient; route advances one tier"),"Needs tier review"))))))</x:f>
        <x:v>Finished endpoint</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building-stone stock</x:v>
      </x:c>
      <x:c r="B893" s="4" t="str">
        <x:f>IFERROR(INDEX('Material routes'!$F$6:$F$2205,MATCH(U893,'Material routes'!$A$6:$A$2205,0)),"MISSING ID")</x:f>
        <x:v>T1</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Not applicable</x:v>
      </x:c>
      <x:c r="H893" s="4" t="str">
        <x:f>IFERROR(INDEX('Material routes'!$H$6:$H$2205,MATCH(V893,'Material routes'!$A$6:$A$2205,0)),"MISSING ID")</x:f>
        <x:v>Ammunition</x:v>
      </x:c>
      <x:c r="I893" s="4" t="str">
        <x:f>IFERROR(INDEX('Material routes'!$G$6:$G$2205,MATCH(V893,'Material routes'!$A$6:$A$2205,0)),"MISSING ID")</x:f>
        <x:v>Weapons</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prerequisite",IF(K893="Raw entry preparation","Entry-resource preparation",IF(G893="Not applicable",IF(IFERROR(INDEX('Items'!$AI$6:$AI$1005,MATCH(T893,'Items'!$A$6:$A$1005,0)),"MISSING ID")="Finished item","Finished endpoint",IF(IFERROR(INDEX('Items'!$AI$6:$AI$1005,MATCH(T893,'Items'!$A$6:$A$1005,0)),"MISSING ID")="Currency","Currency / no refinement tier","Recovered output / tier not applicable")),IF(OR(IFERROR(INDEX('Crafting recipes'!$H$6:$H$1005,MATCH(J893,'Crafting recipes'!$A$6:$A$1005,0)),"MISSING ID")="Unassigned",G893="Unassigned"),"Tier unresolved",IF(IFERROR(VALUE(RIGHT(G893,1))-VALUE(RIGHT(IFERROR(INDEX('Crafting recipes'!$H$6:$H$1005,MATCH(J893,'Crafting recipes'!$A$6:$A$1005,0)),"MISSING ID"),1)),0)=1,IF(B893=IFERROR(INDEX('Crafting recipes'!$H$6:$H$1005,MATCH(J893,'Crafting recipes'!$A$6:$A$1005,0)),"MISSING ID"),"Advances one material tier","Lower-tier ingredient; route advances one tier"),"Needs tier review"))))))</x:f>
        <x:v>Finished endpoint</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Not applicable</x:v>
      </x:c>
      <x:c r="H894" s="4" t="str">
        <x:f>IFERROR(INDEX('Material routes'!$H$6:$H$2205,MATCH(V894,'Material routes'!$A$6:$A$2205,0)),"MISSING ID")</x:f>
        <x:v>Ammunition</x:v>
      </x:c>
      <x:c r="I894" s="4" t="str">
        <x:f>IFERROR(INDEX('Material routes'!$G$6:$G$2205,MATCH(V894,'Material routes'!$A$6:$A$2205,0)),"MISSING ID")</x:f>
        <x:v>Weapons</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prerequisite",IF(K894="Raw entry preparation","Entry-resource preparation",IF(G894="Not applicable",IF(IFERROR(INDEX('Items'!$AI$6:$AI$1005,MATCH(T894,'Items'!$A$6:$A$1005,0)),"MISSING ID")="Finished item","Finished endpoint",IF(IFERROR(INDEX('Items'!$AI$6:$AI$1005,MATCH(T894,'Items'!$A$6:$A$1005,0)),"MISSING ID")="Currency","Currency / no refinement tier","Recovered output / tier not applicable")),IF(OR(IFERROR(INDEX('Crafting recipes'!$H$6:$H$1005,MATCH(J894,'Crafting recipes'!$A$6:$A$1005,0)),"MISSING ID")="Unassigned",G894="Unassigned"),"Tier unresolved",IF(IFERROR(VALUE(RIGHT(G894,1))-VALUE(RIGHT(IFERROR(INDEX('Crafting recipes'!$H$6:$H$1005,MATCH(J894,'Crafting recipes'!$A$6:$A$1005,0)),"MISSING ID"),1)),0)=1,IF(B894=IFERROR(INDEX('Crafting recipes'!$H$6:$H$1005,MATCH(J894,'Crafting recipes'!$A$6:$A$1005,0)),"MISSING ID"),"Advances one material tier","Lower-tier ingredient; route advances one tier"),"Needs tier review"))))))</x:f>
        <x:v>Finished endpoint</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Not applicable</x:v>
      </x:c>
      <x:c r="H895" s="4" t="str">
        <x:f>IFERROR(INDEX('Material routes'!$H$6:$H$2205,MATCH(V895,'Material routes'!$A$6:$A$2205,0)),"MISSING ID")</x:f>
        <x:v>Ammunition</x:v>
      </x:c>
      <x:c r="I895" s="4" t="str">
        <x:f>IFERROR(INDEX('Material routes'!$G$6:$G$2205,MATCH(V895,'Material routes'!$A$6:$A$2205,0)),"MISSING ID")</x:f>
        <x:v>Weapons</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prerequisite",IF(K895="Raw entry preparation","Entry-resource preparation",IF(G895="Not applicable",IF(IFERROR(INDEX('Items'!$AI$6:$AI$1005,MATCH(T895,'Items'!$A$6:$A$1005,0)),"MISSING ID")="Finished item","Finished endpoint",IF(IFERROR(INDEX('Items'!$AI$6:$AI$1005,MATCH(T895,'Items'!$A$6:$A$1005,0)),"MISSING ID")="Currency","Currency / no refinement tier","Recovered output / tier not applicable")),IF(OR(IFERROR(INDEX('Crafting recipes'!$H$6:$H$1005,MATCH(J895,'Crafting recipes'!$A$6:$A$1005,0)),"MISSING ID")="Unassigned",G895="Unassigned"),"Tier unresolved",IF(IFERROR(VALUE(RIGHT(G895,1))-VALUE(RIGHT(IFERROR(INDEX('Crafting recipes'!$H$6:$H$1005,MATCH(J895,'Crafting recipes'!$A$6:$A$1005,0)),"MISSING ID"),1)),0)=1,IF(B895=IFERROR(INDEX('Crafting recipes'!$H$6:$H$1005,MATCH(J895,'Crafting recipes'!$A$6:$A$1005,0)),"MISSING ID"),"Advances one material tier","Lower-tier ingredient; route advances one tier"),"Needs tier review"))))))</x:f>
        <x:v>Finished endpoint</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stock</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Not applicable</x:v>
      </x:c>
      <x:c r="H896" s="4" t="str">
        <x:f>IFERROR(INDEX('Material routes'!$H$6:$H$2205,MATCH(V896,'Material routes'!$A$6:$A$2205,0)),"MISSING ID")</x:f>
        <x:v>Ammunition</x:v>
      </x:c>
      <x:c r="I896" s="4" t="str">
        <x:f>IFERROR(INDEX('Material routes'!$G$6:$G$2205,MATCH(V896,'Material routes'!$A$6:$A$2205,0)),"MISSING ID")</x:f>
        <x:v>Weapons</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prerequisite",IF(K896="Raw entry preparation","Entry-resource preparation",IF(G896="Not applicable",IF(IFERROR(INDEX('Items'!$AI$6:$AI$1005,MATCH(T896,'Items'!$A$6:$A$1005,0)),"MISSING ID")="Finished item","Finished endpoint",IF(IFERROR(INDEX('Items'!$AI$6:$AI$1005,MATCH(T896,'Items'!$A$6:$A$1005,0)),"MISSING ID")="Currency","Currency / no refinement tier","Recovered output / tier not applicable")),IF(OR(IFERROR(INDEX('Crafting recipes'!$H$6:$H$1005,MATCH(J896,'Crafting recipes'!$A$6:$A$1005,0)),"MISSING ID")="Unassigned",G896="Unassigned"),"Tier unresolved",IF(IFERROR(VALUE(RIGHT(G896,1))-VALUE(RIGHT(IFERROR(INDEX('Crafting recipes'!$H$6:$H$1005,MATCH(J896,'Crafting recipes'!$A$6:$A$1005,0)),"MISSING ID"),1)),0)=1,IF(B896=IFERROR(INDEX('Crafting recipes'!$H$6:$H$1005,MATCH(J896,'Crafting recipes'!$A$6:$A$1005,0)),"MISSING ID"),"Advances one material tier","Lower-tier ingredient; route advances one tier"),"Needs tier review"))))))</x:f>
        <x:v>Finished endpoint</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t="str">
        <x:f>IFERROR(INDEX('Material routes'!$E$6:$E$2205,MATCH(U897,'Material routes'!$A$6:$A$2205,0)),"MISSING ID")</x:f>
        <x:v>Steel stock</x:v>
      </x:c>
      <x:c r="B897" s="4" t="str">
        <x:f>IFERROR(INDEX('Material routes'!$F$6:$F$2205,MATCH(U897,'Material routes'!$A$6:$A$2205,0)),"MISSING ID")</x:f>
        <x:v>T2</x:v>
      </x:c>
      <x:c r="C897" s="4" t="str">
        <x:f>IFERROR(INDEX('Material routes'!$H$6:$H$2205,MATCH(U897,'Material routes'!$A$6:$A$2205,0)),"MISSING ID")</x:f>
        <x:v>Processed material</x:v>
      </x:c>
      <x:c r="D897" s="4" t="str">
        <x:f>IFERROR(INDEX('Material routes'!$G$6:$G$2205,MATCH(U897,'Material routes'!$A$6:$A$2205,0)),"MISSING ID")</x:f>
        <x:v>Manufactured stock</x:v>
      </x:c>
      <x:c r="E897" s="4" t="str">
        <x:f>IFERROR(INDEX('Material routes'!$C$6:$C$2205,MATCH(U897,'Material routes'!$A$6:$A$2205,0)),"MISSING ID")</x:f>
        <x:v>Ingredient candidate</x:v>
      </x:c>
      <x:c r="F897" s="4" t="str">
        <x:f>IFERROR(INDEX('Material routes'!$E$6:$E$2205,MATCH(V897,'Material routes'!$A$6:$A$2205,0)),"MISSING ID")</x:f>
        <x:v>Spring-projector dart</x:v>
      </x:c>
      <x:c r="G897" s="4" t="str">
        <x:f>IFERROR(INDEX('Material routes'!$F$6:$F$2205,MATCH(V897,'Material routes'!$A$6:$A$2205,0)),"MISSING ID")</x:f>
        <x:v>Not applicable</x:v>
      </x:c>
      <x:c r="H897" s="4" t="str">
        <x:f>IFERROR(INDEX('Material routes'!$H$6:$H$2205,MATCH(V897,'Material routes'!$A$6:$A$2205,0)),"MISSING ID")</x:f>
        <x:v>Ammunition</x:v>
      </x:c>
      <x:c r="I897" s="4" t="str">
        <x:f>IFERROR(INDEX('Material routes'!$G$6:$G$2205,MATCH(V897,'Material routes'!$A$6:$A$2205,0)),"MISSING ID")</x:f>
        <x:v>Weapons</x:v>
      </x:c>
      <x:c r="J897" s="4" t="str">
        <x:f>IFERROR(INDEX('Material routes'!$B$6:$B$2205,MATCH(U897,'Material routes'!$A$6:$A$2205,0)),"MISSING ID")</x:f>
        <x:v>design.collection.spring_projector_dart</x:v>
      </x:c>
      <x:c r="K897" s="4" t="str">
        <x:f>IFERROR(INDEX('Crafting recipes'!$C$6:$C$1005,MATCH(J897,'Crafting recipes'!$A$6:$A$1005,0)),"MISSING ID")</x:f>
        <x:v>Finished-item crafting</x:v>
      </x:c>
      <x:c r="L897" s="4" t="str">
        <x:f>IFERROR(INDEX('Material routes'!$K$6:$K$2205,MATCH(U897,'Material routes'!$A$6:$A$2205,0)),"MISSING ID")</x:f>
        <x:v>Proposal</x:v>
      </x:c>
      <x:c r="M897" s="4" t="str">
        <x:f>IFERROR(INDEX('Material routes'!$M$6:$M$2205,MATCH(U897,'Material routes'!$A$6:$A$2205,0)),"MISSING ID")</x:f>
        <x:v>Partial proposal</x:v>
      </x:c>
      <x:c r="N897" s="4"/>
      <x:c r="O897" s="4" t="str">
        <x:f>IFERROR(INDEX('Material routes'!$J$6:$J$2205,MATCH(U897,'Material routes'!$A$6:$A$2205,0)),"MISSING ID")</x:f>
        <x:v>Unspecified</x:v>
      </x:c>
      <x:c r="P897" s="4"/>
      <x:c r="Q897" s="4" t="str">
        <x:f>IFERROR(INDEX('Material routes'!$J$6:$J$2205,MATCH(V897,'Material routes'!$A$6:$A$2205,0)),"MISSING ID")</x:f>
        <x:v>Unspecified</x:v>
      </x:c>
      <x:c r="R897" s="4" t="str">
        <x:f>IF(L897="Withheld","Withheld premise",IF(E897="Tool candidate","Reusable prerequisite",IF(K897="Raw entry preparation","Entry-resource preparation",IF(G897="Not applicable",IF(IFERROR(INDEX('Items'!$AI$6:$AI$1005,MATCH(T897,'Items'!$A$6:$A$1005,0)),"MISSING ID")="Finished item","Finished endpoint",IF(IFERROR(INDEX('Items'!$AI$6:$AI$1005,MATCH(T897,'Items'!$A$6:$A$1005,0)),"MISSING ID")="Currency","Currency / no refinement tier","Recovered output / tier not applicable")),IF(OR(IFERROR(INDEX('Crafting recipes'!$H$6:$H$1005,MATCH(J897,'Crafting recipes'!$A$6:$A$1005,0)),"MISSING ID")="Unassigned",G897="Unassigned"),"Tier unresolved",IF(IFERROR(VALUE(RIGHT(G897,1))-VALUE(RIGHT(IFERROR(INDEX('Crafting recipes'!$H$6:$H$1005,MATCH(J897,'Crafting recipes'!$A$6:$A$1005,0)),"MISSING ID"),1)),0)=1,IF(B897=IFERROR(INDEX('Crafting recipes'!$H$6:$H$1005,MATCH(J897,'Crafting recipes'!$A$6:$A$1005,0)),"MISSING ID"),"Advances one material tier","Lower-tier ingredient; route advances one tier"),"Needs tier review"))))))</x:f>
        <x:v>Finished endpoint</x:v>
      </x:c>
      <x:c r="S897" s="4" t="str">
        <x:f>IFERROR(INDEX('Material routes'!$D$6:$D$2205,MATCH(U897,'Material routes'!$A$6:$A$2205,0)),"MISSING ID")</x:f>
        <x:v>author.metallurgy.steel_stock</x:v>
      </x:c>
      <x:c r="T897" s="4" t="str">
        <x:f>IFERROR(INDEX('Material routes'!$D$6:$D$2205,MATCH(V897,'Material routes'!$A$6:$A$2205,0)),"MISSING ID")</x:f>
        <x:v>proposal.collection.spring_projector_dart</x:v>
      </x:c>
      <x:c r="U897" s="4" t="str">
        <x:v>design.collection.spring_projector_dart.in.1</x:v>
      </x:c>
      <x:c r="V897" s="4" t="str">
        <x:v>design.collection.spring_projector_dart.out</x:v>
      </x:c>
    </x:row>
    <x:row r="898" ht="64" customHeight="1">
      <x:c r="A898" s="4" t="str">
        <x:f>IFERROR(INDEX('Material routes'!$E$6:$E$2205,MATCH(U898,'Material routes'!$A$6:$A$2205,0)),"MISSING ID")</x:f>
        <x:v>Rough iron rivet stock</x:v>
      </x:c>
      <x:c r="B898" s="4" t="str">
        <x:f>IFERROR(INDEX('Material routes'!$F$6:$F$2205,MATCH(U898,'Material routes'!$A$6:$A$2205,0)),"MISSING ID")</x:f>
        <x:v>T2</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Not applicable</x:v>
      </x:c>
      <x:c r="H898" s="4" t="str">
        <x:f>IFERROR(INDEX('Material routes'!$H$6:$H$2205,MATCH(V898,'Material routes'!$A$6:$A$2205,0)),"MISSING ID")</x:f>
        <x:v>Ammunition</x:v>
      </x:c>
      <x:c r="I898" s="4" t="str">
        <x:f>IFERROR(INDEX('Material routes'!$G$6:$G$2205,MATCH(V898,'Material routes'!$A$6:$A$2205,0)),"MISSING ID")</x:f>
        <x:v>Weapons</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prerequisite",IF(K898="Raw entry preparation","Entry-resource preparation",IF(G898="Not applicable",IF(IFERROR(INDEX('Items'!$AI$6:$AI$1005,MATCH(T898,'Items'!$A$6:$A$1005,0)),"MISSING ID")="Finished item","Finished endpoint",IF(IFERROR(INDEX('Items'!$AI$6:$AI$1005,MATCH(T898,'Items'!$A$6:$A$1005,0)),"MISSING ID")="Currency","Currency / no refinement tier","Recovered output / tier not applicable")),IF(OR(IFERROR(INDEX('Crafting recipes'!$H$6:$H$1005,MATCH(J898,'Crafting recipes'!$A$6:$A$1005,0)),"MISSING ID")="Unassigned",G898="Unassigned"),"Tier unresolved",IF(IFERROR(VALUE(RIGHT(G898,1))-VALUE(RIGHT(IFERROR(INDEX('Crafting recipes'!$H$6:$H$1005,MATCH(J898,'Crafting recipes'!$A$6:$A$1005,0)),"MISSING ID"),1)),0)=1,IF(B898=IFERROR(INDEX('Crafting recipes'!$H$6:$H$1005,MATCH(J898,'Crafting recipes'!$A$6:$A$1005,0)),"MISSING ID"),"Advances one material tier","Lower-tier ingredient; route advances one tier"),"Needs tier review"))))))</x:f>
        <x:v>Finished endpoint</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Not applicable</x:v>
      </x:c>
      <x:c r="H899" s="4" t="str">
        <x:f>IFERROR(INDEX('Material routes'!$H$6:$H$2205,MATCH(V899,'Material routes'!$A$6:$A$2205,0)),"MISSING ID")</x:f>
        <x:v>Ammunition</x:v>
      </x:c>
      <x:c r="I899" s="4" t="str">
        <x:f>IFERROR(INDEX('Material routes'!$G$6:$G$2205,MATCH(V899,'Material routes'!$A$6:$A$2205,0)),"MISSING ID")</x:f>
        <x:v>Weapons</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prerequisite",IF(K899="Raw entry preparation","Entry-resource preparation",IF(G899="Not applicable",IF(IFERROR(INDEX('Items'!$AI$6:$AI$1005,MATCH(T899,'Items'!$A$6:$A$1005,0)),"MISSING ID")="Finished item","Finished endpoint",IF(IFERROR(INDEX('Items'!$AI$6:$AI$1005,MATCH(T899,'Items'!$A$6:$A$1005,0)),"MISSING ID")="Currency","Currency / no refinement tier","Recovered output / tier not applicable")),IF(OR(IFERROR(INDEX('Crafting recipes'!$H$6:$H$1005,MATCH(J899,'Crafting recipes'!$A$6:$A$1005,0)),"MISSING ID")="Unassigned",G899="Unassigned"),"Tier unresolved",IF(IFERROR(VALUE(RIGHT(G899,1))-VALUE(RIGHT(IFERROR(INDEX('Crafting recipes'!$H$6:$H$1005,MATCH(J899,'Crafting recipes'!$A$6:$A$1005,0)),"MISSING ID"),1)),0)=1,IF(B899=IFERROR(INDEX('Crafting recipes'!$H$6:$H$1005,MATCH(J899,'Crafting recipes'!$A$6:$A$1005,0)),"MISSING ID"),"Advances one material tier","Lower-tier ingredient; route advances one tier"),"Needs tier review"))))))</x:f>
        <x:v>Finished endpoint</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Not applicable</x:v>
      </x:c>
      <x:c r="H900" s="4" t="str">
        <x:f>IFERROR(INDEX('Material routes'!$H$6:$H$2205,MATCH(V900,'Material routes'!$A$6:$A$2205,0)),"MISSING ID")</x:f>
        <x:v>Ammunition</x:v>
      </x:c>
      <x:c r="I900" s="4" t="str">
        <x:f>IFERROR(INDEX('Material routes'!$G$6:$G$2205,MATCH(V900,'Material routes'!$A$6:$A$2205,0)),"MISSING ID")</x:f>
        <x:v>Weapons</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prerequisite",IF(K900="Raw entry preparation","Entry-resource preparation",IF(G900="Not applicable",IF(IFERROR(INDEX('Items'!$AI$6:$AI$1005,MATCH(T900,'Items'!$A$6:$A$1005,0)),"MISSING ID")="Finished item","Finished endpoint",IF(IFERROR(INDEX('Items'!$AI$6:$AI$1005,MATCH(T900,'Items'!$A$6:$A$1005,0)),"MISSING ID")="Currency","Currency / no refinement tier","Recovered output / tier not applicable")),IF(OR(IFERROR(INDEX('Crafting recipes'!$H$6:$H$1005,MATCH(J900,'Crafting recipes'!$A$6:$A$1005,0)),"MISSING ID")="Unassigned",G900="Unassigned"),"Tier unresolved",IF(IFERROR(VALUE(RIGHT(G900,1))-VALUE(RIGHT(IFERROR(INDEX('Crafting recipes'!$H$6:$H$1005,MATCH(J900,'Crafting recipes'!$A$6:$A$1005,0)),"MISSING ID"),1)),0)=1,IF(B900=IFERROR(INDEX('Crafting recipes'!$H$6:$H$1005,MATCH(J900,'Crafting recipes'!$A$6:$A$1005,0)),"MISSING ID"),"Advances one material tier","Lower-tier ingredient; route advances one tier"),"Needs tier review"))))))</x:f>
        <x:v>Finished endpoint</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Not applicable</x:v>
      </x:c>
      <x:c r="C901" s="4" t="str">
        <x:f>IFERROR(INDEX('Material routes'!$H$6:$H$2205,MATCH(U901,'Material routes'!$A$6:$A$2205,0)),"MISSING ID")</x:f>
        <x:v>Energy storage</x:v>
      </x:c>
      <x:c r="D901" s="4" t="str">
        <x:f>IFERROR(INDEX('Material routes'!$G$6:$G$2205,MATCH(U901,'Material routes'!$A$6:$A$2205,0)),"MISSING ID")</x:f>
        <x:v>Field supplies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Not applicable</x:v>
      </x:c>
      <x:c r="H901" s="4" t="str">
        <x:f>IFERROR(INDEX('Material routes'!$H$6:$H$2205,MATCH(V901,'Material routes'!$A$6:$A$2205,0)),"MISSING ID")</x:f>
        <x:v>Ammunition</x:v>
      </x:c>
      <x:c r="I901" s="4" t="str">
        <x:f>IFERROR(INDEX('Material routes'!$G$6:$G$2205,MATCH(V901,'Material routes'!$A$6:$A$2205,0)),"MISSING ID")</x:f>
        <x:v>Weapons</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prerequisite",IF(K901="Raw entry preparation","Entry-resource preparation",IF(G901="Not applicable",IF(IFERROR(INDEX('Items'!$AI$6:$AI$1005,MATCH(T901,'Items'!$A$6:$A$1005,0)),"MISSING ID")="Finished item","Finished endpoint",IF(IFERROR(INDEX('Items'!$AI$6:$AI$1005,MATCH(T901,'Items'!$A$6:$A$1005,0)),"MISSING ID")="Currency","Currency / no refinement tier","Recovered output / tier not applicable")),IF(OR(IFERROR(INDEX('Crafting recipes'!$H$6:$H$1005,MATCH(J901,'Crafting recipes'!$A$6:$A$1005,0)),"MISSING ID")="Unassigned",G901="Unassigned"),"Tier unresolved",IF(IFERROR(VALUE(RIGHT(G901,1))-VALUE(RIGHT(IFERROR(INDEX('Crafting recipes'!$H$6:$H$1005,MATCH(J901,'Crafting recipes'!$A$6:$A$1005,0)),"MISSING ID"),1)),0)=1,IF(B901=IFERROR(INDEX('Crafting recipes'!$H$6:$H$1005,MATCH(J901,'Crafting recipes'!$A$6:$A$1005,0)),"MISSING ID"),"Advances one material tier","Lower-tier ingredient; route advances one tier"),"Needs tier review"))))))</x:f>
        <x:v>Finished endpoint</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T0</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Advances one material tier</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Processed hide material</x:v>
      </x:c>
      <x:c r="B903" s="4" t="str">
        <x:f>IFERROR(INDEX('Material routes'!$F$6:$F$2205,MATCH(U903,'Material routes'!$A$6:$A$2205,0)),"MISSING ID")</x:f>
        <x:v>T1</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T2</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prerequisite",IF(K903="Raw entry preparation","Entry-resource preparation",IF(G903="Not applicable",IF(IFERROR(INDEX('Items'!$AI$6:$AI$1005,MATCH(T903,'Items'!$A$6:$A$1005,0)),"MISSING ID")="Finished item","Finished endpoint",IF(IFERROR(INDEX('Items'!$AI$6:$AI$1005,MATCH(T903,'Items'!$A$6:$A$1005,0)),"MISSING ID")="Currency","Currency / no refinement tier","Recovered output / tier not applicable")),IF(OR(IFERROR(INDEX('Crafting recipes'!$H$6:$H$1005,MATCH(J903,'Crafting recipes'!$A$6:$A$1005,0)),"MISSING ID")="Unassigned",G903="Unassigned"),"Tier unresolved",IF(IFERROR(VALUE(RIGHT(G903,1))-VALUE(RIGHT(IFERROR(INDEX('Crafting recipes'!$H$6:$H$1005,MATCH(J903,'Crafting recipes'!$A$6:$A$1005,0)),"MISSING ID"),1)),0)=1,IF(B903=IFERROR(INDEX('Crafting recipes'!$H$6:$H$1005,MATCH(J903,'Crafting recipes'!$A$6:$A$1005,0)),"MISSING ID"),"Advances one material tier","Lower-tier ingredient; route advances one tier"),"Needs tier review"))))))</x:f>
        <x:v>Advances one material tier</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stock</x:v>
      </x:c>
      <x:c r="B904" s="4" t="str">
        <x:f>IFERROR(INDEX('Material routes'!$F$6:$F$2205,MATCH(U904,'Material routes'!$A$6:$A$2205,0)),"MISSING ID")</x:f>
        <x:v>T3</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Drawn steel music-wire stock</x:v>
      </x:c>
      <x:c r="G904" s="4" t="str">
        <x:f>IFERROR(INDEX('Material routes'!$F$6:$F$2205,MATCH(V904,'Material routes'!$A$6:$A$2205,0)),"MISSING ID")</x:f>
        <x:v>T4</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prerequisite",IF(K904="Raw entry preparation","Entry-resource preparation",IF(G904="Not applicable",IF(IFERROR(INDEX('Items'!$AI$6:$AI$1005,MATCH(T904,'Items'!$A$6:$A$1005,0)),"MISSING ID")="Finished item","Finished endpoint",IF(IFERROR(INDEX('Items'!$AI$6:$AI$1005,MATCH(T904,'Items'!$A$6:$A$1005,0)),"MISSING ID")="Currency","Currency / no refinement tier","Recovered output / tier not applicable")),IF(OR(IFERROR(INDEX('Crafting recipes'!$H$6:$H$1005,MATCH(J904,'Crafting recipes'!$A$6:$A$1005,0)),"MISSING ID")="Unassigned",G904="Unassigned"),"Tier unresolved",IF(IFERROR(VALUE(RIGHT(G904,1))-VALUE(RIGHT(IFERROR(INDEX('Crafting recipes'!$H$6:$H$1005,MATCH(J904,'Crafting recipes'!$A$6:$A$1005,0)),"MISSING ID"),1)),0)=1,IF(B904=IFERROR(INDEX('Crafting recipes'!$H$6:$H$1005,MATCH(J904,'Crafting recipes'!$A$6:$A$1005,0)),"MISSING ID"),"Advances one material tier","Lower-tier ingredient; route advances one tier"),"Needs tier review"))))))</x:f>
        <x:v>Advances one material tier</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x:c r="B905" s="4"/>
      <x:c r="C905" s="4"/>
      <x:c r="D905" s="4"/>
      <x:c r="E905" s="4"/>
      <x:c r="F905" s="4"/>
      <x:c r="G905" s="4"/>
      <x:c r="H905" s="4"/>
      <x:c r="I905" s="4"/>
      <x:c r="J905" s="4"/>
      <x:c r="K905" s="4"/>
      <x:c r="L905" s="4"/>
      <x:c r="M905" s="4"/>
      <x:c r="N905" s="4"/>
      <x:c r="P905" s="4"/>
      <x:c r="R905" s="4"/>
      <x:c r="S905" s="4"/>
      <x:c r="T905" s="4"/>
      <x:c r="U905" s="4"/>
      <x:c r="V905" s="4"/>
    </x:row>
    <x:row r="906" ht="64" customHeight="1">
      <x:c r="A906" s="4"/>
      <x:c r="B906" s="4"/>
      <x:c r="C906" s="4"/>
      <x:c r="D906" s="4"/>
      <x:c r="E906" s="4"/>
      <x:c r="F906" s="4"/>
      <x:c r="G906" s="4"/>
      <x:c r="H906" s="4"/>
      <x:c r="I906" s="4"/>
      <x:c r="J906" s="4"/>
      <x:c r="K906" s="4"/>
      <x:c r="L906" s="4"/>
      <x:c r="M906" s="4"/>
      <x:c r="N906" s="4"/>
      <x:c r="P906" s="4"/>
      <x:c r="R906" s="4"/>
      <x:c r="S906" s="4"/>
      <x:c r="T906" s="4"/>
      <x:c r="U906" s="4"/>
      <x:c r="V906" s="4"/>
    </x:row>
    <x:row r="907" ht="64" customHeight="1">
      <x:c r="A907" s="4" t="str">
        <x:f>IFERROR(INDEX('Material routes'!$E$6:$E$2205,MATCH(U907,'Material routes'!$A$6:$A$2205,0)),"MISSING ID")</x:f>
        <x:v>Graded graphite flakes</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Graphite electrode plate stock</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prerequisite",IF(K907="Raw entry preparation","Entry-resource preparation",IF(G907="Not applicable",IF(IFERROR(INDEX('Items'!$AI$6:$AI$1005,MATCH(T907,'Items'!$A$6:$A$1005,0)),"MISSING ID")="Finished item","Finished endpoint",IF(IFERROR(INDEX('Items'!$AI$6:$AI$1005,MATCH(T907,'Items'!$A$6:$A$1005,0)),"MISSING ID")="Currency","Currency / no refinement tier","Recovered output / tier not applicable")),IF(OR(IFERROR(INDEX('Crafting recipes'!$H$6:$H$1005,MATCH(J907,'Crafting recipes'!$A$6:$A$1005,0)),"MISSING ID")="Unassigned",G907="Unassigned"),"Tier unresolved",IF(IFERROR(VALUE(RIGHT(G907,1))-VALUE(RIGHT(IFERROR(INDEX('Crafting recipes'!$H$6:$H$1005,MATCH(J907,'Crafting recipes'!$A$6:$A$1005,0)),"MISSING ID"),1)),0)=1,IF(B907=IFERROR(INDEX('Crafting recipes'!$H$6:$H$1005,MATCH(J907,'Crafting recipes'!$A$6:$A$1005,0)),"MISSING ID"),"Advances one material tier","Lower-tier ingredient; route advances one tier"),"Needs tier review"))))))</x:f>
        <x:v>Advances one material tier</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T1</x:v>
      </x:c>
      <x:c r="C908" s="4" t="str">
        <x:f>IFERROR(INDEX('Material routes'!$H$6:$H$2205,MATCH(U908,'Material routes'!$A$6:$A$2205,0)),"MISSING ID")</x:f>
        <x:v>Chemical material</x:v>
      </x:c>
      <x:c r="D908" s="4" t="str">
        <x:f>IFERROR(INDEX('Material routes'!$G$6:$G$2205,MATCH(U908,'Material routes'!$A$6:$A$2205,0)),"MISSING ID")</x:f>
        <x:v>Processing agents</x:v>
      </x:c>
      <x:c r="E908" s="4" t="str">
        <x:f>IFERROR(INDEX('Material routes'!$C$6:$C$2205,MATCH(U908,'Material routes'!$A$6:$A$2205,0)),"MISSING ID")</x:f>
        <x:v>Ingredient candidate</x:v>
      </x:c>
      <x:c r="F908" s="4" t="str">
        <x:f>IFERROR(INDEX('Material routes'!$E$6:$E$2205,MATCH(V908,'Material routes'!$A$6:$A$2205,0)),"MISSING ID")</x:f>
        <x:v>Graphite electrode plate stock</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prerequisite",IF(K908="Raw entry preparation","Entry-resource preparation",IF(G908="Not applicable",IF(IFERROR(INDEX('Items'!$AI$6:$AI$1005,MATCH(T908,'Items'!$A$6:$A$1005,0)),"MISSING ID")="Finished item","Finished endpoint",IF(IFERROR(INDEX('Items'!$AI$6:$AI$1005,MATCH(T908,'Items'!$A$6:$A$1005,0)),"MISSING ID")="Currency","Currency / no refinement tier","Recovered output / tier not applicable")),IF(OR(IFERROR(INDEX('Crafting recipes'!$H$6:$H$1005,MATCH(J908,'Crafting recipes'!$A$6:$A$1005,0)),"MISSING ID")="Unassigned",G908="Unassigned"),"Tier unresolved",IF(IFERROR(VALUE(RIGHT(G908,1))-VALUE(RIGHT(IFERROR(INDEX('Crafting recipes'!$H$6:$H$1005,MATCH(J908,'Crafting recipes'!$A$6:$A$1005,0)),"MISSING ID"),1)),0)=1,IF(B908=IFERROR(INDEX('Crafting recipes'!$H$6:$H$1005,MATCH(J908,'Crafting recipes'!$A$6:$A$1005,0)),"MISSING ID"),"Advances one material tier","Lower-tier ingredient; route advances one tier"),"Needs tier review"))))))</x:f>
        <x:v>Advances one material tier</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t="str">
        <x:f>IFERROR(INDEX('Material routes'!$E$6:$E$2205,MATCH(U909,'Material routes'!$A$6:$A$2205,0)),"MISSING ID")</x:f>
        <x:v>Prepared mineral pigment powder</x:v>
      </x:c>
      <x:c r="B909" s="4" t="str">
        <x:f>IFERROR(INDEX('Material routes'!$F$6:$F$2205,MATCH(U909,'Material routes'!$A$6:$A$2205,0)),"MISSING ID")</x:f>
        <x:v>T1</x:v>
      </x:c>
      <x:c r="C909" s="4" t="str">
        <x:f>IFERROR(INDEX('Material routes'!$H$6:$H$2205,MATCH(U909,'Material routes'!$A$6:$A$2205,0)),"MISSING ID")</x:f>
        <x:v>Processed material</x:v>
      </x:c>
      <x:c r="D909" s="4" t="str">
        <x:f>IFERROR(INDEX('Material routes'!$G$6:$G$2205,MATCH(U909,'Material routes'!$A$6:$A$2205,0)),"MISSING ID")</x:f>
        <x:v>Manufactured stock</x:v>
      </x:c>
      <x:c r="E909" s="4" t="str">
        <x:f>IFERROR(INDEX('Material routes'!$C$6:$C$2205,MATCH(U909,'Material routes'!$A$6:$A$2205,0)),"MISSING ID")</x:f>
        <x:v>Ingredient candidate</x:v>
      </x:c>
      <x:c r="F909" s="4" t="str">
        <x:f>IFERROR(INDEX('Material routes'!$E$6:$E$2205,MATCH(V909,'Material routes'!$A$6:$A$2205,0)),"MISSING ID")</x:f>
        <x:v>Husk-paper writing pigment</x:v>
      </x:c>
      <x:c r="G909" s="4" t="str">
        <x:f>IFERROR(INDEX('Material routes'!$F$6:$F$2205,MATCH(V909,'Material routes'!$A$6:$A$2205,0)),"MISSING ID")</x:f>
        <x:v>T2</x:v>
      </x:c>
      <x:c r="H909" s="4" t="str">
        <x:f>IFERROR(INDEX('Material routes'!$H$6:$H$2205,MATCH(V909,'Material routes'!$A$6:$A$2205,0)),"MISSING ID")</x:f>
        <x:v>Chemical material</x:v>
      </x:c>
      <x:c r="I909" s="4" t="str">
        <x:f>IFERROR(INDEX('Material routes'!$G$6:$G$2205,MATCH(V909,'Material routes'!$A$6:$A$2205,0)),"MISSING ID")</x:f>
        <x:v>Processing agents</x:v>
      </x:c>
      <x:c r="J909" s="4" t="str">
        <x:f>IFERROR(INDEX('Material routes'!$B$6:$B$2205,MATCH(U909,'Material routes'!$A$6:$A$2205,0)),"MISSING ID")</x:f>
        <x:v>design.audit.proposal_audit_husk_paper_writing_pigment</x:v>
      </x:c>
      <x:c r="K909" s="4" t="str">
        <x:f>IFERROR(INDEX('Crafting recipes'!$C$6:$C$1005,MATCH(J909,'Crafting recipes'!$A$6:$A$1005,0)),"MISSING ID")</x:f>
        <x:v>Material refinement</x:v>
      </x:c>
      <x:c r="L909" s="4" t="str">
        <x:f>IFERROR(INDEX('Material routes'!$K$6:$K$2205,MATCH(U909,'Material routes'!$A$6:$A$2205,0)),"MISSING ID")</x:f>
        <x:v>Proposal</x:v>
      </x:c>
      <x:c r="M909" s="4" t="str">
        <x:f>IFERROR(INDEX('Material routes'!$M$6:$M$2205,MATCH(U909,'Material routes'!$A$6:$A$2205,0)),"MISSING ID")</x:f>
        <x:v>Partial proposal</x:v>
      </x:c>
      <x:c r="N909" s="4"/>
      <x:c r="O909" s="4" t="str">
        <x:f>IFERROR(INDEX('Material routes'!$J$6:$J$2205,MATCH(U909,'Material routes'!$A$6:$A$2205,0)),"MISSING ID")</x:f>
        <x:v>Unspecified</x:v>
      </x:c>
      <x:c r="P909" s="4"/>
      <x:c r="Q909" s="4" t="str">
        <x:f>IFERROR(INDEX('Material routes'!$J$6:$J$2205,MATCH(V909,'Material routes'!$A$6:$A$2205,0)),"MISSING ID")</x:f>
        <x:v>Unspecified</x:v>
      </x:c>
      <x:c r="R909" s="4" t="str">
        <x:f>IF(L909="Withheld","Withheld premise",IF(E909="Tool candidate","Reusable prerequisite",IF(K909="Raw entry preparation","Entry-resource preparation",IF(G909="Not applicable",IF(IFERROR(INDEX('Items'!$AI$6:$AI$1005,MATCH(T909,'Items'!$A$6:$A$1005,0)),"MISSING ID")="Finished item","Finished endpoint",IF(IFERROR(INDEX('Items'!$AI$6:$AI$1005,MATCH(T909,'Items'!$A$6:$A$1005,0)),"MISSING ID")="Currency","Currency / no refinement tier","Recovered output / tier not applicable")),IF(OR(IFERROR(INDEX('Crafting recipes'!$H$6:$H$1005,MATCH(J909,'Crafting recipes'!$A$6:$A$1005,0)),"MISSING ID")="Unassigned",G909="Unassigned"),"Tier unresolved",IF(IFERROR(VALUE(RIGHT(G909,1))-VALUE(RIGHT(IFERROR(INDEX('Crafting recipes'!$H$6:$H$1005,MATCH(J909,'Crafting recipes'!$A$6:$A$1005,0)),"MISSING ID"),1)),0)=1,IF(B909=IFERROR(INDEX('Crafting recipes'!$H$6:$H$1005,MATCH(J909,'Crafting recipes'!$A$6:$A$1005,0)),"MISSING ID"),"Advances one material tier","Lower-tier ingredient; route advances one tier"),"Needs tier review"))))))</x:f>
        <x:v>Advances one material tier</x:v>
      </x:c>
      <x:c r="S909" s="4" t="str">
        <x:f>IFERROR(INDEX('Material routes'!$D$6:$D$2205,MATCH(U909,'Material routes'!$A$6:$A$2205,0)),"MISSING ID")</x:f>
        <x:v>proposal.t1.pigment_powder</x:v>
      </x:c>
      <x:c r="T909" s="4" t="str">
        <x:f>IFERROR(INDEX('Material routes'!$D$6:$D$2205,MATCH(V909,'Material routes'!$A$6:$A$2205,0)),"MISSING ID")</x:f>
        <x:v>proposal.audit.husk_paper_writing_pigment</x:v>
      </x:c>
      <x:c r="U909" s="4" t="str">
        <x:v>design.audit.proposal_audit_husk_paper_writing_pigment.audit.in.1</x:v>
      </x:c>
      <x:c r="V909" s="4" t="str">
        <x:v>design.audit.proposal_audit_husk_paper_writing_pigment.audit.out</x:v>
      </x:c>
    </x:row>
    <x:row r="910" ht="64" customHeight="1">
      <x:c r="A910" s="4" t="str">
        <x:f>IFERROR(INDEX('Material routes'!$E$6:$E$2205,MATCH(U910,'Material routes'!$A$6:$A$2205,0)),"MISSING ID")</x:f>
        <x:v>Selected faunal carrier fraction</x:v>
      </x:c>
      <x:c r="B910" s="4" t="str">
        <x:f>IFERROR(INDEX('Material routes'!$F$6:$F$2205,MATCH(U910,'Material routes'!$A$6:$A$2205,0)),"MISSING ID")</x:f>
        <x:v>T1</x:v>
      </x:c>
      <x:c r="C910" s="4" t="str">
        <x:f>IFERROR(INDEX('Material routes'!$H$6:$H$2205,MATCH(U910,'Material routes'!$A$6:$A$2205,0)),"MISSING ID")</x:f>
        <x:v>Chemical material</x:v>
      </x:c>
      <x:c r="D910" s="4" t="str">
        <x:f>IFERROR(INDEX('Material routes'!$G$6:$G$2205,MATCH(U910,'Material routes'!$A$6:$A$2205,0)),"MISSING ID")</x:f>
        <x:v>Processing agents</x:v>
      </x:c>
      <x:c r="E910" s="4" t="str">
        <x:f>IFERROR(INDEX('Material routes'!$C$6:$C$2205,MATCH(U910,'Material routes'!$A$6:$A$2205,0)),"MISSING ID")</x:f>
        <x:v>Ingredient candidate</x:v>
      </x:c>
      <x:c r="F910" s="4" t="str">
        <x:f>IFERROR(INDEX('Material routes'!$E$6:$E$2205,MATCH(V910,'Material routes'!$A$6:$A$2205,0)),"MISSING ID")</x:f>
        <x:v>Husk-paper writing pigment</x:v>
      </x:c>
      <x:c r="G910" s="4" t="str">
        <x:f>IFERROR(INDEX('Material routes'!$F$6:$F$2205,MATCH(V910,'Material routes'!$A$6:$A$2205,0)),"MISSING ID")</x:f>
        <x:v>T2</x:v>
      </x:c>
      <x:c r="H910" s="4" t="str">
        <x:f>IFERROR(INDEX('Material routes'!$H$6:$H$2205,MATCH(V910,'Material routes'!$A$6:$A$2205,0)),"MISSING ID")</x:f>
        <x:v>Chemical material</x:v>
      </x:c>
      <x:c r="I910" s="4" t="str">
        <x:f>IFERROR(INDEX('Material routes'!$G$6:$G$2205,MATCH(V910,'Material routes'!$A$6:$A$2205,0)),"MISSING ID")</x:f>
        <x:v>Processing agents</x:v>
      </x:c>
      <x:c r="J910" s="4" t="str">
        <x:f>IFERROR(INDEX('Material routes'!$B$6:$B$2205,MATCH(U910,'Material routes'!$A$6:$A$2205,0)),"MISSING ID")</x:f>
        <x:v>design.audit.proposal_audit_husk_paper_writing_pigment</x:v>
      </x:c>
      <x:c r="K910" s="4" t="str">
        <x:f>IFERROR(INDEX('Crafting recipes'!$C$6:$C$1005,MATCH(J910,'Crafting recipes'!$A$6:$A$1005,0)),"MISSING ID")</x:f>
        <x:v>Material refinement</x:v>
      </x:c>
      <x:c r="L910" s="4" t="str">
        <x:f>IFERROR(INDEX('Material routes'!$K$6:$K$2205,MATCH(U910,'Material routes'!$A$6:$A$2205,0)),"MISSING ID")</x:f>
        <x:v>Proposal</x:v>
      </x:c>
      <x:c r="M910" s="4" t="str">
        <x:f>IFERROR(INDEX('Material routes'!$M$6:$M$2205,MATCH(U910,'Material routes'!$A$6:$A$2205,0)),"MISSING ID")</x:f>
        <x:v>Partial proposal</x:v>
      </x:c>
      <x:c r="N910" s="4"/>
      <x:c r="O910" s="4" t="str">
        <x:f>IFERROR(INDEX('Material routes'!$J$6:$J$2205,MATCH(U910,'Material routes'!$A$6:$A$2205,0)),"MISSING ID")</x:f>
        <x:v>Unspecified</x:v>
      </x:c>
      <x:c r="P910" s="4"/>
      <x:c r="Q910" s="4" t="str">
        <x:f>IFERROR(INDEX('Material routes'!$J$6:$J$2205,MATCH(V910,'Material routes'!$A$6:$A$2205,0)),"MISSING ID")</x:f>
        <x:v>Unspecified</x:v>
      </x:c>
      <x:c r="R910" s="4" t="str">
        <x:f>IF(L910="Withheld","Withheld premise",IF(E910="Tool candidate","Reusable prerequisite",IF(K910="Raw entry preparation","Entry-resource preparation",IF(G910="Not applicable",IF(IFERROR(INDEX('Items'!$AI$6:$AI$1005,MATCH(T910,'Items'!$A$6:$A$1005,0)),"MISSING ID")="Finished item","Finished endpoint",IF(IFERROR(INDEX('Items'!$AI$6:$AI$1005,MATCH(T910,'Items'!$A$6:$A$1005,0)),"MISSING ID")="Currency","Currency / no refinement tier","Recovered output / tier not applicable")),IF(OR(IFERROR(INDEX('Crafting recipes'!$H$6:$H$1005,MATCH(J910,'Crafting recipes'!$A$6:$A$1005,0)),"MISSING ID")="Unassigned",G910="Unassigned"),"Tier unresolved",IF(IFERROR(VALUE(RIGHT(G910,1))-VALUE(RIGHT(IFERROR(INDEX('Crafting recipes'!$H$6:$H$1005,MATCH(J910,'Crafting recipes'!$A$6:$A$1005,0)),"MISSING ID"),1)),0)=1,IF(B910=IFERROR(INDEX('Crafting recipes'!$H$6:$H$1005,MATCH(J910,'Crafting recipes'!$A$6:$A$1005,0)),"MISSING ID"),"Advances one material tier","Lower-tier ingredient; route advances one tier"),"Needs tier review"))))))</x:f>
        <x:v>Advances one material tier</x:v>
      </x:c>
      <x:c r="S910" s="4" t="str">
        <x:f>IFERROR(INDEX('Material routes'!$D$6:$D$2205,MATCH(U910,'Material routes'!$A$6:$A$2205,0)),"MISSING ID")</x:f>
        <x:v>proposal.t1.faunal_carrier</x:v>
      </x:c>
      <x:c r="T910" s="4" t="str">
        <x:f>IFERROR(INDEX('Material routes'!$D$6:$D$2205,MATCH(V910,'Material routes'!$A$6:$A$2205,0)),"MISSING ID")</x:f>
        <x:v>proposal.audit.husk_paper_writing_pigment</x:v>
      </x:c>
      <x:c r="U910" s="4" t="str">
        <x:v>design.audit.proposal_audit_husk_paper_writing_pigment.audit.in.2</x:v>
      </x:c>
      <x:c r="V910" s="4" t="str">
        <x:v>design.audit.proposal_audit_husk_paper_writing_pigment.audit.out</x:v>
      </x:c>
    </x:row>
    <x:row r="911" ht="64" customHeight="1">
      <x:c r="A911" s="4" t="str">
        <x:f>IFERROR(INDEX('Material routes'!$E$6:$E$2205,MATCH(U911,'Material routes'!$A$6:$A$2205,0)),"MISSING ID")</x:f>
        <x:v>Worked iron stock</x:v>
      </x:c>
      <x:c r="B911" s="4" t="str">
        <x:f>IFERROR(INDEX('Material routes'!$F$6:$F$2205,MATCH(U911,'Material routes'!$A$6:$A$2205,0)),"MISSING ID")</x:f>
        <x:v>T2</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T3</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prerequisite",IF(K911="Raw entry preparation","Entry-resource preparation",IF(G911="Not applicable",IF(IFERROR(INDEX('Items'!$AI$6:$AI$1005,MATCH(T911,'Items'!$A$6:$A$1005,0)),"MISSING ID")="Finished item","Finished endpoint",IF(IFERROR(INDEX('Items'!$AI$6:$AI$1005,MATCH(T911,'Items'!$A$6:$A$1005,0)),"MISSING ID")="Currency","Currency / no refinement tier","Recovered output / tier not applicable")),IF(OR(IFERROR(INDEX('Crafting recipes'!$H$6:$H$1005,MATCH(J911,'Crafting recipes'!$A$6:$A$1005,0)),"MISSING ID")="Unassigned",G911="Unassigned"),"Tier unresolved",IF(IFERROR(VALUE(RIGHT(G911,1))-VALUE(RIGHT(IFERROR(INDEX('Crafting recipes'!$H$6:$H$1005,MATCH(J911,'Crafting recipes'!$A$6:$A$1005,0)),"MISSING ID"),1)),0)=1,IF(B911=IFERROR(INDEX('Crafting recipes'!$H$6:$H$1005,MATCH(J911,'Crafting recipes'!$A$6:$A$1005,0)),"MISSING ID"),"Advances one material tier","Lower-tier ingredient; route advances one tier"),"Needs tier review"))))))</x:f>
        <x:v>Advances one material tier</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stock</x:v>
      </x:c>
      <x:c r="B912" s="4" t="str">
        <x:f>IFERROR(INDEX('Material routes'!$F$6:$F$2205,MATCH(U912,'Material routes'!$A$6:$A$2205,0)),"MISSING ID")</x:f>
        <x:v>T3</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T4</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prerequisite",IF(K912="Raw entry preparation","Entry-resource preparation",IF(G912="Not applicable",IF(IFERROR(INDEX('Items'!$AI$6:$AI$1005,MATCH(T912,'Items'!$A$6:$A$1005,0)),"MISSING ID")="Finished item","Finished endpoint",IF(IFERROR(INDEX('Items'!$AI$6:$AI$1005,MATCH(T912,'Items'!$A$6:$A$1005,0)),"MISSING ID")="Currency","Currency / no refinement tier","Recovered output / tier not applicable")),IF(OR(IFERROR(INDEX('Crafting recipes'!$H$6:$H$1005,MATCH(J912,'Crafting recipes'!$A$6:$A$1005,0)),"MISSING ID")="Unassigned",G912="Unassigned"),"Tier unresolved",IF(IFERROR(VALUE(RIGHT(G912,1))-VALUE(RIGHT(IFERROR(INDEX('Crafting recipes'!$H$6:$H$1005,MATCH(J912,'Crafting recipes'!$A$6:$A$1005,0)),"MISSING ID"),1)),0)=1,IF(B912=IFERROR(INDEX('Crafting recipes'!$H$6:$H$1005,MATCH(J912,'Crafting recipes'!$A$6:$A$1005,0)),"MISSING ID"),"Advances one material tier","Lower-tier ingredient; route advances one tier"),"Needs tier review"))))))</x:f>
        <x:v>Advances one material tier</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T3</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prerequisite",IF(K913="Raw entry preparation","Entry-resource preparation",IF(G913="Not applicable",IF(IFERROR(INDEX('Items'!$AI$6:$AI$1005,MATCH(T913,'Items'!$A$6:$A$1005,0)),"MISSING ID")="Finished item","Finished endpoint",IF(IFERROR(INDEX('Items'!$AI$6:$AI$1005,MATCH(T913,'Items'!$A$6:$A$1005,0)),"MISSING ID")="Currency","Currency / no refinement tier","Recovered output / tier not applicable")),IF(OR(IFERROR(INDEX('Crafting recipes'!$H$6:$H$1005,MATCH(J913,'Crafting recipes'!$A$6:$A$1005,0)),"MISSING ID")="Unassigned",G913="Unassigned"),"Tier unresolved",IF(IFERROR(VALUE(RIGHT(G913,1))-VALUE(RIGHT(IFERROR(INDEX('Crafting recipes'!$H$6:$H$1005,MATCH(J913,'Crafting recipes'!$A$6:$A$1005,0)),"MISSING ID"),1)),0)=1,IF(B913=IFERROR(INDEX('Crafting recipes'!$H$6:$H$1005,MATCH(J913,'Crafting recipes'!$A$6:$A$1005,0)),"MISSING ID"),"Advances one material tier","Lower-tier ingredient; route advances one tier"),"Needs tier review"))))))</x:f>
        <x:v>Advances one material tier</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Worked iron stock</x:v>
      </x:c>
      <x:c r="B914" s="4" t="str">
        <x:f>IFERROR(INDEX('Material routes'!$F$6:$F$2205,MATCH(U914,'Material routes'!$A$6:$A$2205,0)),"MISSING ID")</x:f>
        <x:v>T2</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T3</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prerequisite",IF(K914="Raw entry preparation","Entry-resource preparation",IF(G914="Not applicable",IF(IFERROR(INDEX('Items'!$AI$6:$AI$1005,MATCH(T914,'Items'!$A$6:$A$1005,0)),"MISSING ID")="Finished item","Finished endpoint",IF(IFERROR(INDEX('Items'!$AI$6:$AI$1005,MATCH(T914,'Items'!$A$6:$A$1005,0)),"MISSING ID")="Currency","Currency / no refinement tier","Recovered output / tier not applicable")),IF(OR(IFERROR(INDEX('Crafting recipes'!$H$6:$H$1005,MATCH(J914,'Crafting recipes'!$A$6:$A$1005,0)),"MISSING ID")="Unassigned",G914="Unassigned"),"Tier unresolved",IF(IFERROR(VALUE(RIGHT(G914,1))-VALUE(RIGHT(IFERROR(INDEX('Crafting recipes'!$H$6:$H$1005,MATCH(J914,'Crafting recipes'!$A$6:$A$1005,0)),"MISSING ID"),1)),0)=1,IF(B914=IFERROR(INDEX('Crafting recipes'!$H$6:$H$1005,MATCH(J914,'Crafting recipes'!$A$6:$A$1005,0)),"MISSING ID"),"Advances one material tier","Lower-tier ingredient; route advances one tier"),"Needs tier review"))))))</x:f>
        <x:v>Advances one material tier</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conductor stock</x:v>
      </x:c>
      <x:c r="B915" s="4" t="str">
        <x:f>IFERROR(INDEX('Material routes'!$F$6:$F$2205,MATCH(U915,'Material routes'!$A$6:$A$2205,0)),"MISSING ID")</x:f>
        <x:v>T2</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T3</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prerequisite",IF(K915="Raw entry preparation","Entry-resource preparation",IF(G915="Not applicable",IF(IFERROR(INDEX('Items'!$AI$6:$AI$1005,MATCH(T915,'Items'!$A$6:$A$1005,0)),"MISSING ID")="Finished item","Finished endpoint",IF(IFERROR(INDEX('Items'!$AI$6:$AI$1005,MATCH(T915,'Items'!$A$6:$A$1005,0)),"MISSING ID")="Currency","Currency / no refinement tier","Recovered output / tier not applicable")),IF(OR(IFERROR(INDEX('Crafting recipes'!$H$6:$H$1005,MATCH(J915,'Crafting recipes'!$A$6:$A$1005,0)),"MISSING ID")="Unassigned",G915="Unassigned"),"Tier unresolved",IF(IFERROR(VALUE(RIGHT(G915,1))-VALUE(RIGHT(IFERROR(INDEX('Crafting recipes'!$H$6:$H$1005,MATCH(J915,'Crafting recipes'!$A$6:$A$1005,0)),"MISSING ID"),1)),0)=1,IF(B915=IFERROR(INDEX('Crafting recipes'!$H$6:$H$1005,MATCH(J915,'Crafting recipes'!$A$6:$A$1005,0)),"MISSING ID"),"Advances one material tier","Lower-tier ingredient; route advances one tier"),"Needs tier review"))))))</x:f>
        <x:v>Advances one material tier</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Prepared ceramic body feed</x:v>
      </x:c>
      <x:c r="B917" s="4" t="str">
        <x:f>IFERROR(INDEX('Material routes'!$F$6:$F$2205,MATCH(U917,'Material routes'!$A$6:$A$2205,0)),"MISSING ID")</x:f>
        <x:v>T1</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T2</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prerequisite",IF(K917="Raw entry preparation","Entry-resource preparation",IF(G917="Not applicable",IF(IFERROR(INDEX('Items'!$AI$6:$AI$1005,MATCH(T917,'Items'!$A$6:$A$1005,0)),"MISSING ID")="Finished item","Finished endpoint",IF(IFERROR(INDEX('Items'!$AI$6:$AI$1005,MATCH(T917,'Items'!$A$6:$A$1005,0)),"MISSING ID")="Currency","Currency / no refinement tier","Recovered output / tier not applicable")),IF(OR(IFERROR(INDEX('Crafting recipes'!$H$6:$H$1005,MATCH(J917,'Crafting recipes'!$A$6:$A$1005,0)),"MISSING ID")="Unassigned",G917="Unassigned"),"Tier unresolved",IF(IFERROR(VALUE(RIGHT(G917,1))-VALUE(RIGHT(IFERROR(INDEX('Crafting recipes'!$H$6:$H$1005,MATCH(J917,'Crafting recipes'!$A$6:$A$1005,0)),"MISSING ID"),1)),0)=1,IF(B917=IFERROR(INDEX('Crafting recipes'!$H$6:$H$1005,MATCH(J917,'Crafting recipes'!$A$6:$A$1005,0)),"MISSING ID"),"Advances one material tier","Lower-tier ingredient; route advances one tier"),"Needs tier review"))))))</x:f>
        <x:v>Advances one material tier</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Worked iron stock</x:v>
      </x:c>
      <x:c r="B918" s="4" t="str">
        <x:f>IFERROR(INDEX('Material routes'!$F$6:$F$2205,MATCH(U918,'Material routes'!$A$6:$A$2205,0)),"MISSING ID")</x:f>
        <x:v>T2</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T3</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prerequisite",IF(K918="Raw entry preparation","Entry-resource preparation",IF(G918="Not applicable",IF(IFERROR(INDEX('Items'!$AI$6:$AI$1005,MATCH(T918,'Items'!$A$6:$A$1005,0)),"MISSING ID")="Finished item","Finished endpoint",IF(IFERROR(INDEX('Items'!$AI$6:$AI$1005,MATCH(T918,'Items'!$A$6:$A$1005,0)),"MISSING ID")="Currency","Currency / no refinement tier","Recovered output / tier not applicable")),IF(OR(IFERROR(INDEX('Crafting recipes'!$H$6:$H$1005,MATCH(J918,'Crafting recipes'!$A$6:$A$1005,0)),"MISSING ID")="Unassigned",G918="Unassigned"),"Tier unresolved",IF(IFERROR(VALUE(RIGHT(G918,1))-VALUE(RIGHT(IFERROR(INDEX('Crafting recipes'!$H$6:$H$1005,MATCH(J918,'Crafting recipes'!$A$6:$A$1005,0)),"MISSING ID"),1)),0)=1,IF(B918=IFERROR(INDEX('Crafting recipes'!$H$6:$H$1005,MATCH(J918,'Crafting recipes'!$A$6:$A$1005,0)),"MISSING ID"),"Advances one material tier","Lower-tier ingredient; route advances one tier"),"Needs tier review"))))))</x:f>
        <x:v>Advances one material tier</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T3</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prerequisite",IF(K919="Raw entry preparation","Entry-resource preparation",IF(G919="Not applicable",IF(IFERROR(INDEX('Items'!$AI$6:$AI$1005,MATCH(T919,'Items'!$A$6:$A$1005,0)),"MISSING ID")="Finished item","Finished endpoint",IF(IFERROR(INDEX('Items'!$AI$6:$AI$1005,MATCH(T919,'Items'!$A$6:$A$1005,0)),"MISSING ID")="Currency","Currency / no refinement tier","Recovered output / tier not applicable")),IF(OR(IFERROR(INDEX('Crafting recipes'!$H$6:$H$1005,MATCH(J919,'Crafting recipes'!$A$6:$A$1005,0)),"MISSING ID")="Unassigned",G919="Unassigned"),"Tier unresolved",IF(IFERROR(VALUE(RIGHT(G919,1))-VALUE(RIGHT(IFERROR(INDEX('Crafting recipes'!$H$6:$H$1005,MATCH(J919,'Crafting recipes'!$A$6:$A$1005,0)),"MISSING ID"),1)),0)=1,IF(B919=IFERROR(INDEX('Crafting recipes'!$H$6:$H$1005,MATCH(J919,'Crafting recipes'!$A$6:$A$1005,0)),"MISSING ID"),"Advances one material tier","Lower-tier ingredient; route advances one tier"),"Needs tier review"))))))</x:f>
        <x:v>Lower-tier ingredient; route advances one tier</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t="str">
        <x:f>IFERROR(INDEX('Material routes'!$E$6:$E$2205,MATCH(U920,'Material routes'!$A$6:$A$2205,0)),"MISSING ID")</x:f>
        <x:v>Shaped fauna hard-part blanks</x:v>
      </x:c>
      <x:c r="B920" s="4" t="str">
        <x:f>IFERROR(INDEX('Material routes'!$F$6:$F$2205,MATCH(U920,'Material routes'!$A$6:$A$2205,0)),"MISSING ID")</x:f>
        <x:v>T1</x:v>
      </x:c>
      <x:c r="C920" s="4" t="str">
        <x:f>IFERROR(INDEX('Material routes'!$H$6:$H$2205,MATCH(U920,'Material routes'!$A$6:$A$2205,0)),"MISSING ID")</x:f>
        <x:v>Processed material</x:v>
      </x:c>
      <x:c r="D920" s="4" t="str">
        <x:f>IFERROR(INDEX('Material routes'!$G$6:$G$2205,MATCH(U920,'Material routes'!$A$6:$A$2205,0)),"MISSING ID")</x:f>
        <x:v>Manufactured stock</x:v>
      </x:c>
      <x:c r="E920" s="4" t="str">
        <x:f>IFERROR(INDEX('Material routes'!$C$6:$C$2205,MATCH(U920,'Material routes'!$A$6:$A$2205,0)),"MISSING ID")</x:f>
        <x:v>Ingredient candidate</x:v>
      </x:c>
      <x:c r="F920" s="4" t="str">
        <x:f>IFERROR(INDEX('Material routes'!$E$6:$E$2205,MATCH(V920,'Material routes'!$A$6:$A$2205,0)),"MISSING ID")</x:f>
        <x:v>Instrument bridge blank</x:v>
      </x:c>
      <x:c r="G920" s="4" t="str">
        <x:f>IFERROR(INDEX('Material routes'!$F$6:$F$2205,MATCH(V920,'Material routes'!$A$6:$A$2205,0)),"MISSING ID")</x:f>
        <x:v>T2</x:v>
      </x:c>
      <x:c r="H920" s="4" t="str">
        <x:f>IFERROR(INDEX('Material routes'!$H$6:$H$2205,MATCH(V920,'Material routes'!$A$6:$A$2205,0)),"MISSING ID")</x:f>
        <x:v>Crafting component</x:v>
      </x:c>
      <x:c r="I920" s="4" t="str">
        <x:f>IFERROR(INDEX('Material routes'!$G$6:$G$2205,MATCH(V920,'Material routes'!$A$6:$A$2205,0)),"MISSING ID")</x:f>
        <x:v>Crafting components</x:v>
      </x:c>
      <x:c r="J920" s="4" t="str">
        <x:f>IFERROR(INDEX('Material routes'!$B$6:$B$2205,MATCH(U920,'Material routes'!$A$6:$A$2205,0)),"MISSING ID")</x:f>
        <x:v>design.audit.proposal_audit_instrument_bridge_blank</x:v>
      </x:c>
      <x:c r="K920" s="4" t="str">
        <x:f>IFERROR(INDEX('Crafting recipes'!$C$6:$C$1005,MATCH(J920,'Crafting recipes'!$A$6:$A$1005,0)),"MISSING ID")</x:f>
        <x:v>Material refinement</x:v>
      </x:c>
      <x:c r="L920" s="4" t="str">
        <x:f>IFERROR(INDEX('Material routes'!$K$6:$K$2205,MATCH(U920,'Material routes'!$A$6:$A$2205,0)),"MISSING ID")</x:f>
        <x:v>Proposal</x:v>
      </x:c>
      <x:c r="M920" s="4" t="str">
        <x:f>IFERROR(INDEX('Material routes'!$M$6:$M$2205,MATCH(U920,'Material routes'!$A$6:$A$2205,0)),"MISSING ID")</x:f>
        <x:v>Partial proposal</x:v>
      </x:c>
      <x:c r="N920" s="4"/>
      <x:c r="O920" s="4" t="str">
        <x:f>IFERROR(INDEX('Material routes'!$J$6:$J$2205,MATCH(U920,'Material routes'!$A$6:$A$2205,0)),"MISSING ID")</x:f>
        <x:v>Unspecified</x:v>
      </x:c>
      <x:c r="P920" s="4"/>
      <x:c r="Q920" s="4" t="str">
        <x:f>IFERROR(INDEX('Material routes'!$J$6:$J$2205,MATCH(V920,'Material routes'!$A$6:$A$2205,0)),"MISSING ID")</x:f>
        <x:v>Unspecified</x:v>
      </x:c>
      <x:c r="R920" s="4" t="str">
        <x:f>IF(L920="Withheld","Withheld premise",IF(E920="Tool candidate","Reusable prerequisite",IF(K920="Raw entry preparation","Entry-resource preparation",IF(G920="Not applicable",IF(IFERROR(INDEX('Items'!$AI$6:$AI$1005,MATCH(T920,'Items'!$A$6:$A$1005,0)),"MISSING ID")="Finished item","Finished endpoint",IF(IFERROR(INDEX('Items'!$AI$6:$AI$1005,MATCH(T920,'Items'!$A$6:$A$1005,0)),"MISSING ID")="Currency","Currency / no refinement tier","Recovered output / tier not applicable")),IF(OR(IFERROR(INDEX('Crafting recipes'!$H$6:$H$1005,MATCH(J920,'Crafting recipes'!$A$6:$A$1005,0)),"MISSING ID")="Unassigned",G920="Unassigned"),"Tier unresolved",IF(IFERROR(VALUE(RIGHT(G920,1))-VALUE(RIGHT(IFERROR(INDEX('Crafting recipes'!$H$6:$H$1005,MATCH(J920,'Crafting recipes'!$A$6:$A$1005,0)),"MISSING ID"),1)),0)=1,IF(B920=IFERROR(INDEX('Crafting recipes'!$H$6:$H$1005,MATCH(J920,'Crafting recipes'!$A$6:$A$1005,0)),"MISSING ID"),"Advances one material tier","Lower-tier ingredient; route advances one tier"),"Needs tier review"))))))</x:f>
        <x:v>Advances one material tier</x:v>
      </x:c>
      <x:c r="S920" s="4" t="str">
        <x:f>IFERROR(INDEX('Material routes'!$D$6:$D$2205,MATCH(U920,'Material routes'!$A$6:$A$2205,0)),"MISSING ID")</x:f>
        <x:v>proposal.t1.hardpart_blank</x:v>
      </x:c>
      <x:c r="T920" s="4" t="str">
        <x:f>IFERROR(INDEX('Material routes'!$D$6:$D$2205,MATCH(V920,'Material routes'!$A$6:$A$2205,0)),"MISSING ID")</x:f>
        <x:v>proposal.audit.instrument_bridge_blank</x:v>
      </x:c>
      <x:c r="U920" s="4" t="str">
        <x:v>design.audit.proposal_audit_instrument_bridge_blank.audit.in.1</x:v>
      </x:c>
      <x:c r="V920" s="4" t="str">
        <x:v>design.audit.proposal_audit_instrument_bridge_blank.audit.out</x:v>
      </x:c>
    </x:row>
    <x:row r="921" ht="64" customHeight="1">
      <x:c r="A921" s="4" t="str">
        <x:f>IFERROR(INDEX('Material routes'!$E$6:$E$2205,MATCH(U921,'Material routes'!$A$6:$A$2205,0)),"MISSING ID")</x:f>
        <x:v>Steel stock</x:v>
      </x:c>
      <x:c r="B921" s="4" t="str">
        <x:f>IFERROR(INDEX('Material routes'!$F$6:$F$2205,MATCH(U921,'Material routes'!$A$6:$A$2205,0)),"MISSING ID")</x:f>
        <x:v>T2</x:v>
      </x:c>
      <x:c r="C921" s="4" t="str">
        <x:f>IFERROR(INDEX('Material routes'!$H$6:$H$2205,MATCH(U921,'Material routes'!$A$6:$A$2205,0)),"MISSING ID")</x:f>
        <x:v>Processed material</x:v>
      </x:c>
      <x:c r="D921" s="4" t="str">
        <x:f>IFERROR(INDEX('Material routes'!$G$6:$G$2205,MATCH(U921,'Material routes'!$A$6:$A$2205,0)),"MISSING ID")</x:f>
        <x:v>Manufactured stock</x:v>
      </x:c>
      <x:c r="E921" s="4" t="str">
        <x:f>IFERROR(INDEX('Material routes'!$C$6:$C$2205,MATCH(U921,'Material routes'!$A$6:$A$2205,0)),"MISSING ID")</x:f>
        <x:v>Ingredient candidate</x:v>
      </x:c>
      <x:c r="F921" s="4" t="str">
        <x:f>IFERROR(INDEX('Material routes'!$E$6:$E$2205,MATCH(V921,'Material routes'!$A$6:$A$2205,0)),"MISSING ID")</x:f>
        <x:v>Instrument tuning peg set</x:v>
      </x:c>
      <x:c r="G921" s="4" t="str">
        <x:f>IFERROR(INDEX('Material routes'!$F$6:$F$2205,MATCH(V921,'Material routes'!$A$6:$A$2205,0)),"MISSING ID")</x:f>
        <x:v>T3</x:v>
      </x:c>
      <x:c r="H921" s="4" t="str">
        <x:f>IFERROR(INDEX('Material routes'!$H$6:$H$2205,MATCH(V921,'Material routes'!$A$6:$A$2205,0)),"MISSING ID")</x:f>
        <x:v>Crafting component</x:v>
      </x:c>
      <x:c r="I921" s="4" t="str">
        <x:f>IFERROR(INDEX('Material routes'!$G$6:$G$2205,MATCH(V921,'Material routes'!$A$6:$A$2205,0)),"MISSING ID")</x:f>
        <x:v>Crafting components</x:v>
      </x:c>
      <x:c r="J921" s="4" t="str">
        <x:f>IFERROR(INDEX('Material routes'!$B$6:$B$2205,MATCH(U921,'Material routes'!$A$6:$A$2205,0)),"MISSING ID")</x:f>
        <x:v>design.audit.proposal_audit_instrument_tuning_peg_set</x:v>
      </x:c>
      <x:c r="K921" s="4" t="str">
        <x:f>IFERROR(INDEX('Crafting recipes'!$C$6:$C$1005,MATCH(J921,'Crafting recipes'!$A$6:$A$1005,0)),"MISSING ID")</x:f>
        <x:v>Material refinement</x:v>
      </x:c>
      <x:c r="L921" s="4" t="str">
        <x:f>IFERROR(INDEX('Material routes'!$K$6:$K$2205,MATCH(U921,'Material routes'!$A$6:$A$2205,0)),"MISSING ID")</x:f>
        <x:v>Proposal</x:v>
      </x:c>
      <x:c r="M921" s="4" t="str">
        <x:f>IFERROR(INDEX('Material routes'!$M$6:$M$2205,MATCH(U921,'Material routes'!$A$6:$A$2205,0)),"MISSING ID")</x:f>
        <x:v>Partial proposal</x:v>
      </x:c>
      <x:c r="N921" s="4"/>
      <x:c r="O921" s="4" t="str">
        <x:f>IFERROR(INDEX('Material routes'!$J$6:$J$2205,MATCH(U921,'Material routes'!$A$6:$A$2205,0)),"MISSING ID")</x:f>
        <x:v>Unspecified</x:v>
      </x:c>
      <x:c r="P921" s="4"/>
      <x:c r="Q921" s="4" t="str">
        <x:f>IFERROR(INDEX('Material routes'!$J$6:$J$2205,MATCH(V921,'Material routes'!$A$6:$A$2205,0)),"MISSING ID")</x:f>
        <x:v>Unspecified</x:v>
      </x:c>
      <x:c r="R921" s="4" t="str">
        <x:f>IF(L921="Withheld","Withheld premise",IF(E921="Tool candidate","Reusable prerequisite",IF(K921="Raw entry preparation","Entry-resource preparation",IF(G921="Not applicable",IF(IFERROR(INDEX('Items'!$AI$6:$AI$1005,MATCH(T921,'Items'!$A$6:$A$1005,0)),"MISSING ID")="Finished item","Finished endpoint",IF(IFERROR(INDEX('Items'!$AI$6:$AI$1005,MATCH(T921,'Items'!$A$6:$A$1005,0)),"MISSING ID")="Currency","Currency / no refinement tier","Recovered output / tier not applicable")),IF(OR(IFERROR(INDEX('Crafting recipes'!$H$6:$H$1005,MATCH(J921,'Crafting recipes'!$A$6:$A$1005,0)),"MISSING ID")="Unassigned",G921="Unassigned"),"Tier unresolved",IF(IFERROR(VALUE(RIGHT(G921,1))-VALUE(RIGHT(IFERROR(INDEX('Crafting recipes'!$H$6:$H$1005,MATCH(J921,'Crafting recipes'!$A$6:$A$1005,0)),"MISSING ID"),1)),0)=1,IF(B921=IFERROR(INDEX('Crafting recipes'!$H$6:$H$1005,MATCH(J921,'Crafting recipes'!$A$6:$A$1005,0)),"MISSING ID"),"Advances one material tier","Lower-tier ingredient; route advances one tier"),"Needs tier review"))))))</x:f>
        <x:v>Advances one material tier</x:v>
      </x:c>
      <x:c r="S921" s="4" t="str">
        <x:f>IFERROR(INDEX('Material routes'!$D$6:$D$2205,MATCH(U921,'Material routes'!$A$6:$A$2205,0)),"MISSING ID")</x:f>
        <x:v>author.metallurgy.steel_stock</x:v>
      </x:c>
      <x:c r="T921" s="4" t="str">
        <x:f>IFERROR(INDEX('Material routes'!$D$6:$D$2205,MATCH(V921,'Material routes'!$A$6:$A$2205,0)),"MISSING ID")</x:f>
        <x:v>proposal.audit.instrument_tuning_peg_set</x:v>
      </x:c>
      <x:c r="U921" s="4" t="str">
        <x:v>design.audit.proposal_audit_instrument_tuning_peg_set.audit.in.1</x:v>
      </x:c>
      <x:c r="V921" s="4" t="str">
        <x:v>design.audit.proposal_audit_instrument_tuning_peg_set.audit.out</x:v>
      </x:c>
    </x:row>
    <x:row r="922" ht="64" customHeight="1">
      <x:c r="A922" s="4" t="str">
        <x:f>IFERROR(INDEX('Material routes'!$E$6:$E$2205,MATCH(U922,'Material routes'!$A$6:$A$2205,0)),"MISSING ID")</x:f>
        <x:v>Spring-grade steel stock</x:v>
      </x:c>
      <x:c r="B922" s="4" t="str">
        <x:f>IFERROR(INDEX('Material routes'!$F$6:$F$2205,MATCH(U922,'Material routes'!$A$6:$A$2205,0)),"MISSING ID")</x:f>
        <x:v>T3</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T4</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prerequisite",IF(K922="Raw entry preparation","Entry-resource preparation",IF(G922="Not applicable",IF(IFERROR(INDEX('Items'!$AI$6:$AI$1005,MATCH(T922,'Items'!$A$6:$A$1005,0)),"MISSING ID")="Finished item","Finished endpoint",IF(IFERROR(INDEX('Items'!$AI$6:$AI$1005,MATCH(T922,'Items'!$A$6:$A$1005,0)),"MISSING ID")="Currency","Currency / no refinement tier","Recovered output / tier not applicable")),IF(OR(IFERROR(INDEX('Crafting recipes'!$H$6:$H$1005,MATCH(J922,'Crafting recipes'!$A$6:$A$1005,0)),"MISSING ID")="Unassigned",G922="Unassigned"),"Tier unresolved",IF(IFERROR(VALUE(RIGHT(G922,1))-VALUE(RIGHT(IFERROR(INDEX('Crafting recipes'!$H$6:$H$1005,MATCH(J922,'Crafting recipes'!$A$6:$A$1005,0)),"MISSING ID"),1)),0)=1,IF(B922=IFERROR(INDEX('Crafting recipes'!$H$6:$H$1005,MATCH(J922,'Crafting recipes'!$A$6:$A$1005,0)),"MISSING ID"),"Advances one material tier","Lower-tier ingredient; route advances one tier"),"Needs tier review"))))))</x:f>
        <x:v>Advances one material tier</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Prepared ceramic body feed</x:v>
      </x:c>
      <x:c r="B923" s="4" t="str">
        <x:f>IFERROR(INDEX('Material routes'!$F$6:$F$2205,MATCH(U923,'Material routes'!$A$6:$A$2205,0)),"MISSING ID")</x:f>
        <x:v>T1</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T2</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prerequisite",IF(K923="Raw entry preparation","Entry-resource preparation",IF(G923="Not applicable",IF(IFERROR(INDEX('Items'!$AI$6:$AI$1005,MATCH(T923,'Items'!$A$6:$A$1005,0)),"MISSING ID")="Finished item","Finished endpoint",IF(IFERROR(INDEX('Items'!$AI$6:$AI$1005,MATCH(T923,'Items'!$A$6:$A$1005,0)),"MISSING ID")="Currency","Currency / no refinement tier","Recovered output / tier not applicable")),IF(OR(IFERROR(INDEX('Crafting recipes'!$H$6:$H$1005,MATCH(J923,'Crafting recipes'!$A$6:$A$1005,0)),"MISSING ID")="Unassigned",G923="Unassigned"),"Tier unresolved",IF(IFERROR(VALUE(RIGHT(G923,1))-VALUE(RIGHT(IFERROR(INDEX('Crafting recipes'!$H$6:$H$1005,MATCH(J923,'Crafting recipes'!$A$6:$A$1005,0)),"MISSING ID"),1)),0)=1,IF(B923=IFERROR(INDEX('Crafting recipes'!$H$6:$H$1005,MATCH(J923,'Crafting recipes'!$A$6:$A$1005,0)),"MISSING ID"),"Advances one material tier","Lower-tier ingredient; route advances one tier"),"Needs tier review"))))))</x:f>
        <x:v>Advances one material tier</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T3</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prerequisite",IF(K924="Raw entry preparation","Entry-resource preparation",IF(G924="Not applicable",IF(IFERROR(INDEX('Items'!$AI$6:$AI$1005,MATCH(T924,'Items'!$A$6:$A$1005,0)),"MISSING ID")="Finished item","Finished endpoint",IF(IFERROR(INDEX('Items'!$AI$6:$AI$1005,MATCH(T924,'Items'!$A$6:$A$1005,0)),"MISSING ID")="Currency","Currency / no refinement tier","Recovered output / tier not applicable")),IF(OR(IFERROR(INDEX('Crafting recipes'!$H$6:$H$1005,MATCH(J924,'Crafting recipes'!$A$6:$A$1005,0)),"MISSING ID")="Unassigned",G924="Unassigned"),"Tier unresolved",IF(IFERROR(VALUE(RIGHT(G924,1))-VALUE(RIGHT(IFERROR(INDEX('Crafting recipes'!$H$6:$H$1005,MATCH(J924,'Crafting recipes'!$A$6:$A$1005,0)),"MISSING ID"),1)),0)=1,IF(B924=IFERROR(INDEX('Crafting recipes'!$H$6:$H$1005,MATCH(J924,'Crafting recipes'!$A$6:$A$1005,0)),"MISSING ID"),"Advances one material tier","Lower-tier ingredient; route advances one tier"),"Needs tier review"))))))</x:f>
        <x:v>Advances one material tier</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T3</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prerequisite",IF(K925="Raw entry preparation","Entry-resource preparation",IF(G925="Not applicable",IF(IFERROR(INDEX('Items'!$AI$6:$AI$1005,MATCH(T925,'Items'!$A$6:$A$1005,0)),"MISSING ID")="Finished item","Finished endpoint",IF(IFERROR(INDEX('Items'!$AI$6:$AI$1005,MATCH(T925,'Items'!$A$6:$A$1005,0)),"MISSING ID")="Currency","Currency / no refinement tier","Recovered output / tier not applicable")),IF(OR(IFERROR(INDEX('Crafting recipes'!$H$6:$H$1005,MATCH(J925,'Crafting recipes'!$A$6:$A$1005,0)),"MISSING ID")="Unassigned",G925="Unassigned"),"Tier unresolved",IF(IFERROR(VALUE(RIGHT(G925,1))-VALUE(RIGHT(IFERROR(INDEX('Crafting recipes'!$H$6:$H$1005,MATCH(J925,'Crafting recipes'!$A$6:$A$1005,0)),"MISSING ID"),1)),0)=1,IF(B925=IFERROR(INDEX('Crafting recipes'!$H$6:$H$1005,MATCH(J925,'Crafting recipes'!$A$6:$A$1005,0)),"MISSING ID"),"Advances one material tier","Lower-tier ingredient; route advances one tier"),"Needs tier review"))))))</x:f>
        <x:v>Advances one material tier</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T3</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prerequisite",IF(K926="Raw entry preparation","Entry-resource preparation",IF(G926="Not applicable",IF(IFERROR(INDEX('Items'!$AI$6:$AI$1005,MATCH(T926,'Items'!$A$6:$A$1005,0)),"MISSING ID")="Finished item","Finished endpoint",IF(IFERROR(INDEX('Items'!$AI$6:$AI$1005,MATCH(T926,'Items'!$A$6:$A$1005,0)),"MISSING ID")="Currency","Currency / no refinement tier","Recovered output / tier not applicable")),IF(OR(IFERROR(INDEX('Crafting recipes'!$H$6:$H$1005,MATCH(J926,'Crafting recipes'!$A$6:$A$1005,0)),"MISSING ID")="Unassigned",G926="Unassigned"),"Tier unresolved",IF(IFERROR(VALUE(RIGHT(G926,1))-VALUE(RIGHT(IFERROR(INDEX('Crafting recipes'!$H$6:$H$1005,MATCH(J926,'Crafting recipes'!$A$6:$A$1005,0)),"MISSING ID"),1)),0)=1,IF(B926=IFERROR(INDEX('Crafting recipes'!$H$6:$H$1005,MATCH(J926,'Crafting recipes'!$A$6:$A$1005,0)),"MISSING ID"),"Advances one material tier","Lower-tier ingredient; route advances one tier"),"Needs tier review"))))))</x:f>
        <x:v>Advances one material tier</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stock</x:v>
      </x:c>
      <x:c r="B927" s="4" t="str">
        <x:f>IFERROR(INDEX('Material routes'!$F$6:$F$2205,MATCH(U927,'Material routes'!$A$6:$A$2205,0)),"MISSING ID")</x:f>
        <x:v>T3</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T4</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prerequisite",IF(K927="Raw entry preparation","Entry-resource preparation",IF(G927="Not applicable",IF(IFERROR(INDEX('Items'!$AI$6:$AI$1005,MATCH(T927,'Items'!$A$6:$A$1005,0)),"MISSING ID")="Finished item","Finished endpoint",IF(IFERROR(INDEX('Items'!$AI$6:$AI$1005,MATCH(T927,'Items'!$A$6:$A$1005,0)),"MISSING ID")="Currency","Currency / no refinement tier","Recovered output / tier not applicable")),IF(OR(IFERROR(INDEX('Crafting recipes'!$H$6:$H$1005,MATCH(J927,'Crafting recipes'!$A$6:$A$1005,0)),"MISSING ID")="Unassigned",G927="Unassigned"),"Tier unresolved",IF(IFERROR(VALUE(RIGHT(G927,1))-VALUE(RIGHT(IFERROR(INDEX('Crafting recipes'!$H$6:$H$1005,MATCH(J927,'Crafting recipes'!$A$6:$A$1005,0)),"MISSING ID"),1)),0)=1,IF(B927=IFERROR(INDEX('Crafting recipes'!$H$6:$H$1005,MATCH(J927,'Crafting recipes'!$A$6:$A$1005,0)),"MISSING ID"),"Advances one material tier","Lower-tier ingredient; route advances one tier"),"Needs tier review"))))))</x:f>
        <x:v>Advances one material tier</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Worked iron stock</x:v>
      </x:c>
      <x:c r="B928" s="4" t="str">
        <x:f>IFERROR(INDEX('Material routes'!$F$6:$F$2205,MATCH(U928,'Material routes'!$A$6:$A$2205,0)),"MISSING ID")</x:f>
        <x:v>T2</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T4</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prerequisite",IF(K928="Raw entry preparation","Entry-resource preparation",IF(G928="Not applicable",IF(IFERROR(INDEX('Items'!$AI$6:$AI$1005,MATCH(T928,'Items'!$A$6:$A$1005,0)),"MISSING ID")="Finished item","Finished endpoint",IF(IFERROR(INDEX('Items'!$AI$6:$AI$1005,MATCH(T928,'Items'!$A$6:$A$1005,0)),"MISSING ID")="Currency","Currency / no refinement tier","Recovered output / tier not applicable")),IF(OR(IFERROR(INDEX('Crafting recipes'!$H$6:$H$1005,MATCH(J928,'Crafting recipes'!$A$6:$A$1005,0)),"MISSING ID")="Unassigned",G928="Unassigned"),"Tier unresolved",IF(IFERROR(VALUE(RIGHT(G928,1))-VALUE(RIGHT(IFERROR(INDEX('Crafting recipes'!$H$6:$H$1005,MATCH(J928,'Crafting recipes'!$A$6:$A$1005,0)),"MISSING ID"),1)),0)=1,IF(B928=IFERROR(INDEX('Crafting recipes'!$H$6:$H$1005,MATCH(J928,'Crafting recipes'!$A$6:$A$1005,0)),"MISSING ID"),"Advances one material tier","Lower-tier ingredient; route advances one tier"),"Needs tier review"))))))</x:f>
        <x:v>Lower-tier ingredient; route advances one tier</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T3</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prerequisite",IF(K929="Raw entry preparation","Entry-resource preparation",IF(G929="Not applicable",IF(IFERROR(INDEX('Items'!$AI$6:$AI$1005,MATCH(T929,'Items'!$A$6:$A$1005,0)),"MISSING ID")="Finished item","Finished endpoint",IF(IFERROR(INDEX('Items'!$AI$6:$AI$1005,MATCH(T929,'Items'!$A$6:$A$1005,0)),"MISSING ID")="Currency","Currency / no refinement tier","Recovered output / tier not applicable")),IF(OR(IFERROR(INDEX('Crafting recipes'!$H$6:$H$1005,MATCH(J929,'Crafting recipes'!$A$6:$A$1005,0)),"MISSING ID")="Unassigned",G929="Unassigned"),"Tier unresolved",IF(IFERROR(VALUE(RIGHT(G929,1))-VALUE(RIGHT(IFERROR(INDEX('Crafting recipes'!$H$6:$H$1005,MATCH(J929,'Crafting recipes'!$A$6:$A$1005,0)),"MISSING ID"),1)),0)=1,IF(B929=IFERROR(INDEX('Crafting recipes'!$H$6:$H$1005,MATCH(J929,'Crafting recipes'!$A$6:$A$1005,0)),"MISSING ID"),"Advances one material tier","Lower-tier ingredient; route advances one tier"),"Needs tier review"))))))</x:f>
        <x:v>Advances one material tier</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stock</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T4</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prerequisite",IF(K930="Raw entry preparation","Entry-resource preparation",IF(G930="Not applicable",IF(IFERROR(INDEX('Items'!$AI$6:$AI$1005,MATCH(T930,'Items'!$A$6:$A$1005,0)),"MISSING ID")="Finished item","Finished endpoint",IF(IFERROR(INDEX('Items'!$AI$6:$AI$1005,MATCH(T930,'Items'!$A$6:$A$1005,0)),"MISSING ID")="Currency","Currency / no refinement tier","Recovered output / tier not applicable")),IF(OR(IFERROR(INDEX('Crafting recipes'!$H$6:$H$1005,MATCH(J930,'Crafting recipes'!$A$6:$A$1005,0)),"MISSING ID")="Unassigned",G930="Unassigned"),"Tier unresolved",IF(IFERROR(VALUE(RIGHT(G930,1))-VALUE(RIGHT(IFERROR(INDEX('Crafting recipes'!$H$6:$H$1005,MATCH(J930,'Crafting recipes'!$A$6:$A$1005,0)),"MISSING ID"),1)),0)=1,IF(B930=IFERROR(INDEX('Crafting recipes'!$H$6:$H$1005,MATCH(J930,'Crafting recipes'!$A$6:$A$1005,0)),"MISSING ID"),"Advances one material tier","Lower-tier ingredient; route advances one tier"),"Needs tier review"))))))</x:f>
        <x:v>Advances one material tier</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sealing sheet</x:v>
      </x:c>
      <x:c r="B931" s="4" t="str">
        <x:f>IFERROR(INDEX('Material routes'!$F$6:$F$2205,MATCH(U931,'Material routes'!$A$6:$A$2205,0)),"MISSING ID")</x:f>
        <x:v>T3</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T4</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prerequisite",IF(K931="Raw entry preparation","Entry-resource preparation",IF(G931="Not applicable",IF(IFERROR(INDEX('Items'!$AI$6:$AI$1005,MATCH(T931,'Items'!$A$6:$A$1005,0)),"MISSING ID")="Finished item","Finished endpoint",IF(IFERROR(INDEX('Items'!$AI$6:$AI$1005,MATCH(T931,'Items'!$A$6:$A$1005,0)),"MISSING ID")="Currency","Currency / no refinement tier","Recovered output / tier not applicable")),IF(OR(IFERROR(INDEX('Crafting recipes'!$H$6:$H$1005,MATCH(J931,'Crafting recipes'!$A$6:$A$1005,0)),"MISSING ID")="Unassigned",G931="Unassigned"),"Tier unresolved",IF(IFERROR(VALUE(RIGHT(G931,1))-VALUE(RIGHT(IFERROR(INDEX('Crafting recipes'!$H$6:$H$1005,MATCH(J931,'Crafting recipes'!$A$6:$A$1005,0)),"MISSING ID"),1)),0)=1,IF(B931=IFERROR(INDEX('Crafting recipes'!$H$6:$H$1005,MATCH(J931,'Crafting recipes'!$A$6:$A$1005,0)),"MISSING ID"),"Advances one material tier","Lower-tier ingredient; route advances one tier"),"Needs tier review"))))))</x:f>
        <x:v>Advances one material tier</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Refractory ceramic stock</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T4</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prerequisite",IF(K932="Raw entry preparation","Entry-resource preparation",IF(G932="Not applicable",IF(IFERROR(INDEX('Items'!$AI$6:$AI$1005,MATCH(T932,'Items'!$A$6:$A$1005,0)),"MISSING ID")="Finished item","Finished endpoint",IF(IFERROR(INDEX('Items'!$AI$6:$AI$1005,MATCH(T932,'Items'!$A$6:$A$1005,0)),"MISSING ID")="Currency","Currency / no refinement tier","Recovered output / tier not applicable")),IF(OR(IFERROR(INDEX('Crafting recipes'!$H$6:$H$1005,MATCH(J932,'Crafting recipes'!$A$6:$A$1005,0)),"MISSING ID")="Unassigned",G932="Unassigned"),"Tier unresolved",IF(IFERROR(VALUE(RIGHT(G932,1))-VALUE(RIGHT(IFERROR(INDEX('Crafting recipes'!$H$6:$H$1005,MATCH(J932,'Crafting recipes'!$A$6:$A$1005,0)),"MISSING ID"),1)),0)=1,IF(B932=IFERROR(INDEX('Crafting recipes'!$H$6:$H$1005,MATCH(J932,'Crafting recipes'!$A$6:$A$1005,0)),"MISSING ID"),"Advances one material tier","Lower-tier ingredient; route advances one tier"),"Needs tier review"))))))</x:f>
        <x:v>Lower-tier ingredient; route advances one tier</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T4</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prerequisite",IF(K933="Raw entry preparation","Entry-resource preparation",IF(G933="Not applicable",IF(IFERROR(INDEX('Items'!$AI$6:$AI$1005,MATCH(T933,'Items'!$A$6:$A$1005,0)),"MISSING ID")="Finished item","Finished endpoint",IF(IFERROR(INDEX('Items'!$AI$6:$AI$1005,MATCH(T933,'Items'!$A$6:$A$1005,0)),"MISSING ID")="Currency","Currency / no refinement tier","Recovered output / tier not applicable")),IF(OR(IFERROR(INDEX('Crafting recipes'!$H$6:$H$1005,MATCH(J933,'Crafting recipes'!$A$6:$A$1005,0)),"MISSING ID")="Unassigned",G933="Unassigned"),"Tier unresolved",IF(IFERROR(VALUE(RIGHT(G933,1))-VALUE(RIGHT(IFERROR(INDEX('Crafting recipes'!$H$6:$H$1005,MATCH(J933,'Crafting recipes'!$A$6:$A$1005,0)),"MISSING ID"),1)),0)=1,IF(B933=IFERROR(INDEX('Crafting recipes'!$H$6:$H$1005,MATCH(J933,'Crafting recipes'!$A$6:$A$1005,0)),"MISSING ID"),"Advances one material tier","Lower-tier ingredient; route advances one tier"),"Needs tier review"))))))</x:f>
        <x:v>Lower-tier ingredient; route advances one tier</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stock</x:v>
      </x:c>
      <x:c r="B934" s="4" t="str">
        <x:f>IFERROR(INDEX('Material routes'!$F$6:$F$2205,MATCH(U934,'Material routes'!$A$6:$A$2205,0)),"MISSING ID")</x:f>
        <x:v>T3</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T4</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prerequisite",IF(K934="Raw entry preparation","Entry-resource preparation",IF(G934="Not applicable",IF(IFERROR(INDEX('Items'!$AI$6:$AI$1005,MATCH(T934,'Items'!$A$6:$A$1005,0)),"MISSING ID")="Finished item","Finished endpoint",IF(IFERROR(INDEX('Items'!$AI$6:$AI$1005,MATCH(T934,'Items'!$A$6:$A$1005,0)),"MISSING ID")="Currency","Currency / no refinement tier","Recovered output / tier not applicable")),IF(OR(IFERROR(INDEX('Crafting recipes'!$H$6:$H$1005,MATCH(J934,'Crafting recipes'!$A$6:$A$1005,0)),"MISSING ID")="Unassigned",G934="Unassigned"),"Tier unresolved",IF(IFERROR(VALUE(RIGHT(G934,1))-VALUE(RIGHT(IFERROR(INDEX('Crafting recipes'!$H$6:$H$1005,MATCH(J934,'Crafting recipes'!$A$6:$A$1005,0)),"MISSING ID"),1)),0)=1,IF(B934=IFERROR(INDEX('Crafting recipes'!$H$6:$H$1005,MATCH(J934,'Crafting recipes'!$A$6:$A$1005,0)),"MISSING ID"),"Advances one material tier","Lower-tier ingredient; route advances one tier"),"Needs tier review"))))))</x:f>
        <x:v>Advances one material tier</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Worked iron stock</x:v>
      </x:c>
      <x:c r="B935" s="4" t="str">
        <x:f>IFERROR(INDEX('Material routes'!$F$6:$F$2205,MATCH(U935,'Material routes'!$A$6:$A$2205,0)),"MISSING ID")</x:f>
        <x:v>T2</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T3</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prerequisite",IF(K935="Raw entry preparation","Entry-resource preparation",IF(G935="Not applicable",IF(IFERROR(INDEX('Items'!$AI$6:$AI$1005,MATCH(T935,'Items'!$A$6:$A$1005,0)),"MISSING ID")="Finished item","Finished endpoint",IF(IFERROR(INDEX('Items'!$AI$6:$AI$1005,MATCH(T935,'Items'!$A$6:$A$1005,0)),"MISSING ID")="Currency","Currency / no refinement tier","Recovered output / tier not applicable")),IF(OR(IFERROR(INDEX('Crafting recipes'!$H$6:$H$1005,MATCH(J935,'Crafting recipes'!$A$6:$A$1005,0)),"MISSING ID")="Unassigned",G935="Unassigned"),"Tier unresolved",IF(IFERROR(VALUE(RIGHT(G935,1))-VALUE(RIGHT(IFERROR(INDEX('Crafting recipes'!$H$6:$H$1005,MATCH(J935,'Crafting recipes'!$A$6:$A$1005,0)),"MISSING ID"),1)),0)=1,IF(B935=IFERROR(INDEX('Crafting recipes'!$H$6:$H$1005,MATCH(J935,'Crafting recipes'!$A$6:$A$1005,0)),"MISSING ID"),"Advances one material tier","Lower-tier ingredient; route advances one tier"),"Needs tier review"))))))</x:f>
        <x:v>Advances one material tier</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conductor stock</x:v>
      </x:c>
      <x:c r="B936" s="4" t="str">
        <x:f>IFERROR(INDEX('Material routes'!$F$6:$F$2205,MATCH(U936,'Material routes'!$A$6:$A$2205,0)),"MISSING ID")</x:f>
        <x:v>T2</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T3</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prerequisite",IF(K936="Raw entry preparation","Entry-resource preparation",IF(G936="Not applicable",IF(IFERROR(INDEX('Items'!$AI$6:$AI$1005,MATCH(T936,'Items'!$A$6:$A$1005,0)),"MISSING ID")="Finished item","Finished endpoint",IF(IFERROR(INDEX('Items'!$AI$6:$AI$1005,MATCH(T936,'Items'!$A$6:$A$1005,0)),"MISSING ID")="Currency","Currency / no refinement tier","Recovered output / tier not applicable")),IF(OR(IFERROR(INDEX('Crafting recipes'!$H$6:$H$1005,MATCH(J936,'Crafting recipes'!$A$6:$A$1005,0)),"MISSING ID")="Unassigned",G936="Unassigned"),"Tier unresolved",IF(IFERROR(VALUE(RIGHT(G936,1))-VALUE(RIGHT(IFERROR(INDEX('Crafting recipes'!$H$6:$H$1005,MATCH(J936,'Crafting recipes'!$A$6:$A$1005,0)),"MISSING ID"),1)),0)=1,IF(B936=IFERROR(INDEX('Crafting recipes'!$H$6:$H$1005,MATCH(J936,'Crafting recipes'!$A$6:$A$1005,0)),"MISSING ID"),"Advances one material tier","Lower-tier ingredient; route advances one tier"),"Needs tier review"))))))</x:f>
        <x:v>Advances one material tier</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Refractory ceramic stock</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T3</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prerequisite",IF(K937="Raw entry preparation","Entry-resource preparation",IF(G937="Not applicable",IF(IFERROR(INDEX('Items'!$AI$6:$AI$1005,MATCH(T937,'Items'!$A$6:$A$1005,0)),"MISSING ID")="Finished item","Finished endpoint",IF(IFERROR(INDEX('Items'!$AI$6:$AI$1005,MATCH(T937,'Items'!$A$6:$A$1005,0)),"MISSING ID")="Currency","Currency / no refinement tier","Recovered output / tier not applicable")),IF(OR(IFERROR(INDEX('Crafting recipes'!$H$6:$H$1005,MATCH(J937,'Crafting recipes'!$A$6:$A$1005,0)),"MISSING ID")="Unassigned",G937="Unassigned"),"Tier unresolved",IF(IFERROR(VALUE(RIGHT(G937,1))-VALUE(RIGHT(IFERROR(INDEX('Crafting recipes'!$H$6:$H$1005,MATCH(J937,'Crafting recipes'!$A$6:$A$1005,0)),"MISSING ID"),1)),0)=1,IF(B937=IFERROR(INDEX('Crafting recipes'!$H$6:$H$1005,MATCH(J937,'Crafting recipes'!$A$6:$A$1005,0)),"MISSING ID"),"Advances one material tier","Lower-tier ingredient; route advances one tier"),"Needs tier review"))))))</x:f>
        <x:v>Advances one material tier</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T3</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Not applicable</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prerequisite",IF(K938="Raw entry preparation","Entry-resource preparation",IF(G938="Not applicable",IF(IFERROR(INDEX('Items'!$AI$6:$AI$1005,MATCH(T938,'Items'!$A$6:$A$1005,0)),"MISSING ID")="Finished item","Finished endpoint",IF(IFERROR(INDEX('Items'!$AI$6:$AI$1005,MATCH(T938,'Items'!$A$6:$A$1005,0)),"MISSING ID")="Currency","Currency / no refinement tier","Recovered output / tier not applicable")),IF(OR(IFERROR(INDEX('Crafting recipes'!$H$6:$H$1005,MATCH(J938,'Crafting recipes'!$A$6:$A$1005,0)),"MISSING ID")="Unassigned",G938="Unassigned"),"Tier unresolved",IF(IFERROR(VALUE(RIGHT(G938,1))-VALUE(RIGHT(IFERROR(INDEX('Crafting recipes'!$H$6:$H$1005,MATCH(J938,'Crafting recipes'!$A$6:$A$1005,0)),"MISSING ID"),1)),0)=1,IF(B938=IFERROR(INDEX('Crafting recipes'!$H$6:$H$1005,MATCH(J938,'Crafting recipes'!$A$6:$A$1005,0)),"MISSING ID"),"Advances one material tier","Lower-tier ingredient; route advances one tier"),"Needs tier review"))))))</x:f>
        <x:v>Finished endpoint</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T3</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Not applicable</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prerequisite",IF(K939="Raw entry preparation","Entry-resource preparation",IF(G939="Not applicable",IF(IFERROR(INDEX('Items'!$AI$6:$AI$1005,MATCH(T939,'Items'!$A$6:$A$1005,0)),"MISSING ID")="Finished item","Finished endpoint",IF(IFERROR(INDEX('Items'!$AI$6:$AI$1005,MATCH(T939,'Items'!$A$6:$A$1005,0)),"MISSING ID")="Currency","Currency / no refinement tier","Recovered output / tier not applicable")),IF(OR(IFERROR(INDEX('Crafting recipes'!$H$6:$H$1005,MATCH(J939,'Crafting recipes'!$A$6:$A$1005,0)),"MISSING ID")="Unassigned",G939="Unassigned"),"Tier unresolved",IF(IFERROR(VALUE(RIGHT(G939,1))-VALUE(RIGHT(IFERROR(INDEX('Crafting recipes'!$H$6:$H$1005,MATCH(J939,'Crafting recipes'!$A$6:$A$1005,0)),"MISSING ID"),1)),0)=1,IF(B939=IFERROR(INDEX('Crafting recipes'!$H$6:$H$1005,MATCH(J939,'Crafting recipes'!$A$6:$A$1005,0)),"MISSING ID"),"Advances one material tier","Lower-tier ingredient; route advances one tier"),"Needs tier review"))))))</x:f>
        <x:v>Finished endpoint</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T3</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Not applicable</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prerequisite",IF(K940="Raw entry preparation","Entry-resource preparation",IF(G940="Not applicable",IF(IFERROR(INDEX('Items'!$AI$6:$AI$1005,MATCH(T940,'Items'!$A$6:$A$1005,0)),"MISSING ID")="Finished item","Finished endpoint",IF(IFERROR(INDEX('Items'!$AI$6:$AI$1005,MATCH(T940,'Items'!$A$6:$A$1005,0)),"MISSING ID")="Currency","Currency / no refinement tier","Recovered output / tier not applicable")),IF(OR(IFERROR(INDEX('Crafting recipes'!$H$6:$H$1005,MATCH(J940,'Crafting recipes'!$A$6:$A$1005,0)),"MISSING ID")="Unassigned",G940="Unassigned"),"Tier unresolved",IF(IFERROR(VALUE(RIGHT(G940,1))-VALUE(RIGHT(IFERROR(INDEX('Crafting recipes'!$H$6:$H$1005,MATCH(J940,'Crafting recipes'!$A$6:$A$1005,0)),"MISSING ID"),1)),0)=1,IF(B940=IFERROR(INDEX('Crafting recipes'!$H$6:$H$1005,MATCH(J940,'Crafting recipes'!$A$6:$A$1005,0)),"MISSING ID"),"Advances one material tier","Lower-tier ingredient; route advances one tier"),"Needs tier review"))))))</x:f>
        <x:v>Finished endpoint</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T4</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Not applicable</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prerequisite",IF(K941="Raw entry preparation","Entry-resource preparation",IF(G941="Not applicable",IF(IFERROR(INDEX('Items'!$AI$6:$AI$1005,MATCH(T941,'Items'!$A$6:$A$1005,0)),"MISSING ID")="Finished item","Finished endpoint",IF(IFERROR(INDEX('Items'!$AI$6:$AI$1005,MATCH(T941,'Items'!$A$6:$A$1005,0)),"MISSING ID")="Currency","Currency / no refinement tier","Recovered output / tier not applicable")),IF(OR(IFERROR(INDEX('Crafting recipes'!$H$6:$H$1005,MATCH(J941,'Crafting recipes'!$A$6:$A$1005,0)),"MISSING ID")="Unassigned",G941="Unassigned"),"Tier unresolved",IF(IFERROR(VALUE(RIGHT(G941,1))-VALUE(RIGHT(IFERROR(INDEX('Crafting recipes'!$H$6:$H$1005,MATCH(J941,'Crafting recipes'!$A$6:$A$1005,0)),"MISSING ID"),1)),0)=1,IF(B941=IFERROR(INDEX('Crafting recipes'!$H$6:$H$1005,MATCH(J941,'Crafting recipes'!$A$6:$A$1005,0)),"MISSING ID"),"Advances one material tier","Lower-tier ingredient; route advances one tier"),"Needs tier review"))))))</x:f>
        <x:v>Finished endpoint</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Not applicable</x:v>
      </x:c>
      <x:c r="H942" s="4" t="str">
        <x:f>IFERROR(INDEX('Material routes'!$H$6:$H$2205,MATCH(V942,'Material routes'!$A$6:$A$2205,0)),"MISSING ID")</x:f>
        <x:v>Tool</x:v>
      </x:c>
      <x:c r="I942" s="4" t="str">
        <x:f>IFERROR(INDEX('Material routes'!$G$6:$G$2205,MATCH(V942,'Material routes'!$A$6:$A$2205,0)),"MISSING ID")</x:f>
        <x:v>Tools</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Finished endpoint</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Not applicable</x:v>
      </x:c>
      <x:c r="H943" s="4" t="str">
        <x:f>IFERROR(INDEX('Material routes'!$H$6:$H$2205,MATCH(V943,'Material routes'!$A$6:$A$2205,0)),"MISSING ID")</x:f>
        <x:v>Tool</x:v>
      </x:c>
      <x:c r="I943" s="4" t="str">
        <x:f>IFERROR(INDEX('Material routes'!$G$6:$G$2205,MATCH(V943,'Material routes'!$A$6:$A$2205,0)),"MISSING ID")</x:f>
        <x:v>Tools</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Finished endpoint</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Not applicable</x:v>
      </x:c>
      <x:c r="H944" s="4" t="str">
        <x:f>IFERROR(INDEX('Material routes'!$H$6:$H$2205,MATCH(V944,'Material routes'!$A$6:$A$2205,0)),"MISSING ID")</x:f>
        <x:v>Tool</x:v>
      </x:c>
      <x:c r="I944" s="4" t="str">
        <x:f>IFERROR(INDEX('Material routes'!$G$6:$G$2205,MATCH(V944,'Material routes'!$A$6:$A$2205,0)),"MISSING ID")</x:f>
        <x:v>Salvage</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Finished endpoint</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Not applicable</x:v>
      </x:c>
      <x:c r="H945" s="4" t="str">
        <x:f>IFERROR(INDEX('Material routes'!$H$6:$H$2205,MATCH(V945,'Material routes'!$A$6:$A$2205,0)),"MISSING ID")</x:f>
        <x:v>Tool</x:v>
      </x:c>
      <x:c r="I945" s="4" t="str">
        <x:f>IFERROR(INDEX('Material routes'!$G$6:$G$2205,MATCH(V945,'Material routes'!$A$6:$A$2205,0)),"MISSING ID")</x:f>
        <x:v>Camp items</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Finished endpoint</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stock</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Not applicable</x:v>
      </x:c>
      <x:c r="H946" s="4" t="str">
        <x:f>IFERROR(INDEX('Material routes'!$H$6:$H$2205,MATCH(V946,'Material routes'!$A$6:$A$2205,0)),"MISSING ID")</x:f>
        <x:v>Tool</x:v>
      </x:c>
      <x:c r="I946" s="4" t="str">
        <x:f>IFERROR(INDEX('Material routes'!$G$6:$G$2205,MATCH(V946,'Material routes'!$A$6:$A$2205,0)),"MISSING ID")</x:f>
        <x:v>Camp items</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Finished endpoint</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stock</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Not applicable</x:v>
      </x:c>
      <x:c r="H947" s="4" t="str">
        <x:f>IFERROR(INDEX('Material routes'!$H$6:$H$2205,MATCH(V947,'Material routes'!$A$6:$A$2205,0)),"MISSING ID")</x:f>
        <x:v>Tool</x:v>
      </x:c>
      <x:c r="I947" s="4" t="str">
        <x:f>IFERROR(INDEX('Material routes'!$G$6:$G$2205,MATCH(V947,'Material routes'!$A$6:$A$2205,0)),"MISSING ID")</x:f>
        <x:v>Tools</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Finished endpoint</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Not applicable</x:v>
      </x:c>
      <x:c r="H948" s="4" t="str">
        <x:f>IFERROR(INDEX('Material routes'!$H$6:$H$2205,MATCH(V948,'Material routes'!$A$6:$A$2205,0)),"MISSING ID")</x:f>
        <x:v>Tool</x:v>
      </x:c>
      <x:c r="I948" s="4" t="str">
        <x:f>IFERROR(INDEX('Material routes'!$G$6:$G$2205,MATCH(V948,'Material routes'!$A$6:$A$2205,0)),"MISSING ID")</x:f>
        <x:v>Tools</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Finished endpoint</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Not applicable</x:v>
      </x:c>
      <x:c r="C949" s="4" t="str">
        <x:f>IFERROR(INDEX('Material routes'!$H$6:$H$2205,MATCH(U949,'Material routes'!$A$6:$A$2205,0)),"MISSING ID")</x:f>
        <x:v>Crafting component</x:v>
      </x:c>
      <x:c r="D949" s="4" t="str">
        <x:f>IFERROR(INDEX('Material routes'!$G$6:$G$2205,MATCH(U949,'Material routes'!$A$6:$A$2205,0)),"MISSING ID")</x:f>
        <x:v>Recovered mechanisms</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Not applicable</x:v>
      </x:c>
      <x:c r="H949" s="4" t="str">
        <x:f>IFERROR(INDEX('Material routes'!$H$6:$H$2205,MATCH(V949,'Material routes'!$A$6:$A$2205,0)),"MISSING ID")</x:f>
        <x:v>Machine</x:v>
      </x:c>
      <x:c r="I949" s="4" t="str">
        <x:f>IFERROR(INDEX('Material routes'!$G$6:$G$2205,MATCH(V949,'Material routes'!$A$6:$A$2205,0)),"MISSING ID")</x:f>
        <x:v>Tools</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Finished endpoint</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Not applicable</x:v>
      </x:c>
      <x:c r="C950" s="4" t="str">
        <x:f>IFERROR(INDEX('Material routes'!$H$6:$H$2205,MATCH(U950,'Material routes'!$A$6:$A$2205,0)),"MISSING ID")</x:f>
        <x:v>Crafting component</x:v>
      </x:c>
      <x:c r="D950" s="4" t="str">
        <x:f>IFERROR(INDEX('Material routes'!$G$6:$G$2205,MATCH(U950,'Material routes'!$A$6:$A$2205,0)),"MISSING ID")</x:f>
        <x:v>Recovered mechanisms</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Not applicable</x:v>
      </x:c>
      <x:c r="H950" s="4" t="str">
        <x:f>IFERROR(INDEX('Material routes'!$H$6:$H$2205,MATCH(V950,'Material routes'!$A$6:$A$2205,0)),"MISSING ID")</x:f>
        <x:v>Machine</x:v>
      </x:c>
      <x:c r="I950" s="4" t="str">
        <x:f>IFERROR(INDEX('Material routes'!$G$6:$G$2205,MATCH(V950,'Material routes'!$A$6:$A$2205,0)),"MISSING ID")</x:f>
        <x:v>Tools</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Finished endpoint</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Not applicable</x:v>
      </x:c>
      <x:c r="H951" s="4" t="str">
        <x:f>IFERROR(INDEX('Material routes'!$H$6:$H$2205,MATCH(V951,'Material routes'!$A$6:$A$2205,0)),"MISSING ID")</x:f>
        <x:v>Machine</x:v>
      </x:c>
      <x:c r="I951" s="4" t="str">
        <x:f>IFERROR(INDEX('Material routes'!$G$6:$G$2205,MATCH(V951,'Material routes'!$A$6:$A$2205,0)),"MISSING ID")</x:f>
        <x:v>Tools</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Finished endpoint</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Not applicable</x:v>
      </x:c>
      <x:c r="H952" s="4" t="str">
        <x:f>IFERROR(INDEX('Material routes'!$H$6:$H$2205,MATCH(V952,'Material routes'!$A$6:$A$2205,0)),"MISSING ID")</x:f>
        <x:v>Machine</x:v>
      </x:c>
      <x:c r="I952" s="4" t="str">
        <x:f>IFERROR(INDEX('Material routes'!$G$6:$G$2205,MATCH(V952,'Material routes'!$A$6:$A$2205,0)),"MISSING ID")</x:f>
        <x:v>Tools</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Finished endpoint</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t="str">
        <x:f>IFERROR(INDEX('Material routes'!$E$6:$E$2205,MATCH(U953,'Material routes'!$A$6:$A$2205,0)),"MISSING ID")</x:f>
        <x:v>Canister body blank</x:v>
      </x:c>
      <x:c r="B953" s="4" t="str">
        <x:f>IFERROR(INDEX('Material routes'!$F$6:$F$2205,MATCH(U953,'Material routes'!$A$6:$A$2205,0)),"MISSING ID")</x:f>
        <x:v>T3</x:v>
      </x:c>
      <x:c r="C953" s="4" t="str">
        <x:f>IFERROR(INDEX('Material routes'!$H$6:$H$2205,MATCH(U953,'Material routes'!$A$6:$A$2205,0)),"MISSING ID")</x:f>
        <x:v>Container part</x:v>
      </x:c>
      <x:c r="D953" s="4" t="str">
        <x:f>IFERROR(INDEX('Material routes'!$G$6:$G$2205,MATCH(U953,'Material routes'!$A$6:$A$2205,0)),"MISSING ID")</x:f>
        <x:v>Crafting components</x:v>
      </x:c>
      <x:c r="E953" s="4" t="str">
        <x:f>IFERROR(INDEX('Material routes'!$C$6:$C$2205,MATCH(U953,'Material routes'!$A$6:$A$2205,0)),"MISSING ID")</x:f>
        <x:v>Ingredient candidate</x:v>
      </x:c>
      <x:c r="F953" s="4" t="str">
        <x:f>IFERROR(INDEX('Material routes'!$E$6:$E$2205,MATCH(V953,'Material routes'!$A$6:$A$2205,0)),"MISSING ID")</x:f>
        <x:v>Algae canister</x:v>
      </x:c>
      <x:c r="G953" s="4" t="str">
        <x:f>IFERROR(INDEX('Material routes'!$F$6:$F$2205,MATCH(V953,'Material routes'!$A$6:$A$2205,0)),"MISSING ID")</x:f>
        <x:v>Not applicable</x:v>
      </x:c>
      <x:c r="H953" s="4" t="str">
        <x:f>IFERROR(INDEX('Material routes'!$H$6:$H$2205,MATCH(V953,'Material routes'!$A$6:$A$2205,0)),"MISSING ID")</x:f>
        <x:v>Container</x:v>
      </x:c>
      <x:c r="I953" s="4" t="str">
        <x:f>IFERROR(INDEX('Material routes'!$G$6:$G$2205,MATCH(V953,'Material routes'!$A$6:$A$2205,0)),"MISSING ID")</x:f>
        <x:v>Accessories</x:v>
      </x:c>
      <x:c r="J953" s="4" t="str">
        <x:f>IFERROR(INDEX('Material routes'!$B$6:$B$2205,MATCH(U953,'Material routes'!$A$6:$A$2205,0)),"MISSING ID")</x:f>
        <x:v>design.audit.equipment_algae_canister</x:v>
      </x:c>
      <x:c r="K953" s="4" t="str">
        <x:f>IFERROR(INDEX('Crafting recipes'!$C$6:$C$1005,MATCH(J953,'Crafting recipes'!$A$6:$A$1005,0)),"MISSING ID")</x:f>
        <x:v>Finished-item crafting</x:v>
      </x:c>
      <x:c r="L953" s="4" t="str">
        <x:f>IFERROR(INDEX('Material routes'!$K$6:$K$2205,MATCH(U953,'Material routes'!$A$6:$A$2205,0)),"MISSING ID")</x:f>
        <x:v>Proposal</x:v>
      </x:c>
      <x:c r="M953" s="4" t="str">
        <x:f>IFERROR(INDEX('Material routes'!$M$6:$M$2205,MATCH(U953,'Material routes'!$A$6:$A$2205,0)),"MISSING ID")</x:f>
        <x:v>Partial proposal</x:v>
      </x:c>
      <x:c r="N953" s="4"/>
      <x:c r="O953" s="4" t="str">
        <x:f>IFERROR(INDEX('Material routes'!$J$6:$J$2205,MATCH(U953,'Material routes'!$A$6:$A$2205,0)),"MISSING ID")</x:f>
        <x:v>Unspecified</x:v>
      </x:c>
      <x:c r="P953" s="4"/>
      <x:c r="Q953" s="4" t="str">
        <x:f>IFERROR(INDEX('Material routes'!$J$6:$J$2205,MATCH(V953,'Material routes'!$A$6:$A$2205,0)),"MISSING ID")</x:f>
        <x:v>Unspecified</x:v>
      </x:c>
      <x:c r="R953" s="4" t="str">
        <x:f>IF(L953="Withheld","Withheld premise",IF(E953="Tool candidate","Reusable prerequisite",IF(K953="Raw entry preparation","Entry-resource preparation",IF(G953="Not applicable",IF(IFERROR(INDEX('Items'!$AI$6:$AI$1005,MATCH(T953,'Items'!$A$6:$A$1005,0)),"MISSING ID")="Finished item","Finished endpoint",IF(IFERROR(INDEX('Items'!$AI$6:$AI$1005,MATCH(T953,'Items'!$A$6:$A$1005,0)),"MISSING ID")="Currency","Currency / no refinement tier","Recovered output / tier not applicable")),IF(OR(IFERROR(INDEX('Crafting recipes'!$H$6:$H$1005,MATCH(J953,'Crafting recipes'!$A$6:$A$1005,0)),"MISSING ID")="Unassigned",G953="Unassigned"),"Tier unresolved",IF(IFERROR(VALUE(RIGHT(G953,1))-VALUE(RIGHT(IFERROR(INDEX('Crafting recipes'!$H$6:$H$1005,MATCH(J953,'Crafting recipes'!$A$6:$A$1005,0)),"MISSING ID"),1)),0)=1,IF(B953=IFERROR(INDEX('Crafting recipes'!$H$6:$H$1005,MATCH(J953,'Crafting recipes'!$A$6:$A$1005,0)),"MISSING ID"),"Advances one material tier","Lower-tier ingredient; route advances one tier"),"Needs tier review"))))))</x:f>
        <x:v>Finished endpoint</x:v>
      </x:c>
      <x:c r="S953" s="4" t="str">
        <x:f>IFERROR(INDEX('Material routes'!$D$6:$D$2205,MATCH(U953,'Material routes'!$A$6:$A$2205,0)),"MISSING ID")</x:f>
        <x:v>proposal.canister.body_blank</x:v>
      </x:c>
      <x:c r="T953" s="4" t="str">
        <x:f>IFERROR(INDEX('Material routes'!$D$6:$D$2205,MATCH(V953,'Material routes'!$A$6:$A$2205,0)),"MISSING ID")</x:f>
        <x:v>equipment.algae_canister</x:v>
      </x:c>
      <x:c r="U953" s="4" t="str">
        <x:v>design.audit.equipment_algae_canister.audit.in.1</x:v>
      </x:c>
      <x:c r="V953" s="4" t="str">
        <x:v>design.audit.equipment_algae_canister.audit.out</x:v>
      </x:c>
    </x:row>
    <x:row r="954" ht="64" customHeight="1">
      <x:c r="A954" s="4" t="str">
        <x:f>IFERROR(INDEX('Material routes'!$E$6:$E$2205,MATCH(U954,'Material routes'!$A$6:$A$2205,0)),"MISSING ID")</x:f>
        <x:v>Replacement seal ring</x:v>
      </x:c>
      <x:c r="B954" s="4" t="str">
        <x:f>IFERROR(INDEX('Material routes'!$F$6:$F$2205,MATCH(U954,'Material routes'!$A$6:$A$2205,0)),"MISSING ID")</x:f>
        <x:v>T3</x:v>
      </x:c>
      <x:c r="C954" s="4" t="str">
        <x:f>IFERROR(INDEX('Material routes'!$H$6:$H$2205,MATCH(U954,'Material routes'!$A$6:$A$2205,0)),"MISSING ID")</x:f>
        <x:v>Container part</x:v>
      </x:c>
      <x:c r="D954" s="4" t="str">
        <x:f>IFERROR(INDEX('Material routes'!$G$6:$G$2205,MATCH(U954,'Material routes'!$A$6:$A$2205,0)),"MISSING ID")</x:f>
        <x:v>Crafting components</x:v>
      </x:c>
      <x:c r="E954" s="4" t="str">
        <x:f>IFERROR(INDEX('Material routes'!$C$6:$C$2205,MATCH(U954,'Material routes'!$A$6:$A$2205,0)),"MISSING ID")</x:f>
        <x:v>Ingredient candidate</x:v>
      </x:c>
      <x:c r="F954" s="4" t="str">
        <x:f>IFERROR(INDEX('Material routes'!$E$6:$E$2205,MATCH(V954,'Material routes'!$A$6:$A$2205,0)),"MISSING ID")</x:f>
        <x:v>Algae canister</x:v>
      </x:c>
      <x:c r="G954" s="4" t="str">
        <x:f>IFERROR(INDEX('Material routes'!$F$6:$F$2205,MATCH(V954,'Material routes'!$A$6:$A$2205,0)),"MISSING ID")</x:f>
        <x:v>Not applicable</x:v>
      </x:c>
      <x:c r="H954" s="4" t="str">
        <x:f>IFERROR(INDEX('Material routes'!$H$6:$H$2205,MATCH(V954,'Material routes'!$A$6:$A$2205,0)),"MISSING ID")</x:f>
        <x:v>Container</x:v>
      </x:c>
      <x:c r="I954" s="4" t="str">
        <x:f>IFERROR(INDEX('Material routes'!$G$6:$G$2205,MATCH(V954,'Material routes'!$A$6:$A$2205,0)),"MISSING ID")</x:f>
        <x:v>Accessories</x:v>
      </x:c>
      <x:c r="J954" s="4" t="str">
        <x:f>IFERROR(INDEX('Material routes'!$B$6:$B$2205,MATCH(U954,'Material routes'!$A$6:$A$2205,0)),"MISSING ID")</x:f>
        <x:v>design.audit.equipment_algae_canister</x:v>
      </x:c>
      <x:c r="K954" s="4" t="str">
        <x:f>IFERROR(INDEX('Crafting recipes'!$C$6:$C$1005,MATCH(J954,'Crafting recipes'!$A$6:$A$1005,0)),"MISSING ID")</x:f>
        <x:v>Finished-item crafting</x:v>
      </x:c>
      <x:c r="L954" s="4" t="str">
        <x:f>IFERROR(INDEX('Material routes'!$K$6:$K$2205,MATCH(U954,'Material routes'!$A$6:$A$2205,0)),"MISSING ID")</x:f>
        <x:v>Proposal</x:v>
      </x:c>
      <x:c r="M954" s="4" t="str">
        <x:f>IFERROR(INDEX('Material routes'!$M$6:$M$2205,MATCH(U954,'Material routes'!$A$6:$A$2205,0)),"MISSING ID")</x:f>
        <x:v>Partial proposal</x:v>
      </x:c>
      <x:c r="N954" s="4"/>
      <x:c r="O954" s="4" t="str">
        <x:f>IFERROR(INDEX('Material routes'!$J$6:$J$2205,MATCH(U954,'Material routes'!$A$6:$A$2205,0)),"MISSING ID")</x:f>
        <x:v>Unspecified</x:v>
      </x:c>
      <x:c r="P954" s="4"/>
      <x:c r="Q954" s="4" t="str">
        <x:f>IFERROR(INDEX('Material routes'!$J$6:$J$2205,MATCH(V954,'Material routes'!$A$6:$A$2205,0)),"MISSING ID")</x:f>
        <x:v>Unspecified</x:v>
      </x:c>
      <x:c r="R954" s="4" t="str">
        <x:f>IF(L954="Withheld","Withheld premise",IF(E954="Tool candidate","Reusable prerequisite",IF(K954="Raw entry preparation","Entry-resource preparation",IF(G954="Not applicable",IF(IFERROR(INDEX('Items'!$AI$6:$AI$1005,MATCH(T954,'Items'!$A$6:$A$1005,0)),"MISSING ID")="Finished item","Finished endpoint",IF(IFERROR(INDEX('Items'!$AI$6:$AI$1005,MATCH(T954,'Items'!$A$6:$A$1005,0)),"MISSING ID")="Currency","Currency / no refinement tier","Recovered output / tier not applicable")),IF(OR(IFERROR(INDEX('Crafting recipes'!$H$6:$H$1005,MATCH(J954,'Crafting recipes'!$A$6:$A$1005,0)),"MISSING ID")="Unassigned",G954="Unassigned"),"Tier unresolved",IF(IFERROR(VALUE(RIGHT(G954,1))-VALUE(RIGHT(IFERROR(INDEX('Crafting recipes'!$H$6:$H$1005,MATCH(J954,'Crafting recipes'!$A$6:$A$1005,0)),"MISSING ID"),1)),0)=1,IF(B954=IFERROR(INDEX('Crafting recipes'!$H$6:$H$1005,MATCH(J954,'Crafting recipes'!$A$6:$A$1005,0)),"MISSING ID"),"Advances one material tier","Lower-tier ingredient; route advances one tier"),"Needs tier review"))))))</x:f>
        <x:v>Finished endpoint</x:v>
      </x:c>
      <x:c r="S954" s="4" t="str">
        <x:f>IFERROR(INDEX('Material routes'!$D$6:$D$2205,MATCH(U954,'Material routes'!$A$6:$A$2205,0)),"MISSING ID")</x:f>
        <x:v>proposal.canister.seal_ring</x:v>
      </x:c>
      <x:c r="T954" s="4" t="str">
        <x:f>IFERROR(INDEX('Material routes'!$D$6:$D$2205,MATCH(V954,'Material routes'!$A$6:$A$2205,0)),"MISSING ID")</x:f>
        <x:v>equipment.algae_canister</x:v>
      </x:c>
      <x:c r="U954" s="4" t="str">
        <x:v>design.audit.equipment_algae_canister.audit.in.2</x:v>
      </x:c>
      <x:c r="V954" s="4" t="str">
        <x:v>design.audit.equipment_algae_canister.audit.out</x:v>
      </x:c>
    </x:row>
    <x:row r="955" ht="64" customHeight="1">
      <x:c r="A955" s="4" t="str">
        <x:f>IFERROR(INDEX('Material routes'!$E$6:$E$2205,MATCH(U955,'Material routes'!$A$6:$A$2205,0)),"MISSING ID")</x:f>
        <x:v>Canister mouthpiece interface</x:v>
      </x:c>
      <x:c r="B955" s="4" t="str">
        <x:f>IFERROR(INDEX('Material routes'!$F$6:$F$2205,MATCH(U955,'Material routes'!$A$6:$A$2205,0)),"MISSING ID")</x:f>
        <x:v>T3</x:v>
      </x:c>
      <x:c r="C955" s="4" t="str">
        <x:f>IFERROR(INDEX('Material routes'!$H$6:$H$2205,MATCH(U955,'Material routes'!$A$6:$A$2205,0)),"MISSING ID")</x:f>
        <x:v>Container part</x:v>
      </x:c>
      <x:c r="D955" s="4" t="str">
        <x:f>IFERROR(INDEX('Material routes'!$G$6:$G$2205,MATCH(U955,'Material routes'!$A$6:$A$2205,0)),"MISSING ID")</x:f>
        <x:v>Crafting components</x:v>
      </x:c>
      <x:c r="E955" s="4" t="str">
        <x:f>IFERROR(INDEX('Material routes'!$C$6:$C$2205,MATCH(U955,'Material routes'!$A$6:$A$2205,0)),"MISSING ID")</x:f>
        <x:v>Ingredient candidate</x:v>
      </x:c>
      <x:c r="F955" s="4" t="str">
        <x:f>IFERROR(INDEX('Material routes'!$E$6:$E$2205,MATCH(V955,'Material routes'!$A$6:$A$2205,0)),"MISSING ID")</x:f>
        <x:v>Algae canister</x:v>
      </x:c>
      <x:c r="G955" s="4" t="str">
        <x:f>IFERROR(INDEX('Material routes'!$F$6:$F$2205,MATCH(V955,'Material routes'!$A$6:$A$2205,0)),"MISSING ID")</x:f>
        <x:v>Not applicable</x:v>
      </x:c>
      <x:c r="H955" s="4" t="str">
        <x:f>IFERROR(INDEX('Material routes'!$H$6:$H$2205,MATCH(V955,'Material routes'!$A$6:$A$2205,0)),"MISSING ID")</x:f>
        <x:v>Container</x:v>
      </x:c>
      <x:c r="I955" s="4" t="str">
        <x:f>IFERROR(INDEX('Material routes'!$G$6:$G$2205,MATCH(V955,'Material routes'!$A$6:$A$2205,0)),"MISSING ID")</x:f>
        <x:v>Accessories</x:v>
      </x:c>
      <x:c r="J955" s="4" t="str">
        <x:f>IFERROR(INDEX('Material routes'!$B$6:$B$2205,MATCH(U955,'Material routes'!$A$6:$A$2205,0)),"MISSING ID")</x:f>
        <x:v>design.audit.equipment_algae_canister</x:v>
      </x:c>
      <x:c r="K955" s="4" t="str">
        <x:f>IFERROR(INDEX('Crafting recipes'!$C$6:$C$1005,MATCH(J955,'Crafting recipes'!$A$6:$A$1005,0)),"MISSING ID")</x:f>
        <x:v>Finished-item crafting</x:v>
      </x:c>
      <x:c r="L955" s="4" t="str">
        <x:f>IFERROR(INDEX('Material routes'!$K$6:$K$2205,MATCH(U955,'Material routes'!$A$6:$A$2205,0)),"MISSING ID")</x:f>
        <x:v>Proposal</x:v>
      </x:c>
      <x:c r="M955" s="4" t="str">
        <x:f>IFERROR(INDEX('Material routes'!$M$6:$M$2205,MATCH(U955,'Material routes'!$A$6:$A$2205,0)),"MISSING ID")</x:f>
        <x:v>Partial proposal</x:v>
      </x:c>
      <x:c r="N955" s="4"/>
      <x:c r="O955" s="4" t="str">
        <x:f>IFERROR(INDEX('Material routes'!$J$6:$J$2205,MATCH(U955,'Material routes'!$A$6:$A$2205,0)),"MISSING ID")</x:f>
        <x:v>Unspecified</x:v>
      </x:c>
      <x:c r="P955" s="4"/>
      <x:c r="Q955" s="4" t="str">
        <x:f>IFERROR(INDEX('Material routes'!$J$6:$J$2205,MATCH(V955,'Material routes'!$A$6:$A$2205,0)),"MISSING ID")</x:f>
        <x:v>Unspecified</x:v>
      </x:c>
      <x:c r="R955" s="4" t="str">
        <x:f>IF(L955="Withheld","Withheld premise",IF(E955="Tool candidate","Reusable prerequisite",IF(K955="Raw entry preparation","Entry-resource preparation",IF(G955="Not applicable",IF(IFERROR(INDEX('Items'!$AI$6:$AI$1005,MATCH(T955,'Items'!$A$6:$A$1005,0)),"MISSING ID")="Finished item","Finished endpoint",IF(IFERROR(INDEX('Items'!$AI$6:$AI$1005,MATCH(T955,'Items'!$A$6:$A$1005,0)),"MISSING ID")="Currency","Currency / no refinement tier","Recovered output / tier not applicable")),IF(OR(IFERROR(INDEX('Crafting recipes'!$H$6:$H$1005,MATCH(J955,'Crafting recipes'!$A$6:$A$1005,0)),"MISSING ID")="Unassigned",G955="Unassigned"),"Tier unresolved",IF(IFERROR(VALUE(RIGHT(G955,1))-VALUE(RIGHT(IFERROR(INDEX('Crafting recipes'!$H$6:$H$1005,MATCH(J955,'Crafting recipes'!$A$6:$A$1005,0)),"MISSING ID"),1)),0)=1,IF(B955=IFERROR(INDEX('Crafting recipes'!$H$6:$H$1005,MATCH(J955,'Crafting recipes'!$A$6:$A$1005,0)),"MISSING ID"),"Advances one material tier","Lower-tier ingredient; route advances one tier"),"Needs tier review"))))))</x:f>
        <x:v>Finished endpoint</x:v>
      </x:c>
      <x:c r="S955" s="4" t="str">
        <x:f>IFERROR(INDEX('Material routes'!$D$6:$D$2205,MATCH(U955,'Material routes'!$A$6:$A$2205,0)),"MISSING ID")</x:f>
        <x:v>proposal.canister.mouthpiece</x:v>
      </x:c>
      <x:c r="T955" s="4" t="str">
        <x:f>IFERROR(INDEX('Material routes'!$D$6:$D$2205,MATCH(V955,'Material routes'!$A$6:$A$2205,0)),"MISSING ID")</x:f>
        <x:v>equipment.algae_canister</x:v>
      </x:c>
      <x:c r="U955" s="4" t="str">
        <x:v>design.audit.equipment_algae_canister.audit.in.3</x:v>
      </x:c>
      <x:c r="V955" s="4" t="str">
        <x:v>design.audit.equipment_algae_canister.audit.out</x:v>
      </x:c>
    </x:row>
    <x:row r="956" ht="64" customHeight="1">
      <x:c r="A956" s="4" t="str">
        <x:f>IFERROR(INDEX('Material routes'!$E$6:$E$2205,MATCH(U956,'Material routes'!$A$6:$A$2205,0)),"MISSING ID")</x:f>
        <x:v>Contained culinary Phagia culture</x:v>
      </x:c>
      <x:c r="B956" s="4" t="str">
        <x:f>IFERROR(INDEX('Material routes'!$F$6:$F$2205,MATCH(U956,'Material routes'!$A$6:$A$2205,0)),"MISSING ID")</x:f>
        <x:v>T0</x:v>
      </x:c>
      <x:c r="C956" s="4" t="str">
        <x:f>IFERROR(INDEX('Material routes'!$H$6:$H$2205,MATCH(U956,'Material routes'!$A$6:$A$2205,0)),"MISSING ID")</x:f>
        <x:v>Raw material</x:v>
      </x:c>
      <x:c r="D956" s="4" t="str">
        <x:f>IFERROR(INDEX('Material routes'!$G$6:$G$2205,MATCH(U956,'Material routes'!$A$6:$A$2205,0)),"MISSING ID")</x:f>
        <x:v>Cooking ingredients</x:v>
      </x:c>
      <x:c r="E956" s="4" t="str">
        <x:f>IFERROR(INDEX('Material routes'!$C$6:$C$2205,MATCH(U956,'Material routes'!$A$6:$A$2205,0)),"MISSING ID")</x:f>
        <x:v>Contained input</x:v>
      </x:c>
      <x:c r="F956" s="4" t="str">
        <x:f>IFERROR(INDEX('Material routes'!$E$6:$E$2205,MATCH(V956,'Material routes'!$A$6:$A$2205,0)),"MISSING ID")</x:f>
        <x:v>Algae canister</x:v>
      </x:c>
      <x:c r="G956" s="4" t="str">
        <x:f>IFERROR(INDEX('Material routes'!$F$6:$F$2205,MATCH(V956,'Material routes'!$A$6:$A$2205,0)),"MISSING ID")</x:f>
        <x:v>Not applicable</x:v>
      </x:c>
      <x:c r="H956" s="4" t="str">
        <x:f>IFERROR(INDEX('Material routes'!$H$6:$H$2205,MATCH(V956,'Material routes'!$A$6:$A$2205,0)),"MISSING ID")</x:f>
        <x:v>Container</x:v>
      </x:c>
      <x:c r="I956" s="4" t="str">
        <x:f>IFERROR(INDEX('Material routes'!$G$6:$G$2205,MATCH(V956,'Material routes'!$A$6:$A$2205,0)),"MISSING ID")</x:f>
        <x:v>Accessories</x:v>
      </x:c>
      <x:c r="J956" s="4" t="str">
        <x:f>IFERROR(INDEX('Material routes'!$B$6:$B$2205,MATCH(U956,'Material routes'!$A$6:$A$2205,0)),"MISSING ID")</x:f>
        <x:v>design.audit.equipment_algae_canister</x:v>
      </x:c>
      <x:c r="K956" s="4" t="str">
        <x:f>IFERROR(INDEX('Crafting recipes'!$C$6:$C$1005,MATCH(J956,'Crafting recipes'!$A$6:$A$1005,0)),"MISSING ID")</x:f>
        <x:v>Finished-item crafting</x:v>
      </x:c>
      <x:c r="L956" s="4" t="str">
        <x:f>IFERROR(INDEX('Material routes'!$K$6:$K$2205,MATCH(U956,'Material routes'!$A$6:$A$2205,0)),"MISSING ID")</x:f>
        <x:v>Proposal</x:v>
      </x:c>
      <x:c r="M956" s="4" t="str">
        <x:f>IFERROR(INDEX('Material routes'!$M$6:$M$2205,MATCH(U956,'Material routes'!$A$6:$A$2205,0)),"MISSING ID")</x:f>
        <x:v>Partial proposal</x:v>
      </x:c>
      <x:c r="N956" s="4"/>
      <x:c r="O956" s="4" t="str">
        <x:f>IFERROR(INDEX('Material routes'!$J$6:$J$2205,MATCH(U956,'Material routes'!$A$6:$A$2205,0)),"MISSING ID")</x:f>
        <x:v>Unspecified</x:v>
      </x:c>
      <x:c r="P956" s="4"/>
      <x:c r="Q956" s="4" t="str">
        <x:f>IFERROR(INDEX('Material routes'!$J$6:$J$2205,MATCH(V956,'Material routes'!$A$6:$A$2205,0)),"MISSING ID")</x:f>
        <x:v>Unspecified</x:v>
      </x:c>
      <x:c r="R956" s="4" t="str">
        <x:f>IF(L956="Withheld","Withheld premise",IF(E956="Tool candidate","Reusable prerequisite",IF(K956="Raw entry preparation","Entry-resource preparation",IF(G956="Not applicable",IF(IFERROR(INDEX('Items'!$AI$6:$AI$1005,MATCH(T956,'Items'!$A$6:$A$1005,0)),"MISSING ID")="Finished item","Finished endpoint",IF(IFERROR(INDEX('Items'!$AI$6:$AI$1005,MATCH(T956,'Items'!$A$6:$A$1005,0)),"MISSING ID")="Currency","Currency / no refinement tier","Recovered output / tier not applicable")),IF(OR(IFERROR(INDEX('Crafting recipes'!$H$6:$H$1005,MATCH(J956,'Crafting recipes'!$A$6:$A$1005,0)),"MISSING ID")="Unassigned",G956="Unassigned"),"Tier unresolved",IF(IFERROR(VALUE(RIGHT(G956,1))-VALUE(RIGHT(IFERROR(INDEX('Crafting recipes'!$H$6:$H$1005,MATCH(J956,'Crafting recipes'!$A$6:$A$1005,0)),"MISSING ID"),1)),0)=1,IF(B956=IFERROR(INDEX('Crafting recipes'!$H$6:$H$1005,MATCH(J956,'Crafting recipes'!$A$6:$A$1005,0)),"MISSING ID"),"Advances one material tier","Lower-tier ingredient; route advances one tier"),"Needs tier review"))))))</x:f>
        <x:v>Finished endpoint</x:v>
      </x:c>
      <x:c r="S956" s="4" t="str">
        <x:f>IFERROR(INDEX('Material routes'!$D$6:$D$2205,MATCH(U956,'Material routes'!$A$6:$A$2205,0)),"MISSING ID")</x:f>
        <x:v>proposal.collection.contained_culinary_phagia_culture</x:v>
      </x:c>
      <x:c r="T956" s="4" t="str">
        <x:f>IFERROR(INDEX('Material routes'!$D$6:$D$2205,MATCH(V956,'Material routes'!$A$6:$A$2205,0)),"MISSING ID")</x:f>
        <x:v>equipment.algae_canister</x:v>
      </x:c>
      <x:c r="U956" s="4" t="str">
        <x:v>design.audit.equipment_algae_canister.audit.in.4</x:v>
      </x:c>
      <x:c r="V956" s="4" t="str">
        <x:v>design.audit.equipment_algae_canister.audit.out</x:v>
      </x:c>
    </x:row>
    <x:row r="957" ht="64" customHeight="1">
      <x:c r="A957" s="4" t="str">
        <x:f>IFERROR(INDEX('Material routes'!$E$6:$E$2205,MATCH(U957,'Material routes'!$A$6:$A$2205,0)),"MISSING ID")</x:f>
        <x:v>Layered husk composite stock</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Cloak</x:v>
      </x:c>
      <x:c r="G957" s="4" t="str">
        <x:f>IFERROR(INDEX('Material routes'!$F$6:$F$2205,MATCH(V957,'Material routes'!$A$6:$A$2205,0)),"MISSING ID")</x:f>
        <x:v>Not applicable</x:v>
      </x:c>
      <x:c r="H957" s="4" t="str">
        <x:f>IFERROR(INDEX('Material routes'!$H$6:$H$2205,MATCH(V957,'Material routes'!$A$6:$A$2205,0)),"MISSING ID")</x:f>
        <x:v>Wearable</x:v>
      </x:c>
      <x:c r="I957" s="4" t="str">
        <x:f>IFERROR(INDEX('Material routes'!$G$6:$G$2205,MATCH(V957,'Material routes'!$A$6:$A$2205,0)),"MISSING ID")</x:f>
        <x:v>Clothing</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prerequisite",IF(K957="Raw entry preparation","Entry-resource preparation",IF(G957="Not applicable",IF(IFERROR(INDEX('Items'!$AI$6:$AI$1005,MATCH(T957,'Items'!$A$6:$A$1005,0)),"MISSING ID")="Finished item","Finished endpoint",IF(IFERROR(INDEX('Items'!$AI$6:$AI$1005,MATCH(T957,'Items'!$A$6:$A$1005,0)),"MISSING ID")="Currency","Currency / no refinement tier","Recovered output / tier not applicable")),IF(OR(IFERROR(INDEX('Crafting recipes'!$H$6:$H$1005,MATCH(J957,'Crafting recipes'!$A$6:$A$1005,0)),"MISSING ID")="Unassigned",G957="Unassigned"),"Tier unresolved",IF(IFERROR(VALUE(RIGHT(G957,1))-VALUE(RIGHT(IFERROR(INDEX('Crafting recipes'!$H$6:$H$1005,MATCH(J957,'Crafting recipes'!$A$6:$A$1005,0)),"MISSING ID"),1)),0)=1,IF(B957=IFERROR(INDEX('Crafting recipes'!$H$6:$H$1005,MATCH(J957,'Crafting recipes'!$A$6:$A$1005,0)),"MISSING ID"),"Advances one material tier","Lower-tier ingredient; route advances one tier"),"Needs tier review"))))))</x:f>
        <x:v>Finished endpoint</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T2</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Cloak</x:v>
      </x:c>
      <x:c r="G958" s="4" t="str">
        <x:f>IFERROR(INDEX('Material routes'!$F$6:$F$2205,MATCH(V958,'Material routes'!$A$6:$A$2205,0)),"MISSING ID")</x:f>
        <x:v>Not applicable</x:v>
      </x:c>
      <x:c r="H958" s="4" t="str">
        <x:f>IFERROR(INDEX('Material routes'!$H$6:$H$2205,MATCH(V958,'Material routes'!$A$6:$A$2205,0)),"MISSING ID")</x:f>
        <x:v>Wearable</x:v>
      </x:c>
      <x:c r="I958" s="4" t="str">
        <x:f>IFERROR(INDEX('Material routes'!$G$6:$G$2205,MATCH(V958,'Material routes'!$A$6:$A$2205,0)),"MISSING ID")</x:f>
        <x:v>Clothing</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prerequisite",IF(K958="Raw entry preparation","Entry-resource preparation",IF(G958="Not applicable",IF(IFERROR(INDEX('Items'!$AI$6:$AI$1005,MATCH(T958,'Items'!$A$6:$A$1005,0)),"MISSING ID")="Finished item","Finished endpoint",IF(IFERROR(INDEX('Items'!$AI$6:$AI$1005,MATCH(T958,'Items'!$A$6:$A$1005,0)),"MISSING ID")="Currency","Currency / no refinement tier","Recovered output / tier not applicable")),IF(OR(IFERROR(INDEX('Crafting recipes'!$H$6:$H$1005,MATCH(J958,'Crafting recipes'!$A$6:$A$1005,0)),"MISSING ID")="Unassigned",G958="Unassigned"),"Tier unresolved",IF(IFERROR(VALUE(RIGHT(G958,1))-VALUE(RIGHT(IFERROR(INDEX('Crafting recipes'!$H$6:$H$1005,MATCH(J958,'Crafting recipes'!$A$6:$A$1005,0)),"MISSING ID"),1)),0)=1,IF(B958=IFERROR(INDEX('Crafting recipes'!$H$6:$H$1005,MATCH(J958,'Crafting recipes'!$A$6:$A$1005,0)),"MISSING ID"),"Advances one material tier","Lower-tier ingredient; route advances one tier"),"Needs tier review"))))))</x:f>
        <x:v>Finished endpoint</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T3</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Cloak</x:v>
      </x:c>
      <x:c r="G959" s="4" t="str">
        <x:f>IFERROR(INDEX('Material routes'!$F$6:$F$2205,MATCH(V959,'Material routes'!$A$6:$A$2205,0)),"MISSING ID")</x:f>
        <x:v>Not applicable</x:v>
      </x:c>
      <x:c r="H959" s="4" t="str">
        <x:f>IFERROR(INDEX('Material routes'!$H$6:$H$2205,MATCH(V959,'Material routes'!$A$6:$A$2205,0)),"MISSING ID")</x:f>
        <x:v>Wearable</x:v>
      </x:c>
      <x:c r="I959" s="4" t="str">
        <x:f>IFERROR(INDEX('Material routes'!$G$6:$G$2205,MATCH(V959,'Material routes'!$A$6:$A$2205,0)),"MISSING ID")</x:f>
        <x:v>Clothing</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prerequisite",IF(K959="Raw entry preparation","Entry-resource preparation",IF(G959="Not applicable",IF(IFERROR(INDEX('Items'!$AI$6:$AI$1005,MATCH(T959,'Items'!$A$6:$A$1005,0)),"MISSING ID")="Finished item","Finished endpoint",IF(IFERROR(INDEX('Items'!$AI$6:$AI$1005,MATCH(T959,'Items'!$A$6:$A$1005,0)),"MISSING ID")="Currency","Currency / no refinement tier","Recovered output / tier not applicable")),IF(OR(IFERROR(INDEX('Crafting recipes'!$H$6:$H$1005,MATCH(J959,'Crafting recipes'!$A$6:$A$1005,0)),"MISSING ID")="Unassigned",G959="Unassigned"),"Tier unresolved",IF(IFERROR(VALUE(RIGHT(G959,1))-VALUE(RIGHT(IFERROR(INDEX('Crafting recipes'!$H$6:$H$1005,MATCH(J959,'Crafting recipes'!$A$6:$A$1005,0)),"MISSING ID"),1)),0)=1,IF(B959=IFERROR(INDEX('Crafting recipes'!$H$6:$H$1005,MATCH(J959,'Crafting recipes'!$A$6:$A$1005,0)),"MISSING ID"),"Advances one material tier","Lower-tier ingredient; route advances one tier"),"Needs tier review"))))))</x:f>
        <x:v>Finished endpoint</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Digging shovel axe</x:v>
      </x:c>
      <x:c r="G960" s="4" t="str">
        <x:f>IFERROR(INDEX('Material routes'!$F$6:$F$2205,MATCH(V960,'Material routes'!$A$6:$A$2205,0)),"MISSING ID")</x:f>
        <x:v>Not applicable</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prerequisite",IF(K960="Raw entry preparation","Entry-resource preparation",IF(G960="Not applicable",IF(IFERROR(INDEX('Items'!$AI$6:$AI$1005,MATCH(T960,'Items'!$A$6:$A$1005,0)),"MISSING ID")="Finished item","Finished endpoint",IF(IFERROR(INDEX('Items'!$AI$6:$AI$1005,MATCH(T960,'Items'!$A$6:$A$1005,0)),"MISSING ID")="Currency","Currency / no refinement tier","Recovered output / tier not applicable")),IF(OR(IFERROR(INDEX('Crafting recipes'!$H$6:$H$1005,MATCH(J960,'Crafting recipes'!$A$6:$A$1005,0)),"MISSING ID")="Unassigned",G960="Unassigned"),"Tier unresolved",IF(IFERROR(VALUE(RIGHT(G960,1))-VALUE(RIGHT(IFERROR(INDEX('Crafting recipes'!$H$6:$H$1005,MATCH(J960,'Crafting recipes'!$A$6:$A$1005,0)),"MISSING ID"),1)),0)=1,IF(B960=IFERROR(INDEX('Crafting recipes'!$H$6:$H$1005,MATCH(J960,'Crafting recipes'!$A$6:$A$1005,0)),"MISSING ID"),"Advances one material tier","Lower-tier ingredient; route advances one tier"),"Needs tier review"))))))</x:f>
        <x:v>Finished endpoint</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T3</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Digging shovel axe</x:v>
      </x:c>
      <x:c r="G961" s="4" t="str">
        <x:f>IFERROR(INDEX('Material routes'!$F$6:$F$2205,MATCH(V961,'Material routes'!$A$6:$A$2205,0)),"MISSING ID")</x:f>
        <x:v>Not applicable</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prerequisite",IF(K961="Raw entry preparation","Entry-resource preparation",IF(G961="Not applicable",IF(IFERROR(INDEX('Items'!$AI$6:$AI$1005,MATCH(T961,'Items'!$A$6:$A$1005,0)),"MISSING ID")="Finished item","Finished endpoint",IF(IFERROR(INDEX('Items'!$AI$6:$AI$1005,MATCH(T961,'Items'!$A$6:$A$1005,0)),"MISSING ID")="Currency","Currency / no refinement tier","Recovered output / tier not applicable")),IF(OR(IFERROR(INDEX('Crafting recipes'!$H$6:$H$1005,MATCH(J961,'Crafting recipes'!$A$6:$A$1005,0)),"MISSING ID")="Unassigned",G961="Unassigned"),"Tier unresolved",IF(IFERROR(VALUE(RIGHT(G961,1))-VALUE(RIGHT(IFERROR(INDEX('Crafting recipes'!$H$6:$H$1005,MATCH(J961,'Crafting recipes'!$A$6:$A$1005,0)),"MISSING ID"),1)),0)=1,IF(B961=IFERROR(INDEX('Crafting recipes'!$H$6:$H$1005,MATCH(J961,'Crafting recipes'!$A$6:$A$1005,0)),"MISSING ID"),"Advances one material tier","Lower-tier ingredient; route advances one tier"),"Needs tier review"))))))</x:f>
        <x:v>Finished endpoint</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T3</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Digging shovel axe</x:v>
      </x:c>
      <x:c r="G962" s="4" t="str">
        <x:f>IFERROR(INDEX('Material routes'!$F$6:$F$2205,MATCH(V962,'Material routes'!$A$6:$A$2205,0)),"MISSING ID")</x:f>
        <x:v>Not applicable</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prerequisite",IF(K962="Raw entry preparation","Entry-resource preparation",IF(G962="Not applicable",IF(IFERROR(INDEX('Items'!$AI$6:$AI$1005,MATCH(T962,'Items'!$A$6:$A$1005,0)),"MISSING ID")="Finished item","Finished endpoint",IF(IFERROR(INDEX('Items'!$AI$6:$AI$1005,MATCH(T962,'Items'!$A$6:$A$1005,0)),"MISSING ID")="Currency","Currency / no refinement tier","Recovered output / tier not applicable")),IF(OR(IFERROR(INDEX('Crafting recipes'!$H$6:$H$1005,MATCH(J962,'Crafting recipes'!$A$6:$A$1005,0)),"MISSING ID")="Unassigned",G962="Unassigned"),"Tier unresolved",IF(IFERROR(VALUE(RIGHT(G962,1))-VALUE(RIGHT(IFERROR(INDEX('Crafting recipes'!$H$6:$H$1005,MATCH(J962,'Crafting recipes'!$A$6:$A$1005,0)),"MISSING ID"),1)),0)=1,IF(B962=IFERROR(INDEX('Crafting recipes'!$H$6:$H$1005,MATCH(J962,'Crafting recipes'!$A$6:$A$1005,0)),"MISSING ID"),"Advances one material tier","Lower-tier ingredient; route advances one tier"),"Needs tier review"))))))</x:f>
        <x:v>Finished endpoint</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T3</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Dust canister</x:v>
      </x:c>
      <x:c r="G963" s="4" t="str">
        <x:f>IFERROR(INDEX('Material routes'!$F$6:$F$2205,MATCH(V963,'Material routes'!$A$6:$A$2205,0)),"MISSING ID")</x:f>
        <x:v>Not applicable</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prerequisite",IF(K963="Raw entry preparation","Entry-resource preparation",IF(G963="Not applicable",IF(IFERROR(INDEX('Items'!$AI$6:$AI$1005,MATCH(T963,'Items'!$A$6:$A$1005,0)),"MISSING ID")="Finished item","Finished endpoint",IF(IFERROR(INDEX('Items'!$AI$6:$AI$1005,MATCH(T963,'Items'!$A$6:$A$1005,0)),"MISSING ID")="Currency","Currency / no refinement tier","Recovered output / tier not applicable")),IF(OR(IFERROR(INDEX('Crafting recipes'!$H$6:$H$1005,MATCH(J963,'Crafting recipes'!$A$6:$A$1005,0)),"MISSING ID")="Unassigned",G963="Unassigned"),"Tier unresolved",IF(IFERROR(VALUE(RIGHT(G963,1))-VALUE(RIGHT(IFERROR(INDEX('Crafting recipes'!$H$6:$H$1005,MATCH(J963,'Crafting recipes'!$A$6:$A$1005,0)),"MISSING ID"),1)),0)=1,IF(B963=IFERROR(INDEX('Crafting recipes'!$H$6:$H$1005,MATCH(J963,'Crafting recipes'!$A$6:$A$1005,0)),"MISSING ID"),"Advances one material tier","Lower-tier ingredient; route advances one tier"),"Needs tier review"))))))</x:f>
        <x:v>Finished endpoint</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T3</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Dust canister</x:v>
      </x:c>
      <x:c r="G964" s="4" t="str">
        <x:f>IFERROR(INDEX('Material routes'!$F$6:$F$2205,MATCH(V964,'Material routes'!$A$6:$A$2205,0)),"MISSING ID")</x:f>
        <x:v>Not applicable</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prerequisite",IF(K964="Raw entry preparation","Entry-resource preparation",IF(G964="Not applicable",IF(IFERROR(INDEX('Items'!$AI$6:$AI$1005,MATCH(T964,'Items'!$A$6:$A$1005,0)),"MISSING ID")="Finished item","Finished endpoint",IF(IFERROR(INDEX('Items'!$AI$6:$AI$1005,MATCH(T964,'Items'!$A$6:$A$1005,0)),"MISSING ID")="Currency","Currency / no refinement tier","Recovered output / tier not applicable")),IF(OR(IFERROR(INDEX('Crafting recipes'!$H$6:$H$1005,MATCH(J964,'Crafting recipes'!$A$6:$A$1005,0)),"MISSING ID")="Unassigned",G964="Unassigned"),"Tier unresolved",IF(IFERROR(VALUE(RIGHT(G964,1))-VALUE(RIGHT(IFERROR(INDEX('Crafting recipes'!$H$6:$H$1005,MATCH(J964,'Crafting recipes'!$A$6:$A$1005,0)),"MISSING ID"),1)),0)=1,IF(B964=IFERROR(INDEX('Crafting recipes'!$H$6:$H$1005,MATCH(J964,'Crafting recipes'!$A$6:$A$1005,0)),"MISSING ID"),"Advances one material tier","Lower-tier ingredient; route advances one tier"),"Needs tier review"))))))</x:f>
        <x:v>Finished endpoint</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T3</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Dust canister</x:v>
      </x:c>
      <x:c r="G965" s="4" t="str">
        <x:f>IFERROR(INDEX('Material routes'!$F$6:$F$2205,MATCH(V965,'Material routes'!$A$6:$A$2205,0)),"MISSING ID")</x:f>
        <x:v>Not applicable</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prerequisite",IF(K965="Raw entry preparation","Entry-resource preparation",IF(G965="Not applicable",IF(IFERROR(INDEX('Items'!$AI$6:$AI$1005,MATCH(T965,'Items'!$A$6:$A$1005,0)),"MISSING ID")="Finished item","Finished endpoint",IF(IFERROR(INDEX('Items'!$AI$6:$AI$1005,MATCH(T965,'Items'!$A$6:$A$1005,0)),"MISSING ID")="Currency","Currency / no refinement tier","Recovered output / tier not applicable")),IF(OR(IFERROR(INDEX('Crafting recipes'!$H$6:$H$1005,MATCH(J965,'Crafting recipes'!$A$6:$A$1005,0)),"MISSING ID")="Unassigned",G965="Unassigned"),"Tier unresolved",IF(IFERROR(VALUE(RIGHT(G965,1))-VALUE(RIGHT(IFERROR(INDEX('Crafting recipes'!$H$6:$H$1005,MATCH(J965,'Crafting recipes'!$A$6:$A$1005,0)),"MISSING ID"),1)),0)=1,IF(B965=IFERROR(INDEX('Crafting recipes'!$H$6:$H$1005,MATCH(J965,'Crafting recipes'!$A$6:$A$1005,0)),"MISSING ID"),"Advances one material tier","Lower-tier ingredient; route advances one tier"),"Needs tier review"))))))</x:f>
        <x:v>Finished endpoint</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T3</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Dust canister</x:v>
      </x:c>
      <x:c r="G966" s="4" t="str">
        <x:f>IFERROR(INDEX('Material routes'!$F$6:$F$2205,MATCH(V966,'Material routes'!$A$6:$A$2205,0)),"MISSING ID")</x:f>
        <x:v>Not applicable</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prerequisite",IF(K966="Raw entry preparation","Entry-resource preparation",IF(G966="Not applicable",IF(IFERROR(INDEX('Items'!$AI$6:$AI$1005,MATCH(T966,'Items'!$A$6:$A$1005,0)),"MISSING ID")="Finished item","Finished endpoint",IF(IFERROR(INDEX('Items'!$AI$6:$AI$1005,MATCH(T966,'Items'!$A$6:$A$1005,0)),"MISSING ID")="Currency","Currency / no refinement tier","Recovered output / tier not applicable")),IF(OR(IFERROR(INDEX('Crafting recipes'!$H$6:$H$1005,MATCH(J966,'Crafting recipes'!$A$6:$A$1005,0)),"MISSING ID")="Unassigned",G966="Unassigned"),"Tier unresolved",IF(IFERROR(VALUE(RIGHT(G966,1))-VALUE(RIGHT(IFERROR(INDEX('Crafting recipes'!$H$6:$H$1005,MATCH(J966,'Crafting recipes'!$A$6:$A$1005,0)),"MISSING ID"),1)),0)=1,IF(B966=IFERROR(INDEX('Crafting recipes'!$H$6:$H$1005,MATCH(J966,'Crafting recipes'!$A$6:$A$1005,0)),"MISSING ID"),"Advances one material tier","Lower-tier ingredient; route advances one tier"),"Needs tier review"))))))</x:f>
        <x:v>Finished endpoint</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Not applicable</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prerequisite",IF(K967="Raw entry preparation","Entry-resource preparation",IF(G967="Not applicable",IF(IFERROR(INDEX('Items'!$AI$6:$AI$1005,MATCH(T967,'Items'!$A$6:$A$1005,0)),"MISSING ID")="Finished item","Finished endpoint",IF(IFERROR(INDEX('Items'!$AI$6:$AI$1005,MATCH(T967,'Items'!$A$6:$A$1005,0)),"MISSING ID")="Currency","Currency / no refinement tier","Recovered output / tier not applicable")),IF(OR(IFERROR(INDEX('Crafting recipes'!$H$6:$H$1005,MATCH(J967,'Crafting recipes'!$A$6:$A$1005,0)),"MISSING ID")="Unassigned",G967="Unassigned"),"Tier unresolved",IF(IFERROR(VALUE(RIGHT(G967,1))-VALUE(RIGHT(IFERROR(INDEX('Crafting recipes'!$H$6:$H$1005,MATCH(J967,'Crafting recipes'!$A$6:$A$1005,0)),"MISSING ID"),1)),0)=1,IF(B967=IFERROR(INDEX('Crafting recipes'!$H$6:$H$1005,MATCH(J967,'Crafting recipes'!$A$6:$A$1005,0)),"MISSING ID"),"Advances one material tier","Lower-tier ingredient; route advances one tier"),"Needs tier review"))))))</x:f>
        <x:v>Finished endpoint</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Not applicable</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prerequisite",IF(K968="Raw entry preparation","Entry-resource preparation",IF(G968="Not applicable",IF(IFERROR(INDEX('Items'!$AI$6:$AI$1005,MATCH(T968,'Items'!$A$6:$A$1005,0)),"MISSING ID")="Finished item","Finished endpoint",IF(IFERROR(INDEX('Items'!$AI$6:$AI$1005,MATCH(T968,'Items'!$A$6:$A$1005,0)),"MISSING ID")="Currency","Currency / no refinement tier","Recovered output / tier not applicable")),IF(OR(IFERROR(INDEX('Crafting recipes'!$H$6:$H$1005,MATCH(J968,'Crafting recipes'!$A$6:$A$1005,0)),"MISSING ID")="Unassigned",G968="Unassigned"),"Tier unresolved",IF(IFERROR(VALUE(RIGHT(G968,1))-VALUE(RIGHT(IFERROR(INDEX('Crafting recipes'!$H$6:$H$1005,MATCH(J968,'Crafting recipes'!$A$6:$A$1005,0)),"MISSING ID"),1)),0)=1,IF(B968=IFERROR(INDEX('Crafting recipes'!$H$6:$H$1005,MATCH(J968,'Crafting recipes'!$A$6:$A$1005,0)),"MISSING ID"),"Advances one material tier","Lower-tier ingredient; route advances one tier"),"Needs tier review"))))))</x:f>
        <x:v>Finished endpoint</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t="str">
        <x:f>IFERROR(INDEX('Material routes'!$E$6:$E$2205,MATCH(U969,'Material routes'!$A$6:$A$2205,0)),"MISSING ID")</x:f>
        <x:v>Pressed husk-fiber textile material</x:v>
      </x:c>
      <x:c r="B969" s="4" t="str">
        <x:f>IFERROR(INDEX('Material routes'!$F$6:$F$2205,MATCH(U969,'Material routes'!$A$6:$A$2205,0)),"MISSING ID")</x:f>
        <x:v>T1</x:v>
      </x:c>
      <x:c r="C969" s="4" t="str">
        <x:f>IFERROR(INDEX('Material routes'!$H$6:$H$2205,MATCH(U969,'Material routes'!$A$6:$A$2205,0)),"MISSING ID")</x:f>
        <x:v>Processed material</x:v>
      </x:c>
      <x:c r="D969" s="4" t="str">
        <x:f>IFERROR(INDEX('Material routes'!$G$6:$G$2205,MATCH(U969,'Material routes'!$A$6:$A$2205,0)),"MISSING ID")</x:f>
        <x:v>Crafting components</x:v>
      </x:c>
      <x:c r="E969" s="4" t="str">
        <x:f>IFERROR(INDEX('Material routes'!$C$6:$C$2205,MATCH(U969,'Material routes'!$A$6:$A$2205,0)),"MISSING ID")</x:f>
        <x:v>Ingredient candidate</x:v>
      </x:c>
      <x:c r="F969" s="4" t="str">
        <x:f>IFERROR(INDEX('Material routes'!$E$6:$E$2205,MATCH(V969,'Material routes'!$A$6:$A$2205,0)),"MISSING ID")</x:f>
        <x:v>Jacket</x:v>
      </x:c>
      <x:c r="G969" s="4" t="str">
        <x:f>IFERROR(INDEX('Material routes'!$F$6:$F$2205,MATCH(V969,'Material routes'!$A$6:$A$2205,0)),"MISSING ID")</x:f>
        <x:v>Not applicable</x:v>
      </x:c>
      <x:c r="H969" s="4" t="str">
        <x:f>IFERROR(INDEX('Material routes'!$H$6:$H$2205,MATCH(V969,'Material routes'!$A$6:$A$2205,0)),"MISSING ID")</x:f>
        <x:v>Wearable</x:v>
      </x:c>
      <x:c r="I969" s="4" t="str">
        <x:f>IFERROR(INDEX('Material routes'!$G$6:$G$2205,MATCH(V969,'Material routes'!$A$6:$A$2205,0)),"MISSING ID")</x:f>
        <x:v>Clothing</x:v>
      </x:c>
      <x:c r="J969" s="4" t="str">
        <x:f>IFERROR(INDEX('Material routes'!$B$6:$B$2205,MATCH(U969,'Material routes'!$A$6:$A$2205,0)),"MISSING ID")</x:f>
        <x:v>design.audit.equipment_jacket</x:v>
      </x:c>
      <x:c r="K969" s="4" t="str">
        <x:f>IFERROR(INDEX('Crafting recipes'!$C$6:$C$1005,MATCH(J969,'Crafting recipes'!$A$6:$A$1005,0)),"MISSING ID")</x:f>
        <x:v>Finished-item crafting</x:v>
      </x:c>
      <x:c r="L969" s="4" t="str">
        <x:f>IFERROR(INDEX('Material routes'!$K$6:$K$2205,MATCH(U969,'Material routes'!$A$6:$A$2205,0)),"MISSING ID")</x:f>
        <x:v>Proposal</x:v>
      </x:c>
      <x:c r="M969" s="4" t="str">
        <x:f>IFERROR(INDEX('Material routes'!$M$6:$M$2205,MATCH(U969,'Material routes'!$A$6:$A$2205,0)),"MISSING ID")</x:f>
        <x:v>Partial proposal</x:v>
      </x:c>
      <x:c r="N969" s="4"/>
      <x:c r="O969" s="4" t="str">
        <x:f>IFERROR(INDEX('Material routes'!$J$6:$J$2205,MATCH(U969,'Material routes'!$A$6:$A$2205,0)),"MISSING ID")</x:f>
        <x:v>Unspecified</x:v>
      </x:c>
      <x:c r="P969" s="4"/>
      <x:c r="Q969" s="4" t="str">
        <x:f>IFERROR(INDEX('Material routes'!$J$6:$J$2205,MATCH(V969,'Material routes'!$A$6:$A$2205,0)),"MISSING ID")</x:f>
        <x:v>Unspecified</x:v>
      </x:c>
      <x:c r="R969" s="4" t="str">
        <x:f>IF(L969="Withheld","Withheld premise",IF(E969="Tool candidate","Reusable prerequisite",IF(K969="Raw entry preparation","Entry-resource preparation",IF(G969="Not applicable",IF(IFERROR(INDEX('Items'!$AI$6:$AI$1005,MATCH(T969,'Items'!$A$6:$A$1005,0)),"MISSING ID")="Finished item","Finished endpoint",IF(IFERROR(INDEX('Items'!$AI$6:$AI$1005,MATCH(T969,'Items'!$A$6:$A$1005,0)),"MISSING ID")="Currency","Currency / no refinement tier","Recovered output / tier not applicable")),IF(OR(IFERROR(INDEX('Crafting recipes'!$H$6:$H$1005,MATCH(J969,'Crafting recipes'!$A$6:$A$1005,0)),"MISSING ID")="Unassigned",G969="Unassigned"),"Tier unresolved",IF(IFERROR(VALUE(RIGHT(G969,1))-VALUE(RIGHT(IFERROR(INDEX('Crafting recipes'!$H$6:$H$1005,MATCH(J969,'Crafting recipes'!$A$6:$A$1005,0)),"MISSING ID"),1)),0)=1,IF(B969=IFERROR(INDEX('Crafting recipes'!$H$6:$H$1005,MATCH(J969,'Crafting recipes'!$A$6:$A$1005,0)),"MISSING ID"),"Advances one material tier","Lower-tier ingredient; route advances one tier"),"Needs tier review"))))))</x:f>
        <x:v>Finished endpoint</x:v>
      </x:c>
      <x:c r="S969" s="4" t="str">
        <x:f>IFERROR(INDEX('Material routes'!$D$6:$D$2205,MATCH(U969,'Material routes'!$A$6:$A$2205,0)),"MISSING ID")</x:f>
        <x:v>proposal.bio.pressed_husk</x:v>
      </x:c>
      <x:c r="T969" s="4" t="str">
        <x:f>IFERROR(INDEX('Material routes'!$D$6:$D$2205,MATCH(V969,'Material routes'!$A$6:$A$2205,0)),"MISSING ID")</x:f>
        <x:v>equipment.jacket</x:v>
      </x:c>
      <x:c r="U969" s="4" t="str">
        <x:v>design.audit.equipment_jacket.audit.in.1</x:v>
      </x:c>
      <x:c r="V969" s="4" t="str">
        <x:v>design.audit.equipment_jacket.audit.out</x:v>
      </x:c>
    </x:row>
    <x:row r="970" ht="64" customHeight="1">
      <x:c r="A970" s="4" t="str">
        <x:f>IFERROR(INDEX('Material routes'!$E$6:$E$2205,MATCH(U970,'Material routes'!$A$6:$A$2205,0)),"MISSING ID")</x:f>
        <x:v>Pressed hide fastening strips</x:v>
      </x:c>
      <x:c r="B970" s="4" t="str">
        <x:f>IFERROR(INDEX('Material routes'!$F$6:$F$2205,MATCH(U970,'Material routes'!$A$6:$A$2205,0)),"MISSING ID")</x:f>
        <x:v>T2</x:v>
      </x:c>
      <x:c r="C970" s="4" t="str">
        <x:f>IFERROR(INDEX('Material routes'!$H$6:$H$2205,MATCH(U970,'Material routes'!$A$6:$A$2205,0)),"MISSING ID")</x:f>
        <x:v>Processed material</x:v>
      </x:c>
      <x:c r="D970" s="4" t="str">
        <x:f>IFERROR(INDEX('Material routes'!$G$6:$G$2205,MATCH(U970,'Material routes'!$A$6:$A$2205,0)),"MISSING ID")</x:f>
        <x:v>Manufactured stock</x:v>
      </x:c>
      <x:c r="E970" s="4" t="str">
        <x:f>IFERROR(INDEX('Material routes'!$C$6:$C$2205,MATCH(U970,'Material routes'!$A$6:$A$2205,0)),"MISSING ID")</x:f>
        <x:v>Ingredient candidate</x:v>
      </x:c>
      <x:c r="F970" s="4" t="str">
        <x:f>IFERROR(INDEX('Material routes'!$E$6:$E$2205,MATCH(V970,'Material routes'!$A$6:$A$2205,0)),"MISSING ID")</x:f>
        <x:v>Jacket</x:v>
      </x:c>
      <x:c r="G970" s="4" t="str">
        <x:f>IFERROR(INDEX('Material routes'!$F$6:$F$2205,MATCH(V970,'Material routes'!$A$6:$A$2205,0)),"MISSING ID")</x:f>
        <x:v>Not applicable</x:v>
      </x:c>
      <x:c r="H970" s="4" t="str">
        <x:f>IFERROR(INDEX('Material routes'!$H$6:$H$2205,MATCH(V970,'Material routes'!$A$6:$A$2205,0)),"MISSING ID")</x:f>
        <x:v>Wearable</x:v>
      </x:c>
      <x:c r="I970" s="4" t="str">
        <x:f>IFERROR(INDEX('Material routes'!$G$6:$G$2205,MATCH(V970,'Material routes'!$A$6:$A$2205,0)),"MISSING ID")</x:f>
        <x:v>Clothing</x:v>
      </x:c>
      <x:c r="J970" s="4" t="str">
        <x:f>IFERROR(INDEX('Material routes'!$B$6:$B$2205,MATCH(U970,'Material routes'!$A$6:$A$2205,0)),"MISSING ID")</x:f>
        <x:v>design.audit.equipment_jacket</x:v>
      </x:c>
      <x:c r="K970" s="4" t="str">
        <x:f>IFERROR(INDEX('Crafting recipes'!$C$6:$C$1005,MATCH(J970,'Crafting recipes'!$A$6:$A$1005,0)),"MISSING ID")</x:f>
        <x:v>Finished-item crafting</x:v>
      </x:c>
      <x:c r="L970" s="4" t="str">
        <x:f>IFERROR(INDEX('Material routes'!$K$6:$K$2205,MATCH(U970,'Material routes'!$A$6:$A$2205,0)),"MISSING ID")</x:f>
        <x:v>Proposal</x:v>
      </x:c>
      <x:c r="M970" s="4" t="str">
        <x:f>IFERROR(INDEX('Material routes'!$M$6:$M$2205,MATCH(U970,'Material routes'!$A$6:$A$2205,0)),"MISSING ID")</x:f>
        <x:v>Partial proposal</x:v>
      </x:c>
      <x:c r="N970" s="4"/>
      <x:c r="O970" s="4" t="str">
        <x:f>IFERROR(INDEX('Material routes'!$J$6:$J$2205,MATCH(U970,'Material routes'!$A$6:$A$2205,0)),"MISSING ID")</x:f>
        <x:v>Unspecified</x:v>
      </x:c>
      <x:c r="P970" s="4"/>
      <x:c r="Q970" s="4" t="str">
        <x:f>IFERROR(INDEX('Material routes'!$J$6:$J$2205,MATCH(V970,'Material routes'!$A$6:$A$2205,0)),"MISSING ID")</x:f>
        <x:v>Unspecified</x:v>
      </x:c>
      <x:c r="R970" s="4" t="str">
        <x:f>IF(L970="Withheld","Withheld premise",IF(E970="Tool candidate","Reusable prerequisite",IF(K970="Raw entry preparation","Entry-resource preparation",IF(G970="Not applicable",IF(IFERROR(INDEX('Items'!$AI$6:$AI$1005,MATCH(T970,'Items'!$A$6:$A$1005,0)),"MISSING ID")="Finished item","Finished endpoint",IF(IFERROR(INDEX('Items'!$AI$6:$AI$1005,MATCH(T970,'Items'!$A$6:$A$1005,0)),"MISSING ID")="Currency","Currency / no refinement tier","Recovered output / tier not applicable")),IF(OR(IFERROR(INDEX('Crafting recipes'!$H$6:$H$1005,MATCH(J970,'Crafting recipes'!$A$6:$A$1005,0)),"MISSING ID")="Unassigned",G970="Unassigned"),"Tier unresolved",IF(IFERROR(VALUE(RIGHT(G970,1))-VALUE(RIGHT(IFERROR(INDEX('Crafting recipes'!$H$6:$H$1005,MATCH(J970,'Crafting recipes'!$A$6:$A$1005,0)),"MISSING ID"),1)),0)=1,IF(B970=IFERROR(INDEX('Crafting recipes'!$H$6:$H$1005,MATCH(J970,'Crafting recipes'!$A$6:$A$1005,0)),"MISSING ID"),"Advances one material tier","Lower-tier ingredient; route advances one tier"),"Needs tier review"))))))</x:f>
        <x:v>Finished endpoint</x:v>
      </x:c>
      <x:c r="S970" s="4" t="str">
        <x:f>IFERROR(INDEX('Material routes'!$D$6:$D$2205,MATCH(U970,'Material routes'!$A$6:$A$2205,0)),"MISSING ID")</x:f>
        <x:v>proposal.audit.pressed_hide_fastening_strips</x:v>
      </x:c>
      <x:c r="T970" s="4" t="str">
        <x:f>IFERROR(INDEX('Material routes'!$D$6:$D$2205,MATCH(V970,'Material routes'!$A$6:$A$2205,0)),"MISSING ID")</x:f>
        <x:v>equipment.jacket</x:v>
      </x:c>
      <x:c r="U970" s="4" t="str">
        <x:v>design.audit.equipment_jacket.audit.in.2</x:v>
      </x:c>
      <x:c r="V970" s="4" t="str">
        <x:v>design.audit.equipment_jacket.audit.out</x:v>
      </x:c>
    </x:row>
    <x:row r="971" ht="64" customHeight="1">
      <x:c r="A971" s="4" t="str">
        <x:f>IFERROR(INDEX('Material routes'!$E$6:$E$2205,MATCH(U971,'Material routes'!$A$6:$A$2205,0)),"MISSING ID")</x:f>
        <x:v>Ceramic toggle fastener</x:v>
      </x:c>
      <x:c r="B971" s="4" t="str">
        <x:f>IFERROR(INDEX('Material routes'!$F$6:$F$2205,MATCH(U971,'Material routes'!$A$6:$A$2205,0)),"MISSING ID")</x:f>
        <x:v>T3</x:v>
      </x:c>
      <x:c r="C971" s="4" t="str">
        <x:f>IFERROR(INDEX('Material routes'!$H$6:$H$2205,MATCH(U971,'Material routes'!$A$6:$A$2205,0)),"MISSING ID")</x:f>
        <x:v>Crafting component</x:v>
      </x:c>
      <x:c r="D971" s="4" t="str">
        <x:f>IFERROR(INDEX('Material routes'!$G$6:$G$2205,MATCH(U971,'Material routes'!$A$6:$A$2205,0)),"MISSING ID")</x:f>
        <x:v>Crafting components</x:v>
      </x:c>
      <x:c r="E971" s="4" t="str">
        <x:f>IFERROR(INDEX('Material routes'!$C$6:$C$2205,MATCH(U971,'Material routes'!$A$6:$A$2205,0)),"MISSING ID")</x:f>
        <x:v>Ingredient candidate</x:v>
      </x:c>
      <x:c r="F971" s="4" t="str">
        <x:f>IFERROR(INDEX('Material routes'!$E$6:$E$2205,MATCH(V971,'Material routes'!$A$6:$A$2205,0)),"MISSING ID")</x:f>
        <x:v>Jacket</x:v>
      </x:c>
      <x:c r="G971" s="4" t="str">
        <x:f>IFERROR(INDEX('Material routes'!$F$6:$F$2205,MATCH(V971,'Material routes'!$A$6:$A$2205,0)),"MISSING ID")</x:f>
        <x:v>Not applicable</x:v>
      </x:c>
      <x:c r="H971" s="4" t="str">
        <x:f>IFERROR(INDEX('Material routes'!$H$6:$H$2205,MATCH(V971,'Material routes'!$A$6:$A$2205,0)),"MISSING ID")</x:f>
        <x:v>Wearable</x:v>
      </x:c>
      <x:c r="I971" s="4" t="str">
        <x:f>IFERROR(INDEX('Material routes'!$G$6:$G$2205,MATCH(V971,'Material routes'!$A$6:$A$2205,0)),"MISSING ID")</x:f>
        <x:v>Clothing</x:v>
      </x:c>
      <x:c r="J971" s="4" t="str">
        <x:f>IFERROR(INDEX('Material routes'!$B$6:$B$2205,MATCH(U971,'Material routes'!$A$6:$A$2205,0)),"MISSING ID")</x:f>
        <x:v>design.audit.equipment_jacket</x:v>
      </x:c>
      <x:c r="K971" s="4" t="str">
        <x:f>IFERROR(INDEX('Crafting recipes'!$C$6:$C$1005,MATCH(J971,'Crafting recipes'!$A$6:$A$1005,0)),"MISSING ID")</x:f>
        <x:v>Finished-item crafting</x:v>
      </x:c>
      <x:c r="L971" s="4" t="str">
        <x:f>IFERROR(INDEX('Material routes'!$K$6:$K$2205,MATCH(U971,'Material routes'!$A$6:$A$2205,0)),"MISSING ID")</x:f>
        <x:v>Proposal</x:v>
      </x:c>
      <x:c r="M971" s="4" t="str">
        <x:f>IFERROR(INDEX('Material routes'!$M$6:$M$2205,MATCH(U971,'Material routes'!$A$6:$A$2205,0)),"MISSING ID")</x:f>
        <x:v>Partial proposal</x:v>
      </x:c>
      <x:c r="N971" s="4"/>
      <x:c r="O971" s="4" t="str">
        <x:f>IFERROR(INDEX('Material routes'!$J$6:$J$2205,MATCH(U971,'Material routes'!$A$6:$A$2205,0)),"MISSING ID")</x:f>
        <x:v>Unspecified</x:v>
      </x:c>
      <x:c r="P971" s="4"/>
      <x:c r="Q971" s="4" t="str">
        <x:f>IFERROR(INDEX('Material routes'!$J$6:$J$2205,MATCH(V971,'Material routes'!$A$6:$A$2205,0)),"MISSING ID")</x:f>
        <x:v>Unspecified</x:v>
      </x:c>
      <x:c r="R971" s="4" t="str">
        <x:f>IF(L971="Withheld","Withheld premise",IF(E971="Tool candidate","Reusable prerequisite",IF(K971="Raw entry preparation","Entry-resource preparation",IF(G971="Not applicable",IF(IFERROR(INDEX('Items'!$AI$6:$AI$1005,MATCH(T971,'Items'!$A$6:$A$1005,0)),"MISSING ID")="Finished item","Finished endpoint",IF(IFERROR(INDEX('Items'!$AI$6:$AI$1005,MATCH(T971,'Items'!$A$6:$A$1005,0)),"MISSING ID")="Currency","Currency / no refinement tier","Recovered output / tier not applicable")),IF(OR(IFERROR(INDEX('Crafting recipes'!$H$6:$H$1005,MATCH(J971,'Crafting recipes'!$A$6:$A$1005,0)),"MISSING ID")="Unassigned",G971="Unassigned"),"Tier unresolved",IF(IFERROR(VALUE(RIGHT(G971,1))-VALUE(RIGHT(IFERROR(INDEX('Crafting recipes'!$H$6:$H$1005,MATCH(J971,'Crafting recipes'!$A$6:$A$1005,0)),"MISSING ID"),1)),0)=1,IF(B971=IFERROR(INDEX('Crafting recipes'!$H$6:$H$1005,MATCH(J971,'Crafting recipes'!$A$6:$A$1005,0)),"MISSING ID"),"Advances one material tier","Lower-tier ingredient; route advances one tier"),"Needs tier review"))))))</x:f>
        <x:v>Finished endpoint</x:v>
      </x:c>
      <x:c r="S971" s="4" t="str">
        <x:f>IFERROR(INDEX('Material routes'!$D$6:$D$2205,MATCH(U971,'Material routes'!$A$6:$A$2205,0)),"MISSING ID")</x:f>
        <x:v>proposal.ceramic.fastener</x:v>
      </x:c>
      <x:c r="T971" s="4" t="str">
        <x:f>IFERROR(INDEX('Material routes'!$D$6:$D$2205,MATCH(V971,'Material routes'!$A$6:$A$2205,0)),"MISSING ID")</x:f>
        <x:v>equipment.jacket</x:v>
      </x:c>
      <x:c r="U971" s="4" t="str">
        <x:v>design.audit.equipment_jacket.audit.in.3</x:v>
      </x:c>
      <x:c r="V971" s="4" t="str">
        <x:v>design.audit.equipment_jacket.audit.out</x:v>
      </x:c>
    </x:row>
    <x:row r="972" ht="64" customHeight="1">
      <x:c r="A972" s="4" t="str">
        <x:f>IFERROR(INDEX('Material routes'!$E$6:$E$2205,MATCH(U972,'Material routes'!$A$6:$A$2205,0)),"MISSING ID")</x:f>
        <x:v>Folding vertical wing shade</x:v>
      </x:c>
      <x:c r="B972" s="4" t="str">
        <x:f>IFERROR(INDEX('Material routes'!$F$6:$F$2205,MATCH(U972,'Material routes'!$A$6:$A$2205,0)),"MISSING ID")</x:f>
        <x:v>Not applicable</x:v>
      </x:c>
      <x:c r="C972" s="4" t="str">
        <x:f>IFERROR(INDEX('Material routes'!$H$6:$H$2205,MATCH(U972,'Material routes'!$A$6:$A$2205,0)),"MISSING ID")</x:f>
        <x:v>Shelter item</x:v>
      </x:c>
      <x:c r="D972" s="4" t="str">
        <x:f>IFERROR(INDEX('Material routes'!$G$6:$G$2205,MATCH(U972,'Material routes'!$A$6:$A$2205,0)),"MISSING ID")</x:f>
        <x:v>Camp items</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Not applicable</x:v>
      </x:c>
      <x:c r="H972" s="4" t="str">
        <x:f>IFERROR(INDEX('Material routes'!$H$6:$H$2205,MATCH(V972,'Material routes'!$A$6:$A$2205,0)),"MISSING ID")</x:f>
        <x:v>Shelter item</x:v>
      </x:c>
      <x:c r="I972" s="4" t="str">
        <x:f>IFERROR(INDEX('Material routes'!$G$6:$G$2205,MATCH(V972,'Material routes'!$A$6:$A$2205,0)),"MISSING ID")</x:f>
        <x:v>Camp items</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Finished endpoint</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Not applicable</x:v>
      </x:c>
      <x:c r="C973" s="4" t="str">
        <x:f>IFERROR(INDEX('Material routes'!$H$6:$H$2205,MATCH(U973,'Material routes'!$A$6:$A$2205,0)),"MISSING ID")</x:f>
        <x:v>Shelter item</x:v>
      </x:c>
      <x:c r="D973" s="4" t="str">
        <x:f>IFERROR(INDEX('Material routes'!$G$6:$G$2205,MATCH(U973,'Material routes'!$A$6:$A$2205,0)),"MISSING ID")</x:f>
        <x:v>Camp items</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Not applicable</x:v>
      </x:c>
      <x:c r="H973" s="4" t="str">
        <x:f>IFERROR(INDEX('Material routes'!$H$6:$H$2205,MATCH(V973,'Material routes'!$A$6:$A$2205,0)),"MISSING ID")</x:f>
        <x:v>Shelter item</x:v>
      </x:c>
      <x:c r="I973" s="4" t="str">
        <x:f>IFERROR(INDEX('Material routes'!$G$6:$G$2205,MATCH(V973,'Material routes'!$A$6:$A$2205,0)),"MISSING ID")</x:f>
        <x:v>Camp items</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Finished endpoint</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Not applicable</x:v>
      </x:c>
      <x:c r="C974" s="4" t="str">
        <x:f>IFERROR(INDEX('Material routes'!$H$6:$H$2205,MATCH(U974,'Material routes'!$A$6:$A$2205,0)),"MISSING ID")</x:f>
        <x:v>Shelter item</x:v>
      </x:c>
      <x:c r="D974" s="4" t="str">
        <x:f>IFERROR(INDEX('Material routes'!$G$6:$G$2205,MATCH(U974,'Material routes'!$A$6:$A$2205,0)),"MISSING ID")</x:f>
        <x:v>Camp items</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Not applicable</x:v>
      </x:c>
      <x:c r="H974" s="4" t="str">
        <x:f>IFERROR(INDEX('Material routes'!$H$6:$H$2205,MATCH(V974,'Material routes'!$A$6:$A$2205,0)),"MISSING ID")</x:f>
        <x:v>Shelter item</x:v>
      </x:c>
      <x:c r="I974" s="4" t="str">
        <x:f>IFERROR(INDEX('Material routes'!$G$6:$G$2205,MATCH(V974,'Material routes'!$A$6:$A$2205,0)),"MISSING ID")</x:f>
        <x:v>Camp items</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Finished endpoint</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Not applicable</x:v>
      </x:c>
      <x:c r="C975" s="4" t="str">
        <x:f>IFERROR(INDEX('Material routes'!$H$6:$H$2205,MATCH(U975,'Material routes'!$A$6:$A$2205,0)),"MISSING ID")</x:f>
        <x:v>Shelter item</x:v>
      </x:c>
      <x:c r="D975" s="4" t="str">
        <x:f>IFERROR(INDEX('Material routes'!$G$6:$G$2205,MATCH(U975,'Material routes'!$A$6:$A$2205,0)),"MISSING ID")</x:f>
        <x:v>Camp items</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Not applicable</x:v>
      </x:c>
      <x:c r="H975" s="4" t="str">
        <x:f>IFERROR(INDEX('Material routes'!$H$6:$H$2205,MATCH(V975,'Material routes'!$A$6:$A$2205,0)),"MISSING ID")</x:f>
        <x:v>Shelter item</x:v>
      </x:c>
      <x:c r="I975" s="4" t="str">
        <x:f>IFERROR(INDEX('Material routes'!$G$6:$G$2205,MATCH(V975,'Material routes'!$A$6:$A$2205,0)),"MISSING ID")</x:f>
        <x:v>Camp items</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Finished endpoint</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Not applicable</x:v>
      </x:c>
      <x:c r="C976" s="4" t="str">
        <x:f>IFERROR(INDEX('Material routes'!$H$6:$H$2205,MATCH(U976,'Material routes'!$A$6:$A$2205,0)),"MISSING ID")</x:f>
        <x:v>Shelter item</x:v>
      </x:c>
      <x:c r="D976" s="4" t="str">
        <x:f>IFERROR(INDEX('Material routes'!$G$6:$G$2205,MATCH(U976,'Material routes'!$A$6:$A$2205,0)),"MISSING ID")</x:f>
        <x:v>Camp items</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Not applicable</x:v>
      </x:c>
      <x:c r="H976" s="4" t="str">
        <x:f>IFERROR(INDEX('Material routes'!$H$6:$H$2205,MATCH(V976,'Material routes'!$A$6:$A$2205,0)),"MISSING ID")</x:f>
        <x:v>Shelter item</x:v>
      </x:c>
      <x:c r="I976" s="4" t="str">
        <x:f>IFERROR(INDEX('Material routes'!$G$6:$G$2205,MATCH(V976,'Material routes'!$A$6:$A$2205,0)),"MISSING ID")</x:f>
        <x:v>Camp items</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Finished endpoint</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Not applicable</x:v>
      </x:c>
      <x:c r="C977" s="4" t="str">
        <x:f>IFERROR(INDEX('Material routes'!$H$6:$H$2205,MATCH(U977,'Material routes'!$A$6:$A$2205,0)),"MISSING ID")</x:f>
        <x:v>Shelter item</x:v>
      </x:c>
      <x:c r="D977" s="4" t="str">
        <x:f>IFERROR(INDEX('Material routes'!$G$6:$G$2205,MATCH(U977,'Material routes'!$A$6:$A$2205,0)),"MISSING ID")</x:f>
        <x:v>Camp items</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Not applicable</x:v>
      </x:c>
      <x:c r="H977" s="4" t="str">
        <x:f>IFERROR(INDEX('Material routes'!$H$6:$H$2205,MATCH(V977,'Material routes'!$A$6:$A$2205,0)),"MISSING ID")</x:f>
        <x:v>Shelter item</x:v>
      </x:c>
      <x:c r="I977" s="4" t="str">
        <x:f>IFERROR(INDEX('Material routes'!$G$6:$G$2205,MATCH(V977,'Material routes'!$A$6:$A$2205,0)),"MISSING ID")</x:f>
        <x:v>Camp items</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Finished endpoint</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Not applicable</x:v>
      </x:c>
      <x:c r="C978" s="4" t="str">
        <x:f>IFERROR(INDEX('Material routes'!$H$6:$H$2205,MATCH(U978,'Material routes'!$A$6:$A$2205,0)),"MISSING ID")</x:f>
        <x:v>Shelter item</x:v>
      </x:c>
      <x:c r="D978" s="4" t="str">
        <x:f>IFERROR(INDEX('Material routes'!$G$6:$G$2205,MATCH(U978,'Material routes'!$A$6:$A$2205,0)),"MISSING ID")</x:f>
        <x:v>Camp items</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Not applicable</x:v>
      </x:c>
      <x:c r="H978" s="4" t="str">
        <x:f>IFERROR(INDEX('Material routes'!$H$6:$H$2205,MATCH(V978,'Material routes'!$A$6:$A$2205,0)),"MISSING ID")</x:f>
        <x:v>Shelter item</x:v>
      </x:c>
      <x:c r="I978" s="4" t="str">
        <x:f>IFERROR(INDEX('Material routes'!$G$6:$G$2205,MATCH(V978,'Material routes'!$A$6:$A$2205,0)),"MISSING ID")</x:f>
        <x:v>Camp items</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Finished endpoint</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Not applicable</x:v>
      </x:c>
      <x:c r="C979" s="4" t="str">
        <x:f>IFERROR(INDEX('Material routes'!$H$6:$H$2205,MATCH(U979,'Material routes'!$A$6:$A$2205,0)),"MISSING ID")</x:f>
        <x:v>Shelter item</x:v>
      </x:c>
      <x:c r="D979" s="4" t="str">
        <x:f>IFERROR(INDEX('Material routes'!$G$6:$G$2205,MATCH(U979,'Material routes'!$A$6:$A$2205,0)),"MISSING ID")</x:f>
        <x:v>Camp items</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Not applicable</x:v>
      </x:c>
      <x:c r="H979" s="4" t="str">
        <x:f>IFERROR(INDEX('Material routes'!$H$6:$H$2205,MATCH(V979,'Material routes'!$A$6:$A$2205,0)),"MISSING ID")</x:f>
        <x:v>Shelter item</x:v>
      </x:c>
      <x:c r="I979" s="4" t="str">
        <x:f>IFERROR(INDEX('Material routes'!$G$6:$G$2205,MATCH(V979,'Material routes'!$A$6:$A$2205,0)),"MISSING ID")</x:f>
        <x:v>Camp items</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Finished endpoint</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Not applicable</x:v>
      </x:c>
      <x:c r="C980" s="4" t="str">
        <x:f>IFERROR(INDEX('Material routes'!$H$6:$H$2205,MATCH(U980,'Material routes'!$A$6:$A$2205,0)),"MISSING ID")</x:f>
        <x:v>Shelter item</x:v>
      </x:c>
      <x:c r="D980" s="4" t="str">
        <x:f>IFERROR(INDEX('Material routes'!$G$6:$G$2205,MATCH(U980,'Material routes'!$A$6:$A$2205,0)),"MISSING ID")</x:f>
        <x:v>Camp items</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Not applicable</x:v>
      </x:c>
      <x:c r="H980" s="4" t="str">
        <x:f>IFERROR(INDEX('Material routes'!$H$6:$H$2205,MATCH(V980,'Material routes'!$A$6:$A$2205,0)),"MISSING ID")</x:f>
        <x:v>Shelter item</x:v>
      </x:c>
      <x:c r="I980" s="4" t="str">
        <x:f>IFERROR(INDEX('Material routes'!$G$6:$G$2205,MATCH(V980,'Material routes'!$A$6:$A$2205,0)),"MISSING ID")</x:f>
        <x:v>Camp items</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Finished endpoint</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Not applicable</x:v>
      </x:c>
      <x:c r="C981" s="4" t="str">
        <x:f>IFERROR(INDEX('Material routes'!$H$6:$H$2205,MATCH(U981,'Material routes'!$A$6:$A$2205,0)),"MISSING ID")</x:f>
        <x:v>Shelter item</x:v>
      </x:c>
      <x:c r="D981" s="4" t="str">
        <x:f>IFERROR(INDEX('Material routes'!$G$6:$G$2205,MATCH(U981,'Material routes'!$A$6:$A$2205,0)),"MISSING ID")</x:f>
        <x:v>Camp items</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Not applicable</x:v>
      </x:c>
      <x:c r="H981" s="4" t="str">
        <x:f>IFERROR(INDEX('Material routes'!$H$6:$H$2205,MATCH(V981,'Material routes'!$A$6:$A$2205,0)),"MISSING ID")</x:f>
        <x:v>Shelter item</x:v>
      </x:c>
      <x:c r="I981" s="4" t="str">
        <x:f>IFERROR(INDEX('Material routes'!$G$6:$G$2205,MATCH(V981,'Material routes'!$A$6:$A$2205,0)),"MISSING ID")</x:f>
        <x:v>Camp items</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Finished endpoint</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T1</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Not applicable</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prerequisite",IF(K982="Raw entry preparation","Entry-resource preparation",IF(G982="Not applicable",IF(IFERROR(INDEX('Items'!$AI$6:$AI$1005,MATCH(T982,'Items'!$A$6:$A$1005,0)),"MISSING ID")="Finished item","Finished endpoint",IF(IFERROR(INDEX('Items'!$AI$6:$AI$1005,MATCH(T982,'Items'!$A$6:$A$1005,0)),"MISSING ID")="Currency","Currency / no refinement tier","Recovered output / tier not applicable")),IF(OR(IFERROR(INDEX('Crafting recipes'!$H$6:$H$1005,MATCH(J982,'Crafting recipes'!$A$6:$A$1005,0)),"MISSING ID")="Unassigned",G982="Unassigned"),"Tier unresolved",IF(IFERROR(VALUE(RIGHT(G982,1))-VALUE(RIGHT(IFERROR(INDEX('Crafting recipes'!$H$6:$H$1005,MATCH(J982,'Crafting recipes'!$A$6:$A$1005,0)),"MISSING ID"),1)),0)=1,IF(B982=IFERROR(INDEX('Crafting recipes'!$H$6:$H$1005,MATCH(J982,'Crafting recipes'!$A$6:$A$1005,0)),"MISSING ID"),"Advances one material tier","Lower-tier ingredient; route advances one tier"),"Needs tier review"))))))</x:f>
        <x:v>Finished endpoint</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T3</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Not applicable</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prerequisite",IF(K983="Raw entry preparation","Entry-resource preparation",IF(G983="Not applicable",IF(IFERROR(INDEX('Items'!$AI$6:$AI$1005,MATCH(T983,'Items'!$A$6:$A$1005,0)),"MISSING ID")="Finished item","Finished endpoint",IF(IFERROR(INDEX('Items'!$AI$6:$AI$1005,MATCH(T983,'Items'!$A$6:$A$1005,0)),"MISSING ID")="Currency","Currency / no refinement tier","Recovered output / tier not applicable")),IF(OR(IFERROR(INDEX('Crafting recipes'!$H$6:$H$1005,MATCH(J983,'Crafting recipes'!$A$6:$A$1005,0)),"MISSING ID")="Unassigned",G983="Unassigned"),"Tier unresolved",IF(IFERROR(VALUE(RIGHT(G983,1))-VALUE(RIGHT(IFERROR(INDEX('Crafting recipes'!$H$6:$H$1005,MATCH(J983,'Crafting recipes'!$A$6:$A$1005,0)),"MISSING ID"),1)),0)=1,IF(B983=IFERROR(INDEX('Crafting recipes'!$H$6:$H$1005,MATCH(J983,'Crafting recipes'!$A$6:$A$1005,0)),"MISSING ID"),"Advances one material tier","Lower-tier ingredient; route advances one tier"),"Needs tier review"))))))</x:f>
        <x:v>Finished endpoint</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t="str">
        <x:f>IFERROR(INDEX('Material routes'!$E$6:$E$2205,MATCH(U984,'Material routes'!$A$6:$A$2205,0)),"MISSING ID")</x:f>
        <x:v>Terminated grounding harness</x:v>
      </x:c>
      <x:c r="B984" s="4" t="str">
        <x:f>IFERROR(INDEX('Material routes'!$F$6:$F$2205,MATCH(U984,'Material routes'!$A$6:$A$2205,0)),"MISSING ID")</x:f>
        <x:v>T4</x:v>
      </x:c>
      <x:c r="C984" s="4" t="str">
        <x:f>IFERROR(INDEX('Material routes'!$H$6:$H$2205,MATCH(U984,'Material routes'!$A$6:$A$2205,0)),"MISSING ID")</x:f>
        <x:v>Crafting component</x:v>
      </x:c>
      <x:c r="D984" s="4" t="str">
        <x:f>IFERROR(INDEX('Material routes'!$G$6:$G$2205,MATCH(U984,'Material routes'!$A$6:$A$2205,0)),"MISSING ID")</x:f>
        <x:v>Crafting components</x:v>
      </x:c>
      <x:c r="E984" s="4" t="str">
        <x:f>IFERROR(INDEX('Material routes'!$C$6:$C$2205,MATCH(U984,'Material routes'!$A$6:$A$2205,0)),"MISSING ID")</x:f>
        <x:v>Ingredient candidate</x:v>
      </x:c>
      <x:c r="F984" s="4" t="str">
        <x:f>IFERROR(INDEX('Material routes'!$E$6:$E$2205,MATCH(V984,'Material routes'!$A$6:$A$2205,0)),"MISSING ID")</x:f>
        <x:v>Static grounding kit</x:v>
      </x:c>
      <x:c r="G984" s="4" t="str">
        <x:f>IFERROR(INDEX('Material routes'!$F$6:$F$2205,MATCH(V984,'Material routes'!$A$6:$A$2205,0)),"MISSING ID")</x:f>
        <x:v>Not applicable</x:v>
      </x:c>
      <x:c r="H984" s="4" t="str">
        <x:f>IFERROR(INDEX('Material routes'!$H$6:$H$2205,MATCH(V984,'Material routes'!$A$6:$A$2205,0)),"MISSING ID")</x:f>
        <x:v>Tool</x:v>
      </x:c>
      <x:c r="I984" s="4" t="str">
        <x:f>IFERROR(INDEX('Material routes'!$G$6:$G$2205,MATCH(V984,'Material routes'!$A$6:$A$2205,0)),"MISSING ID")</x:f>
        <x:v>Accessories</x:v>
      </x:c>
      <x:c r="J984" s="4" t="str">
        <x:f>IFERROR(INDEX('Material routes'!$B$6:$B$2205,MATCH(U984,'Material routes'!$A$6:$A$2205,0)),"MISSING ID")</x:f>
        <x:v>design.audit.proposal_gear_grounding_kit</x:v>
      </x:c>
      <x:c r="K984" s="4" t="str">
        <x:f>IFERROR(INDEX('Crafting recipes'!$C$6:$C$1005,MATCH(J984,'Crafting recipes'!$A$6:$A$1005,0)),"MISSING ID")</x:f>
        <x:v>Finished-item crafting</x:v>
      </x:c>
      <x:c r="L984" s="4" t="str">
        <x:f>IFERROR(INDEX('Material routes'!$K$6:$K$2205,MATCH(U984,'Material routes'!$A$6:$A$2205,0)),"MISSING ID")</x:f>
        <x:v>Proposal</x:v>
      </x:c>
      <x:c r="M984" s="4" t="str">
        <x:f>IFERROR(INDEX('Material routes'!$M$6:$M$2205,MATCH(U984,'Material routes'!$A$6:$A$2205,0)),"MISSING ID")</x:f>
        <x:v>Partial proposal</x:v>
      </x:c>
      <x:c r="N984" s="4"/>
      <x:c r="O984" s="4" t="str">
        <x:f>IFERROR(INDEX('Material routes'!$J$6:$J$2205,MATCH(U984,'Material routes'!$A$6:$A$2205,0)),"MISSING ID")</x:f>
        <x:v>Unspecified</x:v>
      </x:c>
      <x:c r="P984" s="4"/>
      <x:c r="Q984" s="4" t="str">
        <x:f>IFERROR(INDEX('Material routes'!$J$6:$J$2205,MATCH(V984,'Material routes'!$A$6:$A$2205,0)),"MISSING ID")</x:f>
        <x:v>Unspecified</x:v>
      </x:c>
      <x:c r="R984" s="4" t="str">
        <x:f>IF(L984="Withheld","Withheld premise",IF(E984="Tool candidate","Reusable prerequisite",IF(K984="Raw entry preparation","Entry-resource preparation",IF(G984="Not applicable",IF(IFERROR(INDEX('Items'!$AI$6:$AI$1005,MATCH(T984,'Items'!$A$6:$A$1005,0)),"MISSING ID")="Finished item","Finished endpoint",IF(IFERROR(INDEX('Items'!$AI$6:$AI$1005,MATCH(T984,'Items'!$A$6:$A$1005,0)),"MISSING ID")="Currency","Currency / no refinement tier","Recovered output / tier not applicable")),IF(OR(IFERROR(INDEX('Crafting recipes'!$H$6:$H$1005,MATCH(J984,'Crafting recipes'!$A$6:$A$1005,0)),"MISSING ID")="Unassigned",G984="Unassigned"),"Tier unresolved",IF(IFERROR(VALUE(RIGHT(G984,1))-VALUE(RIGHT(IFERROR(INDEX('Crafting recipes'!$H$6:$H$1005,MATCH(J984,'Crafting recipes'!$A$6:$A$1005,0)),"MISSING ID"),1)),0)=1,IF(B984=IFERROR(INDEX('Crafting recipes'!$H$6:$H$1005,MATCH(J984,'Crafting recipes'!$A$6:$A$1005,0)),"MISSING ID"),"Advances one material tier","Lower-tier ingredient; route advances one tier"),"Needs tier review"))))))</x:f>
        <x:v>Finished endpoint</x:v>
      </x:c>
      <x:c r="S984" s="4" t="str">
        <x:f>IFERROR(INDEX('Material routes'!$D$6:$D$2205,MATCH(U984,'Material routes'!$A$6:$A$2205,0)),"MISSING ID")</x:f>
        <x:v>proposal.t4.grounding_harness</x:v>
      </x:c>
      <x:c r="T984" s="4" t="str">
        <x:f>IFERROR(INDEX('Material routes'!$D$6:$D$2205,MATCH(V984,'Material routes'!$A$6:$A$2205,0)),"MISSING ID")</x:f>
        <x:v>proposal.gear.grounding_kit</x:v>
      </x:c>
      <x:c r="U984" s="4" t="str">
        <x:v>design.audit.proposal_gear_grounding_kit.audit.in.1</x:v>
      </x:c>
      <x:c r="V984" s="4" t="str">
        <x:v>design.audit.proposal_gear_grounding_kit.audit.out</x:v>
      </x:c>
    </x:row>
    <x:row r="985" ht="64" customHeight="1">
      <x:c r="A985" s="4" t="str">
        <x:f>IFERROR(INDEX('Material routes'!$E$6:$E$2205,MATCH(U985,'Material routes'!$A$6:$A$2205,0)),"MISSING ID")</x:f>
        <x:v>Ground-anchor stake set</x:v>
      </x:c>
      <x:c r="B985" s="4" t="str">
        <x:f>IFERROR(INDEX('Material routes'!$F$6:$F$2205,MATCH(U985,'Material routes'!$A$6:$A$2205,0)),"MISSING ID")</x:f>
        <x:v>Not applicable</x:v>
      </x:c>
      <x:c r="C985" s="4" t="str">
        <x:f>IFERROR(INDEX('Material routes'!$H$6:$H$2205,MATCH(U985,'Material routes'!$A$6:$A$2205,0)),"MISSING ID")</x:f>
        <x:v>Shelter item</x:v>
      </x:c>
      <x:c r="D985" s="4" t="str">
        <x:f>IFERROR(INDEX('Material routes'!$G$6:$G$2205,MATCH(U985,'Material routes'!$A$6:$A$2205,0)),"MISSING ID")</x:f>
        <x:v>Camp items</x:v>
      </x:c>
      <x:c r="E985" s="4" t="str">
        <x:f>IFERROR(INDEX('Material routes'!$C$6:$C$2205,MATCH(U985,'Material routes'!$A$6:$A$2205,0)),"MISSING ID")</x:f>
        <x:v>Ingredient candidate</x:v>
      </x:c>
      <x:c r="F985" s="4" t="str">
        <x:f>IFERROR(INDEX('Material routes'!$E$6:$E$2205,MATCH(V985,'Material routes'!$A$6:$A$2205,0)),"MISSING ID")</x:f>
        <x:v>Static grounding kit</x:v>
      </x:c>
      <x:c r="G985" s="4" t="str">
        <x:f>IFERROR(INDEX('Material routes'!$F$6:$F$2205,MATCH(V985,'Material routes'!$A$6:$A$2205,0)),"MISSING ID")</x:f>
        <x:v>Not applicable</x:v>
      </x:c>
      <x:c r="H985" s="4" t="str">
        <x:f>IFERROR(INDEX('Material routes'!$H$6:$H$2205,MATCH(V985,'Material routes'!$A$6:$A$2205,0)),"MISSING ID")</x:f>
        <x:v>Tool</x:v>
      </x:c>
      <x:c r="I985" s="4" t="str">
        <x:f>IFERROR(INDEX('Material routes'!$G$6:$G$2205,MATCH(V985,'Material routes'!$A$6:$A$2205,0)),"MISSING ID")</x:f>
        <x:v>Accessories</x:v>
      </x:c>
      <x:c r="J985" s="4" t="str">
        <x:f>IFERROR(INDEX('Material routes'!$B$6:$B$2205,MATCH(U985,'Material routes'!$A$6:$A$2205,0)),"MISSING ID")</x:f>
        <x:v>design.audit.proposal_gear_grounding_kit</x:v>
      </x:c>
      <x:c r="K985" s="4" t="str">
        <x:f>IFERROR(INDEX('Crafting recipes'!$C$6:$C$1005,MATCH(J985,'Crafting recipes'!$A$6:$A$1005,0)),"MISSING ID")</x:f>
        <x:v>Finished-item crafting</x:v>
      </x:c>
      <x:c r="L985" s="4" t="str">
        <x:f>IFERROR(INDEX('Material routes'!$K$6:$K$2205,MATCH(U985,'Material routes'!$A$6:$A$2205,0)),"MISSING ID")</x:f>
        <x:v>Proposal</x:v>
      </x:c>
      <x:c r="M985" s="4" t="str">
        <x:f>IFERROR(INDEX('Material routes'!$M$6:$M$2205,MATCH(U985,'Material routes'!$A$6:$A$2205,0)),"MISSING ID")</x:f>
        <x:v>Partial proposal</x:v>
      </x:c>
      <x:c r="N985" s="4"/>
      <x:c r="O985" s="4" t="str">
        <x:f>IFERROR(INDEX('Material routes'!$J$6:$J$2205,MATCH(U985,'Material routes'!$A$6:$A$2205,0)),"MISSING ID")</x:f>
        <x:v>Unspecified</x:v>
      </x:c>
      <x:c r="P985" s="4"/>
      <x:c r="Q985" s="4" t="str">
        <x:f>IFERROR(INDEX('Material routes'!$J$6:$J$2205,MATCH(V985,'Material routes'!$A$6:$A$2205,0)),"MISSING ID")</x:f>
        <x:v>Unspecified</x:v>
      </x:c>
      <x:c r="R985" s="4" t="str">
        <x:f>IF(L985="Withheld","Withheld premise",IF(E985="Tool candidate","Reusable prerequisite",IF(K985="Raw entry preparation","Entry-resource preparation",IF(G985="Not applicable",IF(IFERROR(INDEX('Items'!$AI$6:$AI$1005,MATCH(T985,'Items'!$A$6:$A$1005,0)),"MISSING ID")="Finished item","Finished endpoint",IF(IFERROR(INDEX('Items'!$AI$6:$AI$1005,MATCH(T985,'Items'!$A$6:$A$1005,0)),"MISSING ID")="Currency","Currency / no refinement tier","Recovered output / tier not applicable")),IF(OR(IFERROR(INDEX('Crafting recipes'!$H$6:$H$1005,MATCH(J985,'Crafting recipes'!$A$6:$A$1005,0)),"MISSING ID")="Unassigned",G985="Unassigned"),"Tier unresolved",IF(IFERROR(VALUE(RIGHT(G985,1))-VALUE(RIGHT(IFERROR(INDEX('Crafting recipes'!$H$6:$H$1005,MATCH(J985,'Crafting recipes'!$A$6:$A$1005,0)),"MISSING ID"),1)),0)=1,IF(B985=IFERROR(INDEX('Crafting recipes'!$H$6:$H$1005,MATCH(J985,'Crafting recipes'!$A$6:$A$1005,0)),"MISSING ID"),"Advances one material tier","Lower-tier ingredient; route advances one tier"),"Needs tier review"))))))</x:f>
        <x:v>Finished endpoint</x:v>
      </x:c>
      <x:c r="S985" s="4" t="str">
        <x:f>IFERROR(INDEX('Material routes'!$D$6:$D$2205,MATCH(U985,'Material routes'!$A$6:$A$2205,0)),"MISSING ID")</x:f>
        <x:v>proposal.collection.ground_anchor_stake_set</x:v>
      </x:c>
      <x:c r="T985" s="4" t="str">
        <x:f>IFERROR(INDEX('Material routes'!$D$6:$D$2205,MATCH(V985,'Material routes'!$A$6:$A$2205,0)),"MISSING ID")</x:f>
        <x:v>proposal.gear.grounding_kit</x:v>
      </x:c>
      <x:c r="U985" s="4" t="str">
        <x:v>design.audit.proposal_gear_grounding_kit.audit.in.2</x:v>
      </x:c>
      <x:c r="V985" s="4" t="str">
        <x:v>design.audit.proposal_gear_grounding_kit.audit.out</x:v>
      </x:c>
    </x:row>
    <x:row r="986" ht="64" customHeight="1">
      <x:c r="A986" s="4" t="str">
        <x:f>IFERROR(INDEX('Material routes'!$E$6:$E$2205,MATCH(U986,'Material routes'!$A$6:$A$2205,0)),"MISSING ID")</x:f>
        <x:v>Pressed mineral-husk insulating board</x:v>
      </x:c>
      <x:c r="B986" s="4" t="str">
        <x:f>IFERROR(INDEX('Material routes'!$F$6:$F$2205,MATCH(U986,'Material routes'!$A$6:$A$2205,0)),"MISSING ID")</x:f>
        <x:v>T4</x:v>
      </x:c>
      <x:c r="C986" s="4" t="str">
        <x:f>IFERROR(INDEX('Material routes'!$H$6:$H$2205,MATCH(U986,'Material routes'!$A$6:$A$2205,0)),"MISSING ID")</x:f>
        <x:v>Processed material</x:v>
      </x:c>
      <x:c r="D986" s="4" t="str">
        <x:f>IFERROR(INDEX('Material routes'!$G$6:$G$2205,MATCH(U986,'Material routes'!$A$6:$A$2205,0)),"MISSING ID")</x:f>
        <x:v>Manufactured stock</x:v>
      </x:c>
      <x:c r="E986" s="4" t="str">
        <x:f>IFERROR(INDEX('Material routes'!$C$6:$C$2205,MATCH(U986,'Material routes'!$A$6:$A$2205,0)),"MISSING ID")</x:f>
        <x:v>Ingredient candidate</x:v>
      </x:c>
      <x:c r="F986" s="4" t="str">
        <x:f>IFERROR(INDEX('Material routes'!$E$6:$E$2205,MATCH(V986,'Material routes'!$A$6:$A$2205,0)),"MISSING ID")</x:f>
        <x:v>Static grounding kit</x:v>
      </x:c>
      <x:c r="G986" s="4" t="str">
        <x:f>IFERROR(INDEX('Material routes'!$F$6:$F$2205,MATCH(V986,'Material routes'!$A$6:$A$2205,0)),"MISSING ID")</x:f>
        <x:v>Not applicable</x:v>
      </x:c>
      <x:c r="H986" s="4" t="str">
        <x:f>IFERROR(INDEX('Material routes'!$H$6:$H$2205,MATCH(V986,'Material routes'!$A$6:$A$2205,0)),"MISSING ID")</x:f>
        <x:v>Tool</x:v>
      </x:c>
      <x:c r="I986" s="4" t="str">
        <x:f>IFERROR(INDEX('Material routes'!$G$6:$G$2205,MATCH(V986,'Material routes'!$A$6:$A$2205,0)),"MISSING ID")</x:f>
        <x:v>Accessories</x:v>
      </x:c>
      <x:c r="J986" s="4" t="str">
        <x:f>IFERROR(INDEX('Material routes'!$B$6:$B$2205,MATCH(U986,'Material routes'!$A$6:$A$2205,0)),"MISSING ID")</x:f>
        <x:v>design.audit.proposal_gear_grounding_kit</x:v>
      </x:c>
      <x:c r="K986" s="4" t="str">
        <x:f>IFERROR(INDEX('Crafting recipes'!$C$6:$C$1005,MATCH(J986,'Crafting recipes'!$A$6:$A$1005,0)),"MISSING ID")</x:f>
        <x:v>Finished-item crafting</x:v>
      </x:c>
      <x:c r="L986" s="4" t="str">
        <x:f>IFERROR(INDEX('Material routes'!$K$6:$K$2205,MATCH(U986,'Material routes'!$A$6:$A$2205,0)),"MISSING ID")</x:f>
        <x:v>Proposal</x:v>
      </x:c>
      <x:c r="M986" s="4" t="str">
        <x:f>IFERROR(INDEX('Material routes'!$M$6:$M$2205,MATCH(U986,'Material routes'!$A$6:$A$2205,0)),"MISSING ID")</x:f>
        <x:v>Partial proposal</x:v>
      </x:c>
      <x:c r="N986" s="4"/>
      <x:c r="O986" s="4" t="str">
        <x:f>IFERROR(INDEX('Material routes'!$J$6:$J$2205,MATCH(U986,'Material routes'!$A$6:$A$2205,0)),"MISSING ID")</x:f>
        <x:v>Unspecified</x:v>
      </x:c>
      <x:c r="P986" s="4"/>
      <x:c r="Q986" s="4" t="str">
        <x:f>IFERROR(INDEX('Material routes'!$J$6:$J$2205,MATCH(V986,'Material routes'!$A$6:$A$2205,0)),"MISSING ID")</x:f>
        <x:v>Unspecified</x:v>
      </x:c>
      <x:c r="R986" s="4" t="str">
        <x:f>IF(L986="Withheld","Withheld premise",IF(E986="Tool candidate","Reusable prerequisite",IF(K986="Raw entry preparation","Entry-resource preparation",IF(G986="Not applicable",IF(IFERROR(INDEX('Items'!$AI$6:$AI$1005,MATCH(T986,'Items'!$A$6:$A$1005,0)),"MISSING ID")="Finished item","Finished endpoint",IF(IFERROR(INDEX('Items'!$AI$6:$AI$1005,MATCH(T986,'Items'!$A$6:$A$1005,0)),"MISSING ID")="Currency","Currency / no refinement tier","Recovered output / tier not applicable")),IF(OR(IFERROR(INDEX('Crafting recipes'!$H$6:$H$1005,MATCH(J986,'Crafting recipes'!$A$6:$A$1005,0)),"MISSING ID")="Unassigned",G986="Unassigned"),"Tier unresolved",IF(IFERROR(VALUE(RIGHT(G986,1))-VALUE(RIGHT(IFERROR(INDEX('Crafting recipes'!$H$6:$H$1005,MATCH(J986,'Crafting recipes'!$A$6:$A$1005,0)),"MISSING ID"),1)),0)=1,IF(B986=IFERROR(INDEX('Crafting recipes'!$H$6:$H$1005,MATCH(J986,'Crafting recipes'!$A$6:$A$1005,0)),"MISSING ID"),"Advances one material tier","Lower-tier ingredient; route advances one tier"),"Needs tier review"))))))</x:f>
        <x:v>Finished endpoint</x:v>
      </x:c>
      <x:c r="S986" s="4" t="str">
        <x:f>IFERROR(INDEX('Material routes'!$D$6:$D$2205,MATCH(U986,'Material routes'!$A$6:$A$2205,0)),"MISSING ID")</x:f>
        <x:v>proposal.t4.insulating_board</x:v>
      </x:c>
      <x:c r="T986" s="4" t="str">
        <x:f>IFERROR(INDEX('Material routes'!$D$6:$D$2205,MATCH(V986,'Material routes'!$A$6:$A$2205,0)),"MISSING ID")</x:f>
        <x:v>proposal.gear.grounding_kit</x:v>
      </x:c>
      <x:c r="U986" s="4" t="str">
        <x:v>design.audit.proposal_gear_grounding_kit.audit.in.3</x:v>
      </x:c>
      <x:c r="V986" s="4" t="str">
        <x:v>design.audit.proposal_gear_grounding_kit.audit.out</x:v>
      </x:c>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Opaque mineral-glass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Not applicable</x:v>
      </x:c>
      <x:c r="H989" s="4" t="str">
        <x:f>IFERROR(INDEX('Material routes'!$H$6:$H$2205,MATCH(V989,'Material routes'!$A$6:$A$2205,0)),"MISSING ID")</x:f>
        <x:v>Container</x:v>
      </x:c>
      <x:c r="I989" s="4" t="str">
        <x:f>IFERROR(INDEX('Material routes'!$G$6:$G$2205,MATCH(V989,'Material routes'!$A$6:$A$2205,0)),"MISSING ID")</x:f>
        <x:v>Containers</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str">
        <x:f>IFERROR(INDEX('Material routes'!$K$6:$K$2205,MATCH(U989,'Material routes'!$A$6:$A$2205,0)),"MISSING ID")</x:f>
        <x:v>Proposal</x:v>
      </x:c>
      <x:c r="M989" s="4" t="str">
        <x:f>IFERROR(INDEX('Material routes'!$M$6:$M$2205,MATCH(U989,'Material routes'!$A$6:$A$2205,0)),"MISSING ID")</x:f>
        <x:v>Partial proposal</x:v>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Finished endpoint</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T2</x:v>
      </x:c>
      <x:c r="C990" s="4" t="str">
        <x:f>IFERROR(INDEX('Material routes'!$H$6:$H$2205,MATCH(U990,'Material routes'!$A$6:$A$2205,0)),"MISSING ID")</x:f>
        <x:v>Container part</x:v>
      </x:c>
      <x:c r="D990" s="4" t="str">
        <x:f>IFERROR(INDEX('Material routes'!$G$6:$G$2205,MATCH(U990,'Material routes'!$A$6:$A$2205,0)),"MISSING ID")</x:f>
        <x:v>Containers</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Not applicable</x:v>
      </x:c>
      <x:c r="H990" s="4" t="str">
        <x:f>IFERROR(INDEX('Material routes'!$H$6:$H$2205,MATCH(V990,'Material routes'!$A$6:$A$2205,0)),"MISSING ID")</x:f>
        <x:v>Container</x:v>
      </x:c>
      <x:c r="I990" s="4" t="str">
        <x:f>IFERROR(INDEX('Material routes'!$G$6:$G$2205,MATCH(V990,'Material routes'!$A$6:$A$2205,0)),"MISSING ID")</x:f>
        <x:v>Containers</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str">
        <x:f>IFERROR(INDEX('Material routes'!$K$6:$K$2205,MATCH(U990,'Material routes'!$A$6:$A$2205,0)),"MISSING ID")</x:f>
        <x:v>Proposal</x:v>
      </x:c>
      <x:c r="M990" s="4" t="str">
        <x:f>IFERROR(INDEX('Material routes'!$M$6:$M$2205,MATCH(U990,'Material routes'!$A$6:$A$2205,0)),"MISSING ID")</x:f>
        <x:v>Partial proposal</x:v>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Finished endpoint</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Not applicable</x:v>
      </x:c>
      <x:c r="H1001" s="4" t="str">
        <x:f>IFERROR(INDEX('Material routes'!$H$6:$H$2205,MATCH(V1001,'Material routes'!$A$6:$A$2205,0)),"MISSING ID")</x:f>
        <x:v>Container</x:v>
      </x:c>
      <x:c r="I1001" s="4" t="str">
        <x:f>IFERROR(INDEX('Material routes'!$G$6:$G$2205,MATCH(V1001,'Material routes'!$A$6:$A$2205,0)),"MISSING ID")</x:f>
        <x:v>Containers</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str">
        <x:f>IFERROR(INDEX('Material routes'!$K$6:$K$2205,MATCH(U1001,'Material routes'!$A$6:$A$2205,0)),"MISSING ID")</x:f>
        <x:v>Proposal</x:v>
      </x:c>
      <x:c r="M1001" s="4" t="str">
        <x:f>IFERROR(INDEX('Material routes'!$M$6:$M$2205,MATCH(U1001,'Material routes'!$A$6:$A$2205,0)),"MISSING ID")</x:f>
        <x:v>Partial proposal</x:v>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Finished endpoint</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Not applicable</x:v>
      </x:c>
      <x:c r="H1002" s="4" t="str">
        <x:f>IFERROR(INDEX('Material routes'!$H$6:$H$2205,MATCH(V1002,'Material routes'!$A$6:$A$2205,0)),"MISSING ID")</x:f>
        <x:v>Container</x:v>
      </x:c>
      <x:c r="I1002" s="4" t="str">
        <x:f>IFERROR(INDEX('Material routes'!$G$6:$G$2205,MATCH(V1002,'Material routes'!$A$6:$A$2205,0)),"MISSING ID")</x:f>
        <x:v>Containers</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str">
        <x:f>IFERROR(INDEX('Material routes'!$K$6:$K$2205,MATCH(U1002,'Material routes'!$A$6:$A$2205,0)),"MISSING ID")</x:f>
        <x:v>Proposal</x:v>
      </x:c>
      <x:c r="M1002" s="4" t="str">
        <x:f>IFERROR(INDEX('Material routes'!$M$6:$M$2205,MATCH(U1002,'Material routes'!$A$6:$A$2205,0)),"MISSING ID")</x:f>
        <x:v>Partial proposal</x:v>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Finished endpoint</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Not applicable</x:v>
      </x:c>
      <x:c r="H1003" s="4" t="str">
        <x:f>IFERROR(INDEX('Material routes'!$H$6:$H$2205,MATCH(V1003,'Material routes'!$A$6:$A$2205,0)),"MISSING ID")</x:f>
        <x:v>Container</x:v>
      </x:c>
      <x:c r="I1003" s="4" t="str">
        <x:f>IFERROR(INDEX('Material routes'!$G$6:$G$2205,MATCH(V1003,'Material routes'!$A$6:$A$2205,0)),"MISSING ID")</x:f>
        <x:v>Containers</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str">
        <x:f>IFERROR(INDEX('Material routes'!$K$6:$K$2205,MATCH(U1003,'Material routes'!$A$6:$A$2205,0)),"MISSING ID")</x:f>
        <x:v>Proposal</x:v>
      </x:c>
      <x:c r="M1003" s="4" t="str">
        <x:f>IFERROR(INDEX('Material routes'!$M$6:$M$2205,MATCH(U1003,'Material routes'!$A$6:$A$2205,0)),"MISSING ID")</x:f>
        <x:v>Partial proposal</x:v>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Finished endpoint</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Not applicable</x:v>
      </x:c>
      <x:c r="H1004" s="4" t="str">
        <x:f>IFERROR(INDEX('Material routes'!$H$6:$H$2205,MATCH(V1004,'Material routes'!$A$6:$A$2205,0)),"MISSING ID")</x:f>
        <x:v>Container</x:v>
      </x:c>
      <x:c r="I1004" s="4" t="str">
        <x:f>IFERROR(INDEX('Material routes'!$G$6:$G$2205,MATCH(V1004,'Material routes'!$A$6:$A$2205,0)),"MISSING ID")</x:f>
        <x:v>Containers</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str">
        <x:f>IFERROR(INDEX('Material routes'!$K$6:$K$2205,MATCH(U1004,'Material routes'!$A$6:$A$2205,0)),"MISSING ID")</x:f>
        <x:v>Proposal</x:v>
      </x:c>
      <x:c r="M1004" s="4" t="str">
        <x:f>IFERROR(INDEX('Material routes'!$M$6:$M$2205,MATCH(U1004,'Material routes'!$A$6:$A$2205,0)),"MISSING ID")</x:f>
        <x:v>Partial proposal</x:v>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Finished endpoint</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Not applicable</x:v>
      </x:c>
      <x:c r="H1005" s="4" t="str">
        <x:f>IFERROR(INDEX('Material routes'!$H$6:$H$2205,MATCH(V1005,'Material routes'!$A$6:$A$2205,0)),"MISSING ID")</x:f>
        <x:v>Container</x:v>
      </x:c>
      <x:c r="I1005" s="4" t="str">
        <x:f>IFERROR(INDEX('Material routes'!$G$6:$G$2205,MATCH(V1005,'Material routes'!$A$6:$A$2205,0)),"MISSING ID")</x:f>
        <x:v>Containers</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str">
        <x:f>IFERROR(INDEX('Material routes'!$K$6:$K$2205,MATCH(U1005,'Material routes'!$A$6:$A$2205,0)),"MISSING ID")</x:f>
        <x:v>Proposal</x:v>
      </x:c>
      <x:c r="M1005" s="4" t="str">
        <x:f>IFERROR(INDEX('Material routes'!$M$6:$M$2205,MATCH(U1005,'Material routes'!$A$6:$A$2205,0)),"MISSING ID")</x:f>
        <x:v>Partial proposal</x:v>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Finished endpoint</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glaze feed</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Not applicable</x:v>
      </x:c>
      <x:c r="H1006" s="4" t="str">
        <x:f>IFERROR(INDEX('Material routes'!$H$6:$H$2205,MATCH(V1006,'Material routes'!$A$6:$A$2205,0)),"MISSING ID")</x:f>
        <x:v>Container</x:v>
      </x:c>
      <x:c r="I1006" s="4" t="str">
        <x:f>IFERROR(INDEX('Material routes'!$G$6:$G$2205,MATCH(V1006,'Material routes'!$A$6:$A$2205,0)),"MISSING ID")</x:f>
        <x:v>Containers</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str">
        <x:f>IFERROR(INDEX('Material routes'!$K$6:$K$2205,MATCH(U1006,'Material routes'!$A$6:$A$2205,0)),"MISSING ID")</x:f>
        <x:v>Proposal</x:v>
      </x:c>
      <x:c r="M1006" s="4" t="str">
        <x:f>IFERROR(INDEX('Material routes'!$M$6:$M$2205,MATCH(U1006,'Material routes'!$A$6:$A$2205,0)),"MISSING ID")</x:f>
        <x:v>Partial proposal</x:v>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Finished endpoint</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Not applicable</x:v>
      </x:c>
      <x:c r="H1007" s="4" t="str">
        <x:f>IFERROR(INDEX('Material routes'!$H$6:$H$2205,MATCH(V1007,'Material routes'!$A$6:$A$2205,0)),"MISSING ID")</x:f>
        <x:v>Container</x:v>
      </x:c>
      <x:c r="I1007" s="4" t="str">
        <x:f>IFERROR(INDEX('Material routes'!$G$6:$G$2205,MATCH(V1007,'Material routes'!$A$6:$A$2205,0)),"MISSING ID")</x:f>
        <x:v>Containers</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str">
        <x:f>IFERROR(INDEX('Material routes'!$K$6:$K$2205,MATCH(U1007,'Material routes'!$A$6:$A$2205,0)),"MISSING ID")</x:f>
        <x:v>Proposal</x:v>
      </x:c>
      <x:c r="M1007" s="4" t="str">
        <x:f>IFERROR(INDEX('Material routes'!$M$6:$M$2205,MATCH(U1007,'Material routes'!$A$6:$A$2205,0)),"MISSING ID")</x:f>
        <x:v>Partial proposal</x:v>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Finished endpoint</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T3</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vessel</x:v>
      </x:c>
      <x:c r="G1008" s="4" t="str">
        <x:f>IFERROR(INDEX('Material routes'!$F$6:$F$2205,MATCH(V1008,'Material routes'!$A$6:$A$2205,0)),"MISSING ID")</x:f>
        <x:v>Not applicable</x:v>
      </x:c>
      <x:c r="H1008" s="4" t="str">
        <x:f>IFERROR(INDEX('Material routes'!$H$6:$H$2205,MATCH(V1008,'Material routes'!$A$6:$A$2205,0)),"MISSING ID")</x:f>
        <x:v>Container</x:v>
      </x:c>
      <x:c r="I1008" s="4" t="str">
        <x:f>IFERROR(INDEX('Material routes'!$G$6:$G$2205,MATCH(V1008,'Material routes'!$A$6:$A$2205,0)),"MISSING ID")</x:f>
        <x:v>Field supplies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prerequisite",IF(K1008="Raw entry preparation","Entry-resource preparation",IF(G1008="Not applicable",IF(IFERROR(INDEX('Items'!$AI$6:$AI$1005,MATCH(T1008,'Items'!$A$6:$A$1005,0)),"MISSING ID")="Finished item","Finished endpoint",IF(IFERROR(INDEX('Items'!$AI$6:$AI$1005,MATCH(T1008,'Items'!$A$6:$A$1005,0)),"MISSING ID")="Currency","Currency / no refinement tier","Recovered output / tier not applicable")),IF(OR(IFERROR(INDEX('Crafting recipes'!$H$6:$H$1005,MATCH(J1008,'Crafting recipes'!$A$6:$A$1005,0)),"MISSING ID")="Unassigned",G1008="Unassigned"),"Tier unresolved",IF(IFERROR(VALUE(RIGHT(G1008,1))-VALUE(RIGHT(IFERROR(INDEX('Crafting recipes'!$H$6:$H$1005,MATCH(J1008,'Crafting recipes'!$A$6:$A$1005,0)),"MISSING ID"),1)),0)=1,IF(B1008=IFERROR(INDEX('Crafting recipes'!$H$6:$H$1005,MATCH(J1008,'Crafting recipes'!$A$6:$A$1005,0)),"MISSING ID"),"Advances one material tier","Lower-tier ingredient; route advances one tier"),"Needs tier review"))))))</x:f>
        <x:v>Finished endpoint</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T4</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vessel</x:v>
      </x:c>
      <x:c r="G1009" s="4" t="str">
        <x:f>IFERROR(INDEX('Material routes'!$F$6:$F$2205,MATCH(V1009,'Material routes'!$A$6:$A$2205,0)),"MISSING ID")</x:f>
        <x:v>Not applicable</x:v>
      </x:c>
      <x:c r="H1009" s="4" t="str">
        <x:f>IFERROR(INDEX('Material routes'!$H$6:$H$2205,MATCH(V1009,'Material routes'!$A$6:$A$2205,0)),"MISSING ID")</x:f>
        <x:v>Container</x:v>
      </x:c>
      <x:c r="I1009" s="4" t="str">
        <x:f>IFERROR(INDEX('Material routes'!$G$6:$G$2205,MATCH(V1009,'Material routes'!$A$6:$A$2205,0)),"MISSING ID")</x:f>
        <x:v>Field supplies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prerequisite",IF(K1009="Raw entry preparation","Entry-resource preparation",IF(G1009="Not applicable",IF(IFERROR(INDEX('Items'!$AI$6:$AI$1005,MATCH(T1009,'Items'!$A$6:$A$1005,0)),"MISSING ID")="Finished item","Finished endpoint",IF(IFERROR(INDEX('Items'!$AI$6:$AI$1005,MATCH(T1009,'Items'!$A$6:$A$1005,0)),"MISSING ID")="Currency","Currency / no refinement tier","Recovered output / tier not applicable")),IF(OR(IFERROR(INDEX('Crafting recipes'!$H$6:$H$1005,MATCH(J1009,'Crafting recipes'!$A$6:$A$1005,0)),"MISSING ID")="Unassigned",G1009="Unassigned"),"Tier unresolved",IF(IFERROR(VALUE(RIGHT(G1009,1))-VALUE(RIGHT(IFERROR(INDEX('Crafting recipes'!$H$6:$H$1005,MATCH(J1009,'Crafting recipes'!$A$6:$A$1005,0)),"MISSING ID"),1)),0)=1,IF(B1009=IFERROR(INDEX('Crafting recipes'!$H$6:$H$1005,MATCH(J1009,'Crafting recipes'!$A$6:$A$1005,0)),"MISSING ID"),"Advances one material tier","Lower-tier ingredient; route advances one tier"),"Needs tier review"))))))</x:f>
        <x:v>Finished endpoint</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T4</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vessel</x:v>
      </x:c>
      <x:c r="G1010" s="4" t="str">
        <x:f>IFERROR(INDEX('Material routes'!$F$6:$F$2205,MATCH(V1010,'Material routes'!$A$6:$A$2205,0)),"MISSING ID")</x:f>
        <x:v>Not applicable</x:v>
      </x:c>
      <x:c r="H1010" s="4" t="str">
        <x:f>IFERROR(INDEX('Material routes'!$H$6:$H$2205,MATCH(V1010,'Material routes'!$A$6:$A$2205,0)),"MISSING ID")</x:f>
        <x:v>Container</x:v>
      </x:c>
      <x:c r="I1010" s="4" t="str">
        <x:f>IFERROR(INDEX('Material routes'!$G$6:$G$2205,MATCH(V1010,'Material routes'!$A$6:$A$2205,0)),"MISSING ID")</x:f>
        <x:v>Field supplies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prerequisite",IF(K1010="Raw entry preparation","Entry-resource preparation",IF(G1010="Not applicable",IF(IFERROR(INDEX('Items'!$AI$6:$AI$1005,MATCH(T1010,'Items'!$A$6:$A$1005,0)),"MISSING ID")="Finished item","Finished endpoint",IF(IFERROR(INDEX('Items'!$AI$6:$AI$1005,MATCH(T1010,'Items'!$A$6:$A$1005,0)),"MISSING ID")="Currency","Currency / no refinement tier","Recovered output / tier not applicable")),IF(OR(IFERROR(INDEX('Crafting recipes'!$H$6:$H$1005,MATCH(J1010,'Crafting recipes'!$A$6:$A$1005,0)),"MISSING ID")="Unassigned",G1010="Unassigned"),"Tier unresolved",IF(IFERROR(VALUE(RIGHT(G1010,1))-VALUE(RIGHT(IFERROR(INDEX('Crafting recipes'!$H$6:$H$1005,MATCH(J1010,'Crafting recipes'!$A$6:$A$1005,0)),"MISSING ID"),1)),0)=1,IF(B1010=IFERROR(INDEX('Crafting recipes'!$H$6:$H$1005,MATCH(J1010,'Crafting recipes'!$A$6:$A$1005,0)),"MISSING ID"),"Advances one material tier","Lower-tier ingredient; route advances one tier"),"Needs tier review"))))))</x:f>
        <x:v>Finished endpoint</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T3</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vessel</x:v>
      </x:c>
      <x:c r="G1011" s="4" t="str">
        <x:f>IFERROR(INDEX('Material routes'!$F$6:$F$2205,MATCH(V1011,'Material routes'!$A$6:$A$2205,0)),"MISSING ID")</x:f>
        <x:v>Not applicable</x:v>
      </x:c>
      <x:c r="H1011" s="4" t="str">
        <x:f>IFERROR(INDEX('Material routes'!$H$6:$H$2205,MATCH(V1011,'Material routes'!$A$6:$A$2205,0)),"MISSING ID")</x:f>
        <x:v>Container</x:v>
      </x:c>
      <x:c r="I1011" s="4" t="str">
        <x:f>IFERROR(INDEX('Material routes'!$G$6:$G$2205,MATCH(V1011,'Material routes'!$A$6:$A$2205,0)),"MISSING ID")</x:f>
        <x:v>Field supplies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prerequisite",IF(K1011="Raw entry preparation","Entry-resource preparation",IF(G1011="Not applicable",IF(IFERROR(INDEX('Items'!$AI$6:$AI$1005,MATCH(T1011,'Items'!$A$6:$A$1005,0)),"MISSING ID")="Finished item","Finished endpoint",IF(IFERROR(INDEX('Items'!$AI$6:$AI$1005,MATCH(T1011,'Items'!$A$6:$A$1005,0)),"MISSING ID")="Currency","Currency / no refinement tier","Recovered output / tier not applicable")),IF(OR(IFERROR(INDEX('Crafting recipes'!$H$6:$H$1005,MATCH(J1011,'Crafting recipes'!$A$6:$A$1005,0)),"MISSING ID")="Unassigned",G1011="Unassigned"),"Tier unresolved",IF(IFERROR(VALUE(RIGHT(G1011,1))-VALUE(RIGHT(IFERROR(INDEX('Crafting recipes'!$H$6:$H$1005,MATCH(J1011,'Crafting recipes'!$A$6:$A$1005,0)),"MISSING ID"),1)),0)=1,IF(B1011=IFERROR(INDEX('Crafting recipes'!$H$6:$H$1005,MATCH(J1011,'Crafting recipes'!$A$6:$A$1005,0)),"MISSING ID"),"Advances one material tier","Lower-tier ingredient; route advances one tier"),"Needs tier review"))))))</x:f>
        <x:v>Finished endpoint</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Not applicable</x:v>
      </x:c>
      <x:c r="H1019" s="4" t="str">
        <x:f>IFERROR(INDEX('Material routes'!$H$6:$H$2205,MATCH(V1019,'Material routes'!$A$6:$A$2205,0)),"MISSING ID")</x:f>
        <x:v>Container</x:v>
      </x:c>
      <x:c r="I1019" s="4" t="str">
        <x:f>IFERROR(INDEX('Material routes'!$G$6:$G$2205,MATCH(V1019,'Material routes'!$A$6:$A$2205,0)),"MISSING ID")</x:f>
        <x:v>Camp items</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Finished endpoint</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Not applicable</x:v>
      </x:c>
      <x:c r="H1020" s="4" t="str">
        <x:f>IFERROR(INDEX('Material routes'!$H$6:$H$2205,MATCH(V1020,'Material routes'!$A$6:$A$2205,0)),"MISSING ID")</x:f>
        <x:v>Container</x:v>
      </x:c>
      <x:c r="I1020" s="4" t="str">
        <x:f>IFERROR(INDEX('Material routes'!$G$6:$G$2205,MATCH(V1020,'Material routes'!$A$6:$A$2205,0)),"MISSING ID")</x:f>
        <x:v>Camp items</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Finished endpoint</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Not applicable</x:v>
      </x:c>
      <x:c r="H1021" s="4" t="str">
        <x:f>IFERROR(INDEX('Material routes'!$H$6:$H$2205,MATCH(V1021,'Material routes'!$A$6:$A$2205,0)),"MISSING ID")</x:f>
        <x:v>Container</x:v>
      </x:c>
      <x:c r="I1021" s="4" t="str">
        <x:f>IFERROR(INDEX('Material routes'!$G$6:$G$2205,MATCH(V1021,'Material routes'!$A$6:$A$2205,0)),"MISSING ID")</x:f>
        <x:v>Camp items</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Finished endpoint</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x:c r="B1022" s="4"/>
      <x:c r="C1022" s="4"/>
      <x:c r="D1022" s="4"/>
      <x:c r="E1022" s="4"/>
      <x:c r="F1022" s="4"/>
      <x:c r="G1022" s="4"/>
      <x:c r="H1022" s="4"/>
      <x:c r="I1022" s="4"/>
      <x:c r="J1022" s="4"/>
      <x:c r="K1022" s="4"/>
      <x:c r="L1022" s="4"/>
      <x:c r="M1022" s="4"/>
      <x:c r="N1022" s="4"/>
      <x:c r="P1022" s="4"/>
      <x:c r="R1022" s="4"/>
      <x:c r="S1022" s="4"/>
      <x:c r="T1022" s="4"/>
      <x:c r="U1022" s="4"/>
      <x:c r="V1022" s="4"/>
    </x:row>
    <x:row r="1023" ht="64" customHeight="1">
      <x:c r="A1023" s="4" t="str">
        <x:f>IFERROR(INDEX('Material routes'!$E$6:$E$2205,MATCH(U1023,'Material routes'!$A$6:$A$2205,0)),"MISSING ID")</x:f>
        <x:v>Rough clear-glass blank</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Not applicable</x:v>
      </x:c>
      <x:c r="H1023" s="4" t="str">
        <x:f>IFERROR(INDEX('Material routes'!$H$6:$H$2205,MATCH(V1023,'Material routes'!$A$6:$A$2205,0)),"MISSING ID")</x:f>
        <x:v>Tool</x:v>
      </x:c>
      <x:c r="I1023" s="4" t="str">
        <x:f>IFERROR(INDEX('Material routes'!$G$6:$G$2205,MATCH(V1023,'Material routes'!$A$6:$A$2205,0)),"MISSING ID")</x:f>
        <x:v>Containers</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str">
        <x:f>IFERROR(INDEX('Material routes'!$K$6:$K$2205,MATCH(U1023,'Material routes'!$A$6:$A$2205,0)),"MISSING ID")</x:f>
        <x:v>Proposal</x:v>
      </x:c>
      <x:c r="M1023" s="4" t="str">
        <x:f>IFERROR(INDEX('Material routes'!$M$6:$M$2205,MATCH(U1023,'Material routes'!$A$6:$A$2205,0)),"MISSING ID")</x:f>
        <x:v>Partial proposal</x:v>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Finished endpoint</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x:c r="B1026" s="4"/>
      <x:c r="C1026" s="4"/>
      <x:c r="D1026" s="4"/>
      <x:c r="E1026" s="4"/>
      <x:c r="F1026" s="4"/>
      <x:c r="G1026" s="4"/>
      <x:c r="H1026" s="4"/>
      <x:c r="I1026" s="4"/>
      <x:c r="J1026" s="4"/>
      <x:c r="K1026" s="4"/>
      <x:c r="L1026" s="4"/>
      <x:c r="M1026" s="4"/>
      <x:c r="N1026" s="4"/>
      <x:c r="O1026" s="4"/>
      <x:c r="P1026" s="4"/>
      <x:c r="Q1026" s="4"/>
      <x:c r="R1026" s="4"/>
      <x:c r="S1026" s="4"/>
      <x:c r="T1026" s="4"/>
      <x:c r="U1026" s="4"/>
      <x:c r="V1026" s="4"/>
    </x:row>
    <x:row r="1027" ht="64" customHeight="1">
      <x:c r="A1027" s="4"/>
      <x:c r="B1027" s="4"/>
      <x:c r="C1027" s="4"/>
      <x:c r="D1027" s="4"/>
      <x:c r="E1027" s="4"/>
      <x:c r="F1027" s="4"/>
      <x:c r="G1027" s="4"/>
      <x:c r="H1027" s="4"/>
      <x:c r="I1027" s="4"/>
      <x:c r="J1027" s="4"/>
      <x:c r="K1027" s="4"/>
      <x:c r="L1027" s="4"/>
      <x:c r="M1027" s="4"/>
      <x:c r="N1027" s="4"/>
      <x:c r="O1027" s="4"/>
      <x:c r="P1027" s="4"/>
      <x:c r="Q1027" s="4"/>
      <x:c r="R1027" s="4"/>
      <x:c r="S1027" s="4"/>
      <x:c r="T1027" s="4"/>
      <x:c r="U1027" s="4"/>
      <x:c r="V1027" s="4"/>
    </x:row>
    <x:row r="1028" ht="64" customHeight="1">
      <x:c r="A1028" s="4"/>
      <x:c r="B1028" s="4"/>
      <x:c r="C1028" s="4"/>
      <x:c r="D1028" s="4"/>
      <x:c r="E1028" s="4"/>
      <x:c r="F1028" s="4"/>
      <x:c r="G1028" s="4"/>
      <x:c r="H1028" s="4"/>
      <x:c r="I1028" s="4"/>
      <x:c r="J1028" s="4"/>
      <x:c r="K1028" s="4"/>
      <x:c r="L1028" s="4"/>
      <x:c r="M1028" s="4"/>
      <x:c r="N1028" s="4"/>
      <x:c r="O1028" s="4"/>
      <x:c r="P1028" s="4"/>
      <x:c r="Q1028" s="4"/>
      <x:c r="R1028" s="4"/>
      <x:c r="S1028" s="4"/>
      <x:c r="T1028" s="4"/>
      <x:c r="U1028" s="4"/>
      <x:c r="V1028" s="4"/>
    </x:row>
    <x:row r="1029" ht="64" customHeight="1">
      <x:c r="A1029" s="4"/>
      <x:c r="B1029" s="4"/>
      <x:c r="C1029" s="4"/>
      <x:c r="D1029" s="4"/>
      <x:c r="E1029" s="4"/>
      <x:c r="F1029" s="4"/>
      <x:c r="G1029" s="4"/>
      <x:c r="H1029" s="4"/>
      <x:c r="I1029" s="4"/>
      <x:c r="J1029" s="4"/>
      <x:c r="K1029" s="4"/>
      <x:c r="L1029" s="4"/>
      <x:c r="M1029" s="4"/>
      <x:c r="N1029" s="4"/>
      <x:c r="O1029" s="4"/>
      <x:c r="P1029" s="4"/>
      <x:c r="Q1029" s="4"/>
      <x:c r="R1029" s="4"/>
      <x:c r="S1029" s="4"/>
      <x:c r="T1029" s="4"/>
      <x:c r="U1029" s="4"/>
      <x:c r="V1029" s="4"/>
    </x:row>
    <x:row r="1030" ht="64" customHeight="1">
      <x:c r="A1030" s="4" t="str">
        <x:f>IFERROR(INDEX('Material routes'!$E$6:$E$2205,MATCH(U1030,'Material routes'!$A$6:$A$2205,0)),"MISSING ID")</x:f>
        <x:v>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Helmet</x:v>
      </x:c>
      <x:c r="G1030" s="4" t="str">
        <x:f>IFERROR(INDEX('Material routes'!$F$6:$F$2205,MATCH(V1030,'Material routes'!$A$6:$A$2205,0)),"MISSING ID")</x:f>
        <x:v>Not applicable</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prerequisite",IF(K1030="Raw entry preparation","Entry-resource preparation",IF(G1030="Not applicable",IF(IFERROR(INDEX('Items'!$AI$6:$AI$1005,MATCH(T1030,'Items'!$A$6:$A$1005,0)),"MISSING ID")="Finished item","Finished endpoint",IF(IFERROR(INDEX('Items'!$AI$6:$AI$1005,MATCH(T1030,'Items'!$A$6:$A$1005,0)),"MISSING ID")="Currency","Currency / no refinement tier","Recovered output / tier not applicable")),IF(OR(IFERROR(INDEX('Crafting recipes'!$H$6:$H$1005,MATCH(J1030,'Crafting recipes'!$A$6:$A$1005,0)),"MISSING ID")="Unassigned",G1030="Unassigned"),"Tier unresolved",IF(IFERROR(VALUE(RIGHT(G1030,1))-VALUE(RIGHT(IFERROR(INDEX('Crafting recipes'!$H$6:$H$1005,MATCH(J1030,'Crafting recipes'!$A$6:$A$1005,0)),"MISSING ID"),1)),0)=1,IF(B1030=IFERROR(INDEX('Crafting recipes'!$H$6:$H$1005,MATCH(J1030,'Crafting recipes'!$A$6:$A$1005,0)),"MISSING ID"),"Advances one material tier","Lower-tier ingredient; route advances one tier"),"Needs tier review"))))))</x:f>
        <x:v>Finished endpoint</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stock</x:v>
      </x:c>
      <x:c r="B1031" s="4" t="str">
        <x:f>IFERROR(INDEX('Material routes'!$F$6:$F$2205,MATCH(U1031,'Material routes'!$A$6:$A$2205,0)),"MISSING ID")</x:f>
        <x:v>T3</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Helmet</x:v>
      </x:c>
      <x:c r="G1031" s="4" t="str">
        <x:f>IFERROR(INDEX('Material routes'!$F$6:$F$2205,MATCH(V1031,'Material routes'!$A$6:$A$2205,0)),"MISSING ID")</x:f>
        <x:v>Not applicable</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prerequisite",IF(K1031="Raw entry preparation","Entry-resource preparation",IF(G1031="Not applicable",IF(IFERROR(INDEX('Items'!$AI$6:$AI$1005,MATCH(T1031,'Items'!$A$6:$A$1005,0)),"MISSING ID")="Finished item","Finished endpoint",IF(IFERROR(INDEX('Items'!$AI$6:$AI$1005,MATCH(T1031,'Items'!$A$6:$A$1005,0)),"MISSING ID")="Currency","Currency / no refinement tier","Recovered output / tier not applicable")),IF(OR(IFERROR(INDEX('Crafting recipes'!$H$6:$H$1005,MATCH(J1031,'Crafting recipes'!$A$6:$A$1005,0)),"MISSING ID")="Unassigned",G1031="Unassigned"),"Tier unresolved",IF(IFERROR(VALUE(RIGHT(G1031,1))-VALUE(RIGHT(IFERROR(INDEX('Crafting recipes'!$H$6:$H$1005,MATCH(J1031,'Crafting recipes'!$A$6:$A$1005,0)),"MISSING ID"),1)),0)=1,IF(B1031=IFERROR(INDEX('Crafting recipes'!$H$6:$H$1005,MATCH(J1031,'Crafting recipes'!$A$6:$A$1005,0)),"MISSING ID"),"Advances one material tier","Lower-tier ingredient; route advances one tier"),"Needs tier review"))))))</x:f>
        <x:v>Finished endpoint</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Leg armor</x:v>
      </x:c>
      <x:c r="G1032" s="4" t="str">
        <x:f>IFERROR(INDEX('Material routes'!$F$6:$F$2205,MATCH(V1032,'Material routes'!$A$6:$A$2205,0)),"MISSING ID")</x:f>
        <x:v>Not applicable</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prerequisite",IF(K1032="Raw entry preparation","Entry-resource preparation",IF(G1032="Not applicable",IF(IFERROR(INDEX('Items'!$AI$6:$AI$1005,MATCH(T1032,'Items'!$A$6:$A$1005,0)),"MISSING ID")="Finished item","Finished endpoint",IF(IFERROR(INDEX('Items'!$AI$6:$AI$1005,MATCH(T1032,'Items'!$A$6:$A$1005,0)),"MISSING ID")="Currency","Currency / no refinement tier","Recovered output / tier not applicable")),IF(OR(IFERROR(INDEX('Crafting recipes'!$H$6:$H$1005,MATCH(J1032,'Crafting recipes'!$A$6:$A$1005,0)),"MISSING ID")="Unassigned",G1032="Unassigned"),"Tier unresolved",IF(IFERROR(VALUE(RIGHT(G1032,1))-VALUE(RIGHT(IFERROR(INDEX('Crafting recipes'!$H$6:$H$1005,MATCH(J1032,'Crafting recipes'!$A$6:$A$1005,0)),"MISSING ID"),1)),0)=1,IF(B1032=IFERROR(INDEX('Crafting recipes'!$H$6:$H$1005,MATCH(J1032,'Crafting recipes'!$A$6:$A$1005,0)),"MISSING ID"),"Advances one material tier","Lower-tier ingredient; route advances one tier"),"Needs tier review"))))))</x:f>
        <x:v>Finished endpoint</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T3</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Leg armor</x:v>
      </x:c>
      <x:c r="G1033" s="4" t="str">
        <x:f>IFERROR(INDEX('Material routes'!$F$6:$F$2205,MATCH(V1033,'Material routes'!$A$6:$A$2205,0)),"MISSING ID")</x:f>
        <x:v>Not applicable</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prerequisite",IF(K1033="Raw entry preparation","Entry-resource preparation",IF(G1033="Not applicable",IF(IFERROR(INDEX('Items'!$AI$6:$AI$1005,MATCH(T1033,'Items'!$A$6:$A$1005,0)),"MISSING ID")="Finished item","Finished endpoint",IF(IFERROR(INDEX('Items'!$AI$6:$AI$1005,MATCH(T1033,'Items'!$A$6:$A$1005,0)),"MISSING ID")="Currency","Currency / no refinement tier","Recovered output / tier not applicable")),IF(OR(IFERROR(INDEX('Crafting recipes'!$H$6:$H$1005,MATCH(J1033,'Crafting recipes'!$A$6:$A$1005,0)),"MISSING ID")="Unassigned",G1033="Unassigned"),"Tier unresolved",IF(IFERROR(VALUE(RIGHT(G1033,1))-VALUE(RIGHT(IFERROR(INDEX('Crafting recipes'!$H$6:$H$1005,MATCH(J1033,'Crafting recipes'!$A$6:$A$1005,0)),"MISSING ID"),1)),0)=1,IF(B1033=IFERROR(INDEX('Crafting recipes'!$H$6:$H$1005,MATCH(J1033,'Crafting recipes'!$A$6:$A$1005,0)),"MISSING ID"),"Advances one material tier","Lower-tier ingredient; route advances one tier"),"Needs tier review"))))))</x:f>
        <x:v>Finished endpoint</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T2</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Leg armor</x:v>
      </x:c>
      <x:c r="G1034" s="4" t="str">
        <x:f>IFERROR(INDEX('Material routes'!$F$6:$F$2205,MATCH(V1034,'Material routes'!$A$6:$A$2205,0)),"MISSING ID")</x:f>
        <x:v>Not applicable</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prerequisite",IF(K1034="Raw entry preparation","Entry-resource preparation",IF(G1034="Not applicable",IF(IFERROR(INDEX('Items'!$AI$6:$AI$1005,MATCH(T1034,'Items'!$A$6:$A$1005,0)),"MISSING ID")="Finished item","Finished endpoint",IF(IFERROR(INDEX('Items'!$AI$6:$AI$1005,MATCH(T1034,'Items'!$A$6:$A$1005,0)),"MISSING ID")="Currency","Currency / no refinement tier","Recovered output / tier not applicable")),IF(OR(IFERROR(INDEX('Crafting recipes'!$H$6:$H$1005,MATCH(J1034,'Crafting recipes'!$A$6:$A$1005,0)),"MISSING ID")="Unassigned",G1034="Unassigned"),"Tier unresolved",IF(IFERROR(VALUE(RIGHT(G1034,1))-VALUE(RIGHT(IFERROR(INDEX('Crafting recipes'!$H$6:$H$1005,MATCH(J1034,'Crafting recipes'!$A$6:$A$1005,0)),"MISSING ID"),1)),0)=1,IF(B1034=IFERROR(INDEX('Crafting recipes'!$H$6:$H$1005,MATCH(J1034,'Crafting recipes'!$A$6:$A$1005,0)),"MISSING ID"),"Advances one material tier","Lower-tier ingredient; route advances one tier"),"Needs tier review"))))))</x:f>
        <x:v>Finished endpoint</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t="str">
        <x:f>IFERROR(INDEX('Material routes'!$E$6:$E$2205,MATCH(U1035,'Material routes'!$A$6:$A$2205,0)),"MISSING ID")</x:f>
        <x:v>Processed hide material</x:v>
      </x:c>
      <x:c r="B1035" s="4" t="str">
        <x:f>IFERROR(INDEX('Material routes'!$F$6:$F$2205,MATCH(U1035,'Material routes'!$A$6:$A$2205,0)),"MISSING ID")</x:f>
        <x:v>T1</x:v>
      </x:c>
      <x:c r="C1035" s="4" t="str">
        <x:f>IFERROR(INDEX('Material routes'!$H$6:$H$2205,MATCH(U1035,'Material routes'!$A$6:$A$2205,0)),"MISSING ID")</x:f>
        <x:v>Processed material</x:v>
      </x:c>
      <x:c r="D1035" s="4" t="str">
        <x:f>IFERROR(INDEX('Material routes'!$G$6:$G$2205,MATCH(U1035,'Material routes'!$A$6:$A$2205,0)),"MISSING ID")</x:f>
        <x:v>Crafting components</x:v>
      </x:c>
      <x:c r="E1035" s="4" t="str">
        <x:f>IFERROR(INDEX('Material routes'!$C$6:$C$2205,MATCH(U1035,'Material routes'!$A$6:$A$2205,0)),"MISSING ID")</x:f>
        <x:v>Ingredient candidate</x:v>
      </x:c>
      <x:c r="F1035" s="4" t="str">
        <x:f>IFERROR(INDEX('Material routes'!$E$6:$E$2205,MATCH(V1035,'Material routes'!$A$6:$A$2205,0)),"MISSING ID")</x:f>
        <x:v>Boots</x:v>
      </x:c>
      <x:c r="G1035" s="4" t="str">
        <x:f>IFERROR(INDEX('Material routes'!$F$6:$F$2205,MATCH(V1035,'Material routes'!$A$6:$A$2205,0)),"MISSING ID")</x:f>
        <x:v>Not applicable</x:v>
      </x:c>
      <x:c r="H1035" s="4" t="str">
        <x:f>IFERROR(INDEX('Material routes'!$H$6:$H$2205,MATCH(V1035,'Material routes'!$A$6:$A$2205,0)),"MISSING ID")</x:f>
        <x:v>Wearable</x:v>
      </x:c>
      <x:c r="I1035" s="4" t="str">
        <x:f>IFERROR(INDEX('Material routes'!$G$6:$G$2205,MATCH(V1035,'Material routes'!$A$6:$A$2205,0)),"MISSING ID")</x:f>
        <x:v>Clothing</x:v>
      </x:c>
      <x:c r="J1035" s="4" t="str">
        <x:f>IFERROR(INDEX('Material routes'!$B$6:$B$2205,MATCH(U1035,'Material routes'!$A$6:$A$2205,0)),"MISSING ID")</x:f>
        <x:v>design.audit.proposal_gear_boots</x:v>
      </x:c>
      <x:c r="K1035" s="4" t="str">
        <x:f>IFERROR(INDEX('Crafting recipes'!$C$6:$C$1005,MATCH(J1035,'Crafting recipes'!$A$6:$A$1005,0)),"MISSING ID")</x:f>
        <x:v>Finished-item crafting</x:v>
      </x:c>
      <x:c r="L1035" s="4" t="str">
        <x:f>IFERROR(INDEX('Material routes'!$K$6:$K$2205,MATCH(U1035,'Material routes'!$A$6:$A$2205,0)),"MISSING ID")</x:f>
        <x:v>Proposal</x:v>
      </x:c>
      <x:c r="M1035" s="4" t="str">
        <x:f>IFERROR(INDEX('Material routes'!$M$6:$M$2205,MATCH(U1035,'Material routes'!$A$6:$A$2205,0)),"MISSING ID")</x:f>
        <x:v>Partial proposal</x:v>
      </x:c>
      <x:c r="N1035" s="4"/>
      <x:c r="O1035" s="4" t="str">
        <x:f>IFERROR(INDEX('Material routes'!$J$6:$J$2205,MATCH(U1035,'Material routes'!$A$6:$A$2205,0)),"MISSING ID")</x:f>
        <x:v>Unspecified</x:v>
      </x:c>
      <x:c r="P1035" s="4"/>
      <x:c r="Q1035" s="4" t="str">
        <x:f>IFERROR(INDEX('Material routes'!$J$6:$J$2205,MATCH(V1035,'Material routes'!$A$6:$A$2205,0)),"MISSING ID")</x:f>
        <x:v>Unspecified</x:v>
      </x:c>
      <x:c r="R1035" s="4" t="str">
        <x:f>IF(L1035="Withheld","Withheld premise",IF(E1035="Tool candidate","Reusable prerequisite",IF(K1035="Raw entry preparation","Entry-resource preparation",IF(G1035="Not applicable",IF(IFERROR(INDEX('Items'!$AI$6:$AI$1005,MATCH(T1035,'Items'!$A$6:$A$1005,0)),"MISSING ID")="Finished item","Finished endpoint",IF(IFERROR(INDEX('Items'!$AI$6:$AI$1005,MATCH(T1035,'Items'!$A$6:$A$1005,0)),"MISSING ID")="Currency","Currency / no refinement tier","Recovered output / tier not applicable")),IF(OR(IFERROR(INDEX('Crafting recipes'!$H$6:$H$1005,MATCH(J1035,'Crafting recipes'!$A$6:$A$1005,0)),"MISSING ID")="Unassigned",G1035="Unassigned"),"Tier unresolved",IF(IFERROR(VALUE(RIGHT(G1035,1))-VALUE(RIGHT(IFERROR(INDEX('Crafting recipes'!$H$6:$H$1005,MATCH(J1035,'Crafting recipes'!$A$6:$A$1005,0)),"MISSING ID"),1)),0)=1,IF(B1035=IFERROR(INDEX('Crafting recipes'!$H$6:$H$1005,MATCH(J1035,'Crafting recipes'!$A$6:$A$1005,0)),"MISSING ID"),"Advances one material tier","Lower-tier ingredient; route advances one tier"),"Needs tier review"))))))</x:f>
        <x:v>Finished endpoint</x:v>
      </x:c>
      <x:c r="S1035" s="4" t="str">
        <x:f>IFERROR(INDEX('Material routes'!$D$6:$D$2205,MATCH(U1035,'Material routes'!$A$6:$A$2205,0)),"MISSING ID")</x:f>
        <x:v>proposal.bio.hide_material</x:v>
      </x:c>
      <x:c r="T1035" s="4" t="str">
        <x:f>IFERROR(INDEX('Material routes'!$D$6:$D$2205,MATCH(V1035,'Material routes'!$A$6:$A$2205,0)),"MISSING ID")</x:f>
        <x:v>proposal.gear.boots</x:v>
      </x:c>
      <x:c r="U1035" s="4" t="str">
        <x:v>design.audit.proposal_gear_boots.audit.in.1</x:v>
      </x:c>
      <x:c r="V1035" s="4" t="str">
        <x:v>design.audit.proposal_gear_boots.audit.out</x:v>
      </x:c>
    </x:row>
    <x:row r="1036" ht="64" customHeight="1">
      <x:c r="A1036" s="4" t="str">
        <x:f>IFERROR(INDEX('Material routes'!$E$6:$E$2205,MATCH(U1036,'Material routes'!$A$6:$A$2205,0)),"MISSING ID")</x:f>
        <x:v>Layered husk composite stock</x:v>
      </x:c>
      <x:c r="B1036" s="4" t="str">
        <x:f>IFERROR(INDEX('Material routes'!$F$6:$F$2205,MATCH(U1036,'Material routes'!$A$6:$A$2205,0)),"MISSING ID")</x:f>
        <x:v>T3</x:v>
      </x:c>
      <x:c r="C1036" s="4" t="str">
        <x:f>IFERROR(INDEX('Material routes'!$H$6:$H$2205,MATCH(U1036,'Material routes'!$A$6:$A$2205,0)),"MISSING ID")</x:f>
        <x:v>Processed material</x:v>
      </x:c>
      <x:c r="D1036" s="4" t="str">
        <x:f>IFERROR(INDEX('Material routes'!$G$6:$G$2205,MATCH(U1036,'Material routes'!$A$6:$A$2205,0)),"MISSING ID")</x:f>
        <x:v>Manufactured stock</x:v>
      </x:c>
      <x:c r="E1036" s="4" t="str">
        <x:f>IFERROR(INDEX('Material routes'!$C$6:$C$2205,MATCH(U1036,'Material routes'!$A$6:$A$2205,0)),"MISSING ID")</x:f>
        <x:v>Ingredient candidate</x:v>
      </x:c>
      <x:c r="F1036" s="4" t="str">
        <x:f>IFERROR(INDEX('Material routes'!$E$6:$E$2205,MATCH(V1036,'Material routes'!$A$6:$A$2205,0)),"MISSING ID")</x:f>
        <x:v>Boots</x:v>
      </x:c>
      <x:c r="G1036" s="4" t="str">
        <x:f>IFERROR(INDEX('Material routes'!$F$6:$F$2205,MATCH(V1036,'Material routes'!$A$6:$A$2205,0)),"MISSING ID")</x:f>
        <x:v>Not applicable</x:v>
      </x:c>
      <x:c r="H1036" s="4" t="str">
        <x:f>IFERROR(INDEX('Material routes'!$H$6:$H$2205,MATCH(V1036,'Material routes'!$A$6:$A$2205,0)),"MISSING ID")</x:f>
        <x:v>Wearable</x:v>
      </x:c>
      <x:c r="I1036" s="4" t="str">
        <x:f>IFERROR(INDEX('Material routes'!$G$6:$G$2205,MATCH(V1036,'Material routes'!$A$6:$A$2205,0)),"MISSING ID")</x:f>
        <x:v>Clothing</x:v>
      </x:c>
      <x:c r="J1036" s="4" t="str">
        <x:f>IFERROR(INDEX('Material routes'!$B$6:$B$2205,MATCH(U1036,'Material routes'!$A$6:$A$2205,0)),"MISSING ID")</x:f>
        <x:v>design.audit.proposal_gear_boots</x:v>
      </x:c>
      <x:c r="K1036" s="4" t="str">
        <x:f>IFERROR(INDEX('Crafting recipes'!$C$6:$C$1005,MATCH(J1036,'Crafting recipes'!$A$6:$A$1005,0)),"MISSING ID")</x:f>
        <x:v>Finished-item crafting</x:v>
      </x:c>
      <x:c r="L1036" s="4" t="str">
        <x:f>IFERROR(INDEX('Material routes'!$K$6:$K$2205,MATCH(U1036,'Material routes'!$A$6:$A$2205,0)),"MISSING ID")</x:f>
        <x:v>Proposal</x:v>
      </x:c>
      <x:c r="M1036" s="4" t="str">
        <x:f>IFERROR(INDEX('Material routes'!$M$6:$M$2205,MATCH(U1036,'Material routes'!$A$6:$A$2205,0)),"MISSING ID")</x:f>
        <x:v>Partial proposal</x:v>
      </x:c>
      <x:c r="N1036" s="4"/>
      <x:c r="O1036" s="4" t="str">
        <x:f>IFERROR(INDEX('Material routes'!$J$6:$J$2205,MATCH(U1036,'Material routes'!$A$6:$A$2205,0)),"MISSING ID")</x:f>
        <x:v>Unspecified</x:v>
      </x:c>
      <x:c r="P1036" s="4"/>
      <x:c r="Q1036" s="4" t="str">
        <x:f>IFERROR(INDEX('Material routes'!$J$6:$J$2205,MATCH(V1036,'Material routes'!$A$6:$A$2205,0)),"MISSING ID")</x:f>
        <x:v>Unspecified</x:v>
      </x:c>
      <x:c r="R1036" s="4" t="str">
        <x:f>IF(L1036="Withheld","Withheld premise",IF(E1036="Tool candidate","Reusable prerequisite",IF(K1036="Raw entry preparation","Entry-resource preparation",IF(G1036="Not applicable",IF(IFERROR(INDEX('Items'!$AI$6:$AI$1005,MATCH(T1036,'Items'!$A$6:$A$1005,0)),"MISSING ID")="Finished item","Finished endpoint",IF(IFERROR(INDEX('Items'!$AI$6:$AI$1005,MATCH(T1036,'Items'!$A$6:$A$1005,0)),"MISSING ID")="Currency","Currency / no refinement tier","Recovered output / tier not applicable")),IF(OR(IFERROR(INDEX('Crafting recipes'!$H$6:$H$1005,MATCH(J1036,'Crafting recipes'!$A$6:$A$1005,0)),"MISSING ID")="Unassigned",G1036="Unassigned"),"Tier unresolved",IF(IFERROR(VALUE(RIGHT(G1036,1))-VALUE(RIGHT(IFERROR(INDEX('Crafting recipes'!$H$6:$H$1005,MATCH(J1036,'Crafting recipes'!$A$6:$A$1005,0)),"MISSING ID"),1)),0)=1,IF(B1036=IFERROR(INDEX('Crafting recipes'!$H$6:$H$1005,MATCH(J1036,'Crafting recipes'!$A$6:$A$1005,0)),"MISSING ID"),"Advances one material tier","Lower-tier ingredient; route advances one tier"),"Needs tier review"))))))</x:f>
        <x:v>Finished endpoint</x:v>
      </x:c>
      <x:c r="S1036" s="4" t="str">
        <x:f>IFERROR(INDEX('Material routes'!$D$6:$D$2205,MATCH(U1036,'Material routes'!$A$6:$A$2205,0)),"MISSING ID")</x:f>
        <x:v>proposal.branch.husk_composite</x:v>
      </x:c>
      <x:c r="T1036" s="4" t="str">
        <x:f>IFERROR(INDEX('Material routes'!$D$6:$D$2205,MATCH(V1036,'Material routes'!$A$6:$A$2205,0)),"MISSING ID")</x:f>
        <x:v>proposal.gear.boots</x:v>
      </x:c>
      <x:c r="U1036" s="4" t="str">
        <x:v>design.audit.proposal_gear_boots.audit.in.2</x:v>
      </x:c>
      <x:c r="V1036" s="4" t="str">
        <x:v>design.audit.proposal_gear_boots.audit.out</x:v>
      </x:c>
    </x:row>
    <x:row r="1037" ht="64" customHeight="1">
      <x:c r="A1037" s="4" t="str">
        <x:f>IFERROR(INDEX('Material routes'!$E$6:$E$2205,MATCH(U1037,'Material routes'!$A$6:$A$2205,0)),"MISSING ID")</x:f>
        <x:v>Pressed hide fastening strips</x:v>
      </x:c>
      <x:c r="B1037" s="4" t="str">
        <x:f>IFERROR(INDEX('Material routes'!$F$6:$F$2205,MATCH(U1037,'Material routes'!$A$6:$A$2205,0)),"MISSING ID")</x:f>
        <x:v>T2</x:v>
      </x:c>
      <x:c r="C1037" s="4" t="str">
        <x:f>IFERROR(INDEX('Material routes'!$H$6:$H$2205,MATCH(U1037,'Material routes'!$A$6:$A$2205,0)),"MISSING ID")</x:f>
        <x:v>Processed material</x:v>
      </x:c>
      <x:c r="D1037" s="4" t="str">
        <x:f>IFERROR(INDEX('Material routes'!$G$6:$G$2205,MATCH(U1037,'Material routes'!$A$6:$A$2205,0)),"MISSING ID")</x:f>
        <x:v>Manufactured stock</x:v>
      </x:c>
      <x:c r="E1037" s="4" t="str">
        <x:f>IFERROR(INDEX('Material routes'!$C$6:$C$2205,MATCH(U1037,'Material routes'!$A$6:$A$2205,0)),"MISSING ID")</x:f>
        <x:v>Ingredient candidate</x:v>
      </x:c>
      <x:c r="F1037" s="4" t="str">
        <x:f>IFERROR(INDEX('Material routes'!$E$6:$E$2205,MATCH(V1037,'Material routes'!$A$6:$A$2205,0)),"MISSING ID")</x:f>
        <x:v>Boots</x:v>
      </x:c>
      <x:c r="G1037" s="4" t="str">
        <x:f>IFERROR(INDEX('Material routes'!$F$6:$F$2205,MATCH(V1037,'Material routes'!$A$6:$A$2205,0)),"MISSING ID")</x:f>
        <x:v>Not applicable</x:v>
      </x:c>
      <x:c r="H1037" s="4" t="str">
        <x:f>IFERROR(INDEX('Material routes'!$H$6:$H$2205,MATCH(V1037,'Material routes'!$A$6:$A$2205,0)),"MISSING ID")</x:f>
        <x:v>Wearable</x:v>
      </x:c>
      <x:c r="I1037" s="4" t="str">
        <x:f>IFERROR(INDEX('Material routes'!$G$6:$G$2205,MATCH(V1037,'Material routes'!$A$6:$A$2205,0)),"MISSING ID")</x:f>
        <x:v>Clothing</x:v>
      </x:c>
      <x:c r="J1037" s="4" t="str">
        <x:f>IFERROR(INDEX('Material routes'!$B$6:$B$2205,MATCH(U1037,'Material routes'!$A$6:$A$2205,0)),"MISSING ID")</x:f>
        <x:v>design.audit.proposal_gear_boots</x:v>
      </x:c>
      <x:c r="K1037" s="4" t="str">
        <x:f>IFERROR(INDEX('Crafting recipes'!$C$6:$C$1005,MATCH(J1037,'Crafting recipes'!$A$6:$A$1005,0)),"MISSING ID")</x:f>
        <x:v>Finished-item crafting</x:v>
      </x:c>
      <x:c r="L1037" s="4" t="str">
        <x:f>IFERROR(INDEX('Material routes'!$K$6:$K$2205,MATCH(U1037,'Material routes'!$A$6:$A$2205,0)),"MISSING ID")</x:f>
        <x:v>Proposal</x:v>
      </x:c>
      <x:c r="M1037" s="4" t="str">
        <x:f>IFERROR(INDEX('Material routes'!$M$6:$M$2205,MATCH(U1037,'Material routes'!$A$6:$A$2205,0)),"MISSING ID")</x:f>
        <x:v>Partial proposal</x:v>
      </x:c>
      <x:c r="N1037" s="4"/>
      <x:c r="O1037" s="4" t="str">
        <x:f>IFERROR(INDEX('Material routes'!$J$6:$J$2205,MATCH(U1037,'Material routes'!$A$6:$A$2205,0)),"MISSING ID")</x:f>
        <x:v>Unspecified</x:v>
      </x:c>
      <x:c r="P1037" s="4"/>
      <x:c r="Q1037" s="4" t="str">
        <x:f>IFERROR(INDEX('Material routes'!$J$6:$J$2205,MATCH(V1037,'Material routes'!$A$6:$A$2205,0)),"MISSING ID")</x:f>
        <x:v>Unspecified</x:v>
      </x:c>
      <x:c r="R1037" s="4" t="str">
        <x:f>IF(L1037="Withheld","Withheld premise",IF(E1037="Tool candidate","Reusable prerequisite",IF(K1037="Raw entry preparation","Entry-resource preparation",IF(G1037="Not applicable",IF(IFERROR(INDEX('Items'!$AI$6:$AI$1005,MATCH(T1037,'Items'!$A$6:$A$1005,0)),"MISSING ID")="Finished item","Finished endpoint",IF(IFERROR(INDEX('Items'!$AI$6:$AI$1005,MATCH(T1037,'Items'!$A$6:$A$1005,0)),"MISSING ID")="Currency","Currency / no refinement tier","Recovered output / tier not applicable")),IF(OR(IFERROR(INDEX('Crafting recipes'!$H$6:$H$1005,MATCH(J1037,'Crafting recipes'!$A$6:$A$1005,0)),"MISSING ID")="Unassigned",G1037="Unassigned"),"Tier unresolved",IF(IFERROR(VALUE(RIGHT(G1037,1))-VALUE(RIGHT(IFERROR(INDEX('Crafting recipes'!$H$6:$H$1005,MATCH(J1037,'Crafting recipes'!$A$6:$A$1005,0)),"MISSING ID"),1)),0)=1,IF(B1037=IFERROR(INDEX('Crafting recipes'!$H$6:$H$1005,MATCH(J1037,'Crafting recipes'!$A$6:$A$1005,0)),"MISSING ID"),"Advances one material tier","Lower-tier ingredient; route advances one tier"),"Needs tier review"))))))</x:f>
        <x:v>Finished endpoint</x:v>
      </x:c>
      <x:c r="S1037" s="4" t="str">
        <x:f>IFERROR(INDEX('Material routes'!$D$6:$D$2205,MATCH(U1037,'Material routes'!$A$6:$A$2205,0)),"MISSING ID")</x:f>
        <x:v>proposal.audit.pressed_hide_fastening_strips</x:v>
      </x:c>
      <x:c r="T1037" s="4" t="str">
        <x:f>IFERROR(INDEX('Material routes'!$D$6:$D$2205,MATCH(V1037,'Material routes'!$A$6:$A$2205,0)),"MISSING ID")</x:f>
        <x:v>proposal.gear.boots</x:v>
      </x:c>
      <x:c r="U1037" s="4" t="str">
        <x:v>design.audit.proposal_gear_boots.audit.in.3</x:v>
      </x:c>
      <x:c r="V1037" s="4" t="str">
        <x:v>design.audit.proposal_gear_boots.audit.out</x:v>
      </x:c>
    </x:row>
    <x:row r="1038" ht="64" customHeight="1">
      <x:c r="A1038" s="4" t="str">
        <x:f>IFERROR(INDEX('Material routes'!$E$6:$E$2205,MATCH(U1038,'Material routes'!$A$6:$A$2205,0)),"MISSING ID")</x:f>
        <x:v>Processed hide material</x:v>
      </x:c>
      <x:c r="B1038" s="4" t="str">
        <x:f>IFERROR(INDEX('Material routes'!$F$6:$F$2205,MATCH(U1038,'Material routes'!$A$6:$A$2205,0)),"MISSING ID")</x:f>
        <x:v>T1</x:v>
      </x:c>
      <x:c r="C1038" s="4" t="str">
        <x:f>IFERROR(INDEX('Material routes'!$H$6:$H$2205,MATCH(U1038,'Material routes'!$A$6:$A$2205,0)),"MISSING ID")</x:f>
        <x:v>Processed material</x:v>
      </x:c>
      <x:c r="D1038" s="4" t="str">
        <x:f>IFERROR(INDEX('Material routes'!$G$6:$G$2205,MATCH(U1038,'Material routes'!$A$6:$A$2205,0)),"MISSING ID")</x:f>
        <x:v>Crafting components</x:v>
      </x:c>
      <x:c r="E1038" s="4" t="str">
        <x:f>IFERROR(INDEX('Material routes'!$C$6:$C$2205,MATCH(U1038,'Material routes'!$A$6:$A$2205,0)),"MISSING ID")</x:f>
        <x:v>Ingredient candidate</x:v>
      </x:c>
      <x:c r="F1038" s="4" t="str">
        <x:f>IFERROR(INDEX('Material routes'!$E$6:$E$2205,MATCH(V1038,'Material routes'!$A$6:$A$2205,0)),"MISSING ID")</x:f>
        <x:v>Gloves</x:v>
      </x:c>
      <x:c r="G1038" s="4" t="str">
        <x:f>IFERROR(INDEX('Material routes'!$F$6:$F$2205,MATCH(V1038,'Material routes'!$A$6:$A$2205,0)),"MISSING ID")</x:f>
        <x:v>Not applicable</x:v>
      </x:c>
      <x:c r="H1038" s="4" t="str">
        <x:f>IFERROR(INDEX('Material routes'!$H$6:$H$2205,MATCH(V1038,'Material routes'!$A$6:$A$2205,0)),"MISSING ID")</x:f>
        <x:v>Wearable</x:v>
      </x:c>
      <x:c r="I1038" s="4" t="str">
        <x:f>IFERROR(INDEX('Material routes'!$G$6:$G$2205,MATCH(V1038,'Material routes'!$A$6:$A$2205,0)),"MISSING ID")</x:f>
        <x:v>Clothing</x:v>
      </x:c>
      <x:c r="J1038" s="4" t="str">
        <x:f>IFERROR(INDEX('Material routes'!$B$6:$B$2205,MATCH(U1038,'Material routes'!$A$6:$A$2205,0)),"MISSING ID")</x:f>
        <x:v>design.audit.proposal_gear_gloves</x:v>
      </x:c>
      <x:c r="K1038" s="4" t="str">
        <x:f>IFERROR(INDEX('Crafting recipes'!$C$6:$C$1005,MATCH(J1038,'Crafting recipes'!$A$6:$A$1005,0)),"MISSING ID")</x:f>
        <x:v>Finished-item crafting</x:v>
      </x:c>
      <x:c r="L1038" s="4" t="str">
        <x:f>IFERROR(INDEX('Material routes'!$K$6:$K$2205,MATCH(U1038,'Material routes'!$A$6:$A$2205,0)),"MISSING ID")</x:f>
        <x:v>Proposal</x:v>
      </x:c>
      <x:c r="M1038" s="4" t="str">
        <x:f>IFERROR(INDEX('Material routes'!$M$6:$M$2205,MATCH(U1038,'Material routes'!$A$6:$A$2205,0)),"MISSING ID")</x:f>
        <x:v>Partial proposal</x:v>
      </x:c>
      <x:c r="N1038" s="4"/>
      <x:c r="O1038" s="4" t="str">
        <x:f>IFERROR(INDEX('Material routes'!$J$6:$J$2205,MATCH(U1038,'Material routes'!$A$6:$A$2205,0)),"MISSING ID")</x:f>
        <x:v>Unspecified</x:v>
      </x:c>
      <x:c r="P1038" s="4"/>
      <x:c r="Q1038" s="4" t="str">
        <x:f>IFERROR(INDEX('Material routes'!$J$6:$J$2205,MATCH(V1038,'Material routes'!$A$6:$A$2205,0)),"MISSING ID")</x:f>
        <x:v>Unspecified</x:v>
      </x:c>
      <x:c r="R1038" s="4" t="str">
        <x:f>IF(L1038="Withheld","Withheld premise",IF(E1038="Tool candidate","Reusable prerequisite",IF(K1038="Raw entry preparation","Entry-resource preparation",IF(G1038="Not applicable",IF(IFERROR(INDEX('Items'!$AI$6:$AI$1005,MATCH(T1038,'Items'!$A$6:$A$1005,0)),"MISSING ID")="Finished item","Finished endpoint",IF(IFERROR(INDEX('Items'!$AI$6:$AI$1005,MATCH(T1038,'Items'!$A$6:$A$1005,0)),"MISSING ID")="Currency","Currency / no refinement tier","Recovered output / tier not applicable")),IF(OR(IFERROR(INDEX('Crafting recipes'!$H$6:$H$1005,MATCH(J1038,'Crafting recipes'!$A$6:$A$1005,0)),"MISSING ID")="Unassigned",G1038="Unassigned"),"Tier unresolved",IF(IFERROR(VALUE(RIGHT(G1038,1))-VALUE(RIGHT(IFERROR(INDEX('Crafting recipes'!$H$6:$H$1005,MATCH(J1038,'Crafting recipes'!$A$6:$A$1005,0)),"MISSING ID"),1)),0)=1,IF(B1038=IFERROR(INDEX('Crafting recipes'!$H$6:$H$1005,MATCH(J1038,'Crafting recipes'!$A$6:$A$1005,0)),"MISSING ID"),"Advances one material tier","Lower-tier ingredient; route advances one tier"),"Needs tier review"))))))</x:f>
        <x:v>Finished endpoint</x:v>
      </x:c>
      <x:c r="S1038" s="4" t="str">
        <x:f>IFERROR(INDEX('Material routes'!$D$6:$D$2205,MATCH(U1038,'Material routes'!$A$6:$A$2205,0)),"MISSING ID")</x:f>
        <x:v>proposal.bio.hide_material</x:v>
      </x:c>
      <x:c r="T1038" s="4" t="str">
        <x:f>IFERROR(INDEX('Material routes'!$D$6:$D$2205,MATCH(V1038,'Material routes'!$A$6:$A$2205,0)),"MISSING ID")</x:f>
        <x:v>proposal.gear.gloves</x:v>
      </x:c>
      <x:c r="U1038" s="4" t="str">
        <x:v>design.audit.proposal_gear_gloves.audit.in.1</x:v>
      </x:c>
      <x:c r="V1038" s="4" t="str">
        <x:v>design.audit.proposal_gear_gloves.audit.out</x:v>
      </x:c>
    </x:row>
    <x:row r="1039" ht="64" customHeight="1">
      <x:c r="A1039" s="4" t="str">
        <x:f>IFERROR(INDEX('Material routes'!$E$6:$E$2205,MATCH(U1039,'Material routes'!$A$6:$A$2205,0)),"MISSING ID")</x:f>
        <x:v>Pressed husk-fiber textile material</x:v>
      </x:c>
      <x:c r="B1039" s="4" t="str">
        <x:f>IFERROR(INDEX('Material routes'!$F$6:$F$2205,MATCH(U1039,'Material routes'!$A$6:$A$2205,0)),"MISSING ID")</x:f>
        <x:v>T1</x:v>
      </x:c>
      <x:c r="C1039" s="4" t="str">
        <x:f>IFERROR(INDEX('Material routes'!$H$6:$H$2205,MATCH(U1039,'Material routes'!$A$6:$A$2205,0)),"MISSING ID")</x:f>
        <x:v>Processed material</x:v>
      </x:c>
      <x:c r="D1039" s="4" t="str">
        <x:f>IFERROR(INDEX('Material routes'!$G$6:$G$2205,MATCH(U1039,'Material routes'!$A$6:$A$2205,0)),"MISSING ID")</x:f>
        <x:v>Crafting components</x:v>
      </x:c>
      <x:c r="E1039" s="4" t="str">
        <x:f>IFERROR(INDEX('Material routes'!$C$6:$C$2205,MATCH(U1039,'Material routes'!$A$6:$A$2205,0)),"MISSING ID")</x:f>
        <x:v>Ingredient candidate</x:v>
      </x:c>
      <x:c r="F1039" s="4" t="str">
        <x:f>IFERROR(INDEX('Material routes'!$E$6:$E$2205,MATCH(V1039,'Material routes'!$A$6:$A$2205,0)),"MISSING ID")</x:f>
        <x:v>Gloves</x:v>
      </x:c>
      <x:c r="G1039" s="4" t="str">
        <x:f>IFERROR(INDEX('Material routes'!$F$6:$F$2205,MATCH(V1039,'Material routes'!$A$6:$A$2205,0)),"MISSING ID")</x:f>
        <x:v>Not applicable</x:v>
      </x:c>
      <x:c r="H1039" s="4" t="str">
        <x:f>IFERROR(INDEX('Material routes'!$H$6:$H$2205,MATCH(V1039,'Material routes'!$A$6:$A$2205,0)),"MISSING ID")</x:f>
        <x:v>Wearable</x:v>
      </x:c>
      <x:c r="I1039" s="4" t="str">
        <x:f>IFERROR(INDEX('Material routes'!$G$6:$G$2205,MATCH(V1039,'Material routes'!$A$6:$A$2205,0)),"MISSING ID")</x:f>
        <x:v>Clothing</x:v>
      </x:c>
      <x:c r="J1039" s="4" t="str">
        <x:f>IFERROR(INDEX('Material routes'!$B$6:$B$2205,MATCH(U1039,'Material routes'!$A$6:$A$2205,0)),"MISSING ID")</x:f>
        <x:v>design.audit.proposal_gear_gloves</x:v>
      </x:c>
      <x:c r="K1039" s="4" t="str">
        <x:f>IFERROR(INDEX('Crafting recipes'!$C$6:$C$1005,MATCH(J1039,'Crafting recipes'!$A$6:$A$1005,0)),"MISSING ID")</x:f>
        <x:v>Finished-item crafting</x:v>
      </x:c>
      <x:c r="L1039" s="4" t="str">
        <x:f>IFERROR(INDEX('Material routes'!$K$6:$K$2205,MATCH(U1039,'Material routes'!$A$6:$A$2205,0)),"MISSING ID")</x:f>
        <x:v>Proposal</x:v>
      </x:c>
      <x:c r="M1039" s="4" t="str">
        <x:f>IFERROR(INDEX('Material routes'!$M$6:$M$2205,MATCH(U1039,'Material routes'!$A$6:$A$2205,0)),"MISSING ID")</x:f>
        <x:v>Partial proposal</x:v>
      </x:c>
      <x:c r="N1039" s="4"/>
      <x:c r="O1039" s="4" t="str">
        <x:f>IFERROR(INDEX('Material routes'!$J$6:$J$2205,MATCH(U1039,'Material routes'!$A$6:$A$2205,0)),"MISSING ID")</x:f>
        <x:v>Unspecified</x:v>
      </x:c>
      <x:c r="P1039" s="4"/>
      <x:c r="Q1039" s="4" t="str">
        <x:f>IFERROR(INDEX('Material routes'!$J$6:$J$2205,MATCH(V1039,'Material routes'!$A$6:$A$2205,0)),"MISSING ID")</x:f>
        <x:v>Unspecified</x:v>
      </x:c>
      <x:c r="R1039" s="4" t="str">
        <x:f>IF(L1039="Withheld","Withheld premise",IF(E1039="Tool candidate","Reusable prerequisite",IF(K1039="Raw entry preparation","Entry-resource preparation",IF(G1039="Not applicable",IF(IFERROR(INDEX('Items'!$AI$6:$AI$1005,MATCH(T1039,'Items'!$A$6:$A$1005,0)),"MISSING ID")="Finished item","Finished endpoint",IF(IFERROR(INDEX('Items'!$AI$6:$AI$1005,MATCH(T1039,'Items'!$A$6:$A$1005,0)),"MISSING ID")="Currency","Currency / no refinement tier","Recovered output / tier not applicable")),IF(OR(IFERROR(INDEX('Crafting recipes'!$H$6:$H$1005,MATCH(J1039,'Crafting recipes'!$A$6:$A$1005,0)),"MISSING ID")="Unassigned",G1039="Unassigned"),"Tier unresolved",IF(IFERROR(VALUE(RIGHT(G1039,1))-VALUE(RIGHT(IFERROR(INDEX('Crafting recipes'!$H$6:$H$1005,MATCH(J1039,'Crafting recipes'!$A$6:$A$1005,0)),"MISSING ID"),1)),0)=1,IF(B1039=IFERROR(INDEX('Crafting recipes'!$H$6:$H$1005,MATCH(J1039,'Crafting recipes'!$A$6:$A$1005,0)),"MISSING ID"),"Advances one material tier","Lower-tier ingredient; route advances one tier"),"Needs tier review"))))))</x:f>
        <x:v>Finished endpoint</x:v>
      </x:c>
      <x:c r="S1039" s="4" t="str">
        <x:f>IFERROR(INDEX('Material routes'!$D$6:$D$2205,MATCH(U1039,'Material routes'!$A$6:$A$2205,0)),"MISSING ID")</x:f>
        <x:v>proposal.bio.pressed_husk</x:v>
      </x:c>
      <x:c r="T1039" s="4" t="str">
        <x:f>IFERROR(INDEX('Material routes'!$D$6:$D$2205,MATCH(V1039,'Material routes'!$A$6:$A$2205,0)),"MISSING ID")</x:f>
        <x:v>proposal.gear.gloves</x:v>
      </x:c>
      <x:c r="U1039" s="4" t="str">
        <x:v>design.audit.proposal_gear_gloves.audit.in.2</x:v>
      </x:c>
      <x:c r="V1039" s="4" t="str">
        <x:v>design.audit.proposal_gear_gloves.audit.out</x:v>
      </x:c>
    </x:row>
    <x:row r="1040" ht="64" customHeight="1">
      <x:c r="A1040" s="4" t="str">
        <x:f>IFERROR(INDEX('Material routes'!$E$6:$E$2205,MATCH(U1040,'Material routes'!$A$6:$A$2205,0)),"MISSING ID")</x:f>
        <x:v>Layered husk composite stock</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Backpack</x:v>
      </x:c>
      <x:c r="G1040" s="4" t="str">
        <x:f>IFERROR(INDEX('Material routes'!$F$6:$F$2205,MATCH(V1040,'Material routes'!$A$6:$A$2205,0)),"MISSING ID")</x:f>
        <x:v>Not applicable</x:v>
      </x:c>
      <x:c r="H1040" s="4" t="str">
        <x:f>IFERROR(INDEX('Material routes'!$H$6:$H$2205,MATCH(V1040,'Material routes'!$A$6:$A$2205,0)),"MISSING ID")</x:f>
        <x:v>Carrier</x:v>
      </x:c>
      <x:c r="I1040" s="4" t="str">
        <x:f>IFERROR(INDEX('Material routes'!$G$6:$G$2205,MATCH(V1040,'Material routes'!$A$6:$A$2205,0)),"MISSING ID")</x:f>
        <x:v>Accessories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prerequisite",IF(K1040="Raw entry preparation","Entry-resource preparation",IF(G1040="Not applicable",IF(IFERROR(INDEX('Items'!$AI$6:$AI$1005,MATCH(T1040,'Items'!$A$6:$A$1005,0)),"MISSING ID")="Finished item","Finished endpoint",IF(IFERROR(INDEX('Items'!$AI$6:$AI$1005,MATCH(T1040,'Items'!$A$6:$A$1005,0)),"MISSING ID")="Currency","Currency / no refinement tier","Recovered output / tier not applicable")),IF(OR(IFERROR(INDEX('Crafting recipes'!$H$6:$H$1005,MATCH(J1040,'Crafting recipes'!$A$6:$A$1005,0)),"MISSING ID")="Unassigned",G1040="Unassigned"),"Tier unresolved",IF(IFERROR(VALUE(RIGHT(G1040,1))-VALUE(RIGHT(IFERROR(INDEX('Crafting recipes'!$H$6:$H$1005,MATCH(J1040,'Crafting recipes'!$A$6:$A$1005,0)),"MISSING ID"),1)),0)=1,IF(B1040=IFERROR(INDEX('Crafting recipes'!$H$6:$H$1005,MATCH(J1040,'Crafting recipes'!$A$6:$A$1005,0)),"MISSING ID"),"Advances one material tier","Lower-tier ingredient; route advances one tier"),"Needs tier review"))))))</x:f>
        <x:v>Finished endpoint</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T2</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Backpack</x:v>
      </x:c>
      <x:c r="G1041" s="4" t="str">
        <x:f>IFERROR(INDEX('Material routes'!$F$6:$F$2205,MATCH(V1041,'Material routes'!$A$6:$A$2205,0)),"MISSING ID")</x:f>
        <x:v>Not applicable</x:v>
      </x:c>
      <x:c r="H1041" s="4" t="str">
        <x:f>IFERROR(INDEX('Material routes'!$H$6:$H$2205,MATCH(V1041,'Material routes'!$A$6:$A$2205,0)),"MISSING ID")</x:f>
        <x:v>Carrier</x:v>
      </x:c>
      <x:c r="I1041" s="4" t="str">
        <x:f>IFERROR(INDEX('Material routes'!$G$6:$G$2205,MATCH(V1041,'Material routes'!$A$6:$A$2205,0)),"MISSING ID")</x:f>
        <x:v>Accessories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prerequisite",IF(K1041="Raw entry preparation","Entry-resource preparation",IF(G1041="Not applicable",IF(IFERROR(INDEX('Items'!$AI$6:$AI$1005,MATCH(T1041,'Items'!$A$6:$A$1005,0)),"MISSING ID")="Finished item","Finished endpoint",IF(IFERROR(INDEX('Items'!$AI$6:$AI$1005,MATCH(T1041,'Items'!$A$6:$A$1005,0)),"MISSING ID")="Currency","Currency / no refinement tier","Recovered output / tier not applicable")),IF(OR(IFERROR(INDEX('Crafting recipes'!$H$6:$H$1005,MATCH(J1041,'Crafting recipes'!$A$6:$A$1005,0)),"MISSING ID")="Unassigned",G1041="Unassigned"),"Tier unresolved",IF(IFERROR(VALUE(RIGHT(G1041,1))-VALUE(RIGHT(IFERROR(INDEX('Crafting recipes'!$H$6:$H$1005,MATCH(J1041,'Crafting recipes'!$A$6:$A$1005,0)),"MISSING ID"),1)),0)=1,IF(B1041=IFERROR(INDEX('Crafting recipes'!$H$6:$H$1005,MATCH(J1041,'Crafting recipes'!$A$6:$A$1005,0)),"MISSING ID"),"Advances one material tier","Lower-tier ingredient; route advances one tier"),"Needs tier review"))))))</x:f>
        <x:v>Finished endpoint</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T3</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Backpack</x:v>
      </x:c>
      <x:c r="G1042" s="4" t="str">
        <x:f>IFERROR(INDEX('Material routes'!$F$6:$F$2205,MATCH(V1042,'Material routes'!$A$6:$A$2205,0)),"MISSING ID")</x:f>
        <x:v>Not applicable</x:v>
      </x:c>
      <x:c r="H1042" s="4" t="str">
        <x:f>IFERROR(INDEX('Material routes'!$H$6:$H$2205,MATCH(V1042,'Material routes'!$A$6:$A$2205,0)),"MISSING ID")</x:f>
        <x:v>Carrier</x:v>
      </x:c>
      <x:c r="I1042" s="4" t="str">
        <x:f>IFERROR(INDEX('Material routes'!$G$6:$G$2205,MATCH(V1042,'Material routes'!$A$6:$A$2205,0)),"MISSING ID")</x:f>
        <x:v>Accessories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prerequisite",IF(K1042="Raw entry preparation","Entry-resource preparation",IF(G1042="Not applicable",IF(IFERROR(INDEX('Items'!$AI$6:$AI$1005,MATCH(T1042,'Items'!$A$6:$A$1005,0)),"MISSING ID")="Finished item","Finished endpoint",IF(IFERROR(INDEX('Items'!$AI$6:$AI$1005,MATCH(T1042,'Items'!$A$6:$A$1005,0)),"MISSING ID")="Currency","Currency / no refinement tier","Recovered output / tier not applicable")),IF(OR(IFERROR(INDEX('Crafting recipes'!$H$6:$H$1005,MATCH(J1042,'Crafting recipes'!$A$6:$A$1005,0)),"MISSING ID")="Unassigned",G1042="Unassigned"),"Tier unresolved",IF(IFERROR(VALUE(RIGHT(G1042,1))-VALUE(RIGHT(IFERROR(INDEX('Crafting recipes'!$H$6:$H$1005,MATCH(J1042,'Crafting recipes'!$A$6:$A$1005,0)),"MISSING ID"),1)),0)=1,IF(B1042=IFERROR(INDEX('Crafting recipes'!$H$6:$H$1005,MATCH(J1042,'Crafting recipes'!$A$6:$A$1005,0)),"MISSING ID"),"Advances one material tier","Lower-tier ingredient; route advances one tier"),"Needs tier review"))))))</x:f>
        <x:v>Finished endpoint</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composite stock</x:v>
      </x:c>
      <x:c r="B1043" s="4" t="str">
        <x:f>IFERROR(INDEX('Material routes'!$F$6:$F$2205,MATCH(U1043,'Material routes'!$A$6:$A$2205,0)),"MISSING ID")</x:f>
        <x:v>T4</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Specialized armor plates</x:v>
      </x:c>
      <x:c r="G1043" s="4" t="str">
        <x:f>IFERROR(INDEX('Material routes'!$F$6:$F$2205,MATCH(V1043,'Material routes'!$A$6:$A$2205,0)),"MISSING ID")</x:f>
        <x:v>Not applicable</x:v>
      </x:c>
      <x:c r="H1043" s="4" t="str">
        <x:f>IFERROR(INDEX('Material routes'!$H$6:$H$2205,MATCH(V1043,'Material routes'!$A$6:$A$2205,0)),"MISSING ID")</x:f>
        <x:v>Armor</x:v>
      </x:c>
      <x:c r="I1043" s="4" t="str">
        <x:f>IFERROR(INDEX('Material routes'!$G$6:$G$2205,MATCH(V1043,'Material routes'!$A$6:$A$2205,0)),"MISSING ID")</x:f>
        <x:v>Attachments</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prerequisite",IF(K1043="Raw entry preparation","Entry-resource preparation",IF(G1043="Not applicable",IF(IFERROR(INDEX('Items'!$AI$6:$AI$1005,MATCH(T1043,'Items'!$A$6:$A$1005,0)),"MISSING ID")="Finished item","Finished endpoint",IF(IFERROR(INDEX('Items'!$AI$6:$AI$1005,MATCH(T1043,'Items'!$A$6:$A$1005,0)),"MISSING ID")="Currency","Currency / no refinement tier","Recovered output / tier not applicable")),IF(OR(IFERROR(INDEX('Crafting recipes'!$H$6:$H$1005,MATCH(J1043,'Crafting recipes'!$A$6:$A$1005,0)),"MISSING ID")="Unassigned",G1043="Unassigned"),"Tier unresolved",IF(IFERROR(VALUE(RIGHT(G1043,1))-VALUE(RIGHT(IFERROR(INDEX('Crafting recipes'!$H$6:$H$1005,MATCH(J1043,'Crafting recipes'!$A$6:$A$1005,0)),"MISSING ID"),1)),0)=1,IF(B1043=IFERROR(INDEX('Crafting recipes'!$H$6:$H$1005,MATCH(J1043,'Crafting recipes'!$A$6:$A$1005,0)),"MISSING ID"),"Advances one material tier","Lower-tier ingredient; route advances one tier"),"Needs tier review"))))))</x:f>
        <x:v>Finished endpoint</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T3</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Specialized armor plates</x:v>
      </x:c>
      <x:c r="G1044" s="4" t="str">
        <x:f>IFERROR(INDEX('Material routes'!$F$6:$F$2205,MATCH(V1044,'Material routes'!$A$6:$A$2205,0)),"MISSING ID")</x:f>
        <x:v>Not applicable</x:v>
      </x:c>
      <x:c r="H1044" s="4" t="str">
        <x:f>IFERROR(INDEX('Material routes'!$H$6:$H$2205,MATCH(V1044,'Material routes'!$A$6:$A$2205,0)),"MISSING ID")</x:f>
        <x:v>Armor</x:v>
      </x:c>
      <x:c r="I1044" s="4" t="str">
        <x:f>IFERROR(INDEX('Material routes'!$G$6:$G$2205,MATCH(V1044,'Material routes'!$A$6:$A$2205,0)),"MISSING ID")</x:f>
        <x:v>Attachments</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prerequisite",IF(K1044="Raw entry preparation","Entry-resource preparation",IF(G1044="Not applicable",IF(IFERROR(INDEX('Items'!$AI$6:$AI$1005,MATCH(T1044,'Items'!$A$6:$A$1005,0)),"MISSING ID")="Finished item","Finished endpoint",IF(IFERROR(INDEX('Items'!$AI$6:$AI$1005,MATCH(T1044,'Items'!$A$6:$A$1005,0)),"MISSING ID")="Currency","Currency / no refinement tier","Recovered output / tier not applicable")),IF(OR(IFERROR(INDEX('Crafting recipes'!$H$6:$H$1005,MATCH(J1044,'Crafting recipes'!$A$6:$A$1005,0)),"MISSING ID")="Unassigned",G1044="Unassigned"),"Tier unresolved",IF(IFERROR(VALUE(RIGHT(G1044,1))-VALUE(RIGHT(IFERROR(INDEX('Crafting recipes'!$H$6:$H$1005,MATCH(J1044,'Crafting recipes'!$A$6:$A$1005,0)),"MISSING ID"),1)),0)=1,IF(B1044=IFERROR(INDEX('Crafting recipes'!$H$6:$H$1005,MATCH(J1044,'Crafting recipes'!$A$6:$A$1005,0)),"MISSING ID"),"Advances one material tier","Lower-tier ingredient; route advances one tier"),"Needs tier review"))))))</x:f>
        <x:v>Finished endpoint</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x:c r="B1045" s="4"/>
      <x:c r="C1045" s="4"/>
      <x:c r="D1045" s="4"/>
      <x:c r="E1045" s="4"/>
      <x:c r="F1045" s="4"/>
      <x:c r="G1045" s="4"/>
      <x:c r="H1045" s="4"/>
      <x:c r="I1045" s="4"/>
      <x:c r="J1045" s="4"/>
      <x:c r="K1045" s="4"/>
      <x:c r="L1045" s="4"/>
      <x:c r="M1045" s="4"/>
      <x:c r="N1045" s="4"/>
      <x:c r="P1045" s="4"/>
      <x:c r="R1045" s="4"/>
      <x:c r="S1045" s="4"/>
      <x:c r="T1045" s="4"/>
      <x:c r="U1045" s="4"/>
      <x:c r="V1045" s="4"/>
    </x:row>
    <x:row r="1046" ht="64" customHeight="1">
      <x:c r="A1046" s="4" t="str">
        <x:f>IFERROR(INDEX('Material routes'!$E$6:$E$2205,MATCH(U1046,'Material routes'!$A$6:$A$2205,0)),"MISSING ID")</x:f>
        <x:v>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Not applicable</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prerequisite",IF(K1046="Raw entry preparation","Entry-resource preparation",IF(G1046="Not applicable",IF(IFERROR(INDEX('Items'!$AI$6:$AI$1005,MATCH(T1046,'Items'!$A$6:$A$1005,0)),"MISSING ID")="Finished item","Finished endpoint",IF(IFERROR(INDEX('Items'!$AI$6:$AI$1005,MATCH(T1046,'Items'!$A$6:$A$1005,0)),"MISSING ID")="Currency","Currency / no refinement tier","Recovered output / tier not applicable")),IF(OR(IFERROR(INDEX('Crafting recipes'!$H$6:$H$1005,MATCH(J1046,'Crafting recipes'!$A$6:$A$1005,0)),"MISSING ID")="Unassigned",G1046="Unassigned"),"Tier unresolved",IF(IFERROR(VALUE(RIGHT(G1046,1))-VALUE(RIGHT(IFERROR(INDEX('Crafting recipes'!$H$6:$H$1005,MATCH(J1046,'Crafting recipes'!$A$6:$A$1005,0)),"MISSING ID"),1)),0)=1,IF(B1046=IFERROR(INDEX('Crafting recipes'!$H$6:$H$1005,MATCH(J1046,'Crafting recipes'!$A$6:$A$1005,0)),"MISSING ID"),"Advances one material tier","Lower-tier ingredient; route advances one tier"),"Needs tier review"))))))</x:f>
        <x:v>Finished endpoint</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stock</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Not applicable</x:v>
      </x:c>
      <x:c r="H1047" s="4" t="str">
        <x:f>IFERROR(INDEX('Material routes'!$H$6:$H$2205,MATCH(V1047,'Material routes'!$A$6:$A$2205,0)),"MISSING ID")</x:f>
        <x:v>Wearable</x:v>
      </x:c>
      <x:c r="I1047" s="4" t="str">
        <x:f>IFERROR(INDEX('Material routes'!$G$6:$G$2205,MATCH(V1047,'Material routes'!$A$6:$A$2205,0)),"MISSING ID")</x:f>
        <x:v>Accessories</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Finished endpoint</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Not applicable</x:v>
      </x:c>
      <x:c r="H1048" s="4" t="str">
        <x:f>IFERROR(INDEX('Material routes'!$H$6:$H$2205,MATCH(V1048,'Material routes'!$A$6:$A$2205,0)),"MISSING ID")</x:f>
        <x:v>Wearable</x:v>
      </x:c>
      <x:c r="I1048" s="4" t="str">
        <x:f>IFERROR(INDEX('Material routes'!$G$6:$G$2205,MATCH(V1048,'Material routes'!$A$6:$A$2205,0)),"MISSING ID")</x:f>
        <x:v>Accessories</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Finished endpoint</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Not applicable</x:v>
      </x:c>
      <x:c r="H1049" s="4" t="str">
        <x:f>IFERROR(INDEX('Material routes'!$H$6:$H$2205,MATCH(V1049,'Material routes'!$A$6:$A$2205,0)),"MISSING ID")</x:f>
        <x:v>Wearable</x:v>
      </x:c>
      <x:c r="I1049" s="4" t="str">
        <x:f>IFERROR(INDEX('Material routes'!$G$6:$G$2205,MATCH(V1049,'Material routes'!$A$6:$A$2205,0)),"MISSING ID")</x:f>
        <x:v>Accessories</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Finished endpoint</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stock</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Not applicable</x:v>
      </x:c>
      <x:c r="H1050" s="4" t="str">
        <x:f>IFERROR(INDEX('Material routes'!$H$6:$H$2205,MATCH(V1050,'Material routes'!$A$6:$A$2205,0)),"MISSING ID")</x:f>
        <x:v>Wearable</x:v>
      </x:c>
      <x:c r="I1050" s="4" t="str">
        <x:f>IFERROR(INDEX('Material routes'!$G$6:$G$2205,MATCH(V1050,'Material routes'!$A$6:$A$2205,0)),"MISSING ID")</x:f>
        <x:v>Accessories</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Finished endpoint</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Not applicable</x:v>
      </x:c>
      <x:c r="H1051" s="4" t="str">
        <x:f>IFERROR(INDEX('Material routes'!$H$6:$H$2205,MATCH(V1051,'Material routes'!$A$6:$A$2205,0)),"MISSING ID")</x:f>
        <x:v>Wearable</x:v>
      </x:c>
      <x:c r="I1051" s="4" t="str">
        <x:f>IFERROR(INDEX('Material routes'!$G$6:$G$2205,MATCH(V1051,'Material routes'!$A$6:$A$2205,0)),"MISSING ID")</x:f>
        <x:v>Accessories</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Finished endpoint</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Not applicable</x:v>
      </x:c>
      <x:c r="H1052" s="4" t="str">
        <x:f>IFERROR(INDEX('Material routes'!$H$6:$H$2205,MATCH(V1052,'Material routes'!$A$6:$A$2205,0)),"MISSING ID")</x:f>
        <x:v>Wearable</x:v>
      </x:c>
      <x:c r="I1052" s="4" t="str">
        <x:f>IFERROR(INDEX('Material routes'!$G$6:$G$2205,MATCH(V1052,'Material routes'!$A$6:$A$2205,0)),"MISSING ID")</x:f>
        <x:v>Accessories</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Finished endpoint</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t="str">
        <x:f>IFERROR(INDEX('Material routes'!$E$6:$E$2205,MATCH(U1053,'Material routes'!$A$6:$A$2205,0)),"MISSING ID")</x:f>
        <x:v>Pressed husk-fiber textile material</x:v>
      </x:c>
      <x:c r="B1053" s="4" t="str">
        <x:f>IFERROR(INDEX('Material routes'!$F$6:$F$2205,MATCH(U1053,'Material routes'!$A$6:$A$2205,0)),"MISSING ID")</x:f>
        <x:v>T1</x:v>
      </x:c>
      <x:c r="C1053" s="4" t="str">
        <x:f>IFERROR(INDEX('Material routes'!$H$6:$H$2205,MATCH(U1053,'Material routes'!$A$6:$A$2205,0)),"MISSING ID")</x:f>
        <x:v>Processed material</x:v>
      </x:c>
      <x:c r="D1053" s="4" t="str">
        <x:f>IFERROR(INDEX('Material routes'!$G$6:$G$2205,MATCH(U1053,'Material routes'!$A$6:$A$2205,0)),"MISSING ID")</x:f>
        <x:v>Crafting components</x:v>
      </x:c>
      <x:c r="E1053" s="4" t="str">
        <x:f>IFERROR(INDEX('Material routes'!$C$6:$C$2205,MATCH(U1053,'Material routes'!$A$6:$A$2205,0)),"MISSING ID")</x:f>
        <x:v>Ingredient candidate</x:v>
      </x:c>
      <x:c r="F1053" s="4" t="str">
        <x:f>IFERROR(INDEX('Material routes'!$E$6:$E$2205,MATCH(V1053,'Material routes'!$A$6:$A$2205,0)),"MISSING ID")</x:f>
        <x:v>Hat</x:v>
      </x:c>
      <x:c r="G1053" s="4" t="str">
        <x:f>IFERROR(INDEX('Material routes'!$F$6:$F$2205,MATCH(V1053,'Material routes'!$A$6:$A$2205,0)),"MISSING ID")</x:f>
        <x:v>Not applicable</x:v>
      </x:c>
      <x:c r="H1053" s="4" t="str">
        <x:f>IFERROR(INDEX('Material routes'!$H$6:$H$2205,MATCH(V1053,'Material routes'!$A$6:$A$2205,0)),"MISSING ID")</x:f>
        <x:v>Wearable</x:v>
      </x:c>
      <x:c r="I1053" s="4" t="str">
        <x:f>IFERROR(INDEX('Material routes'!$G$6:$G$2205,MATCH(V1053,'Material routes'!$A$6:$A$2205,0)),"MISSING ID")</x:f>
        <x:v>Clothing</x:v>
      </x:c>
      <x:c r="J1053" s="4" t="str">
        <x:f>IFERROR(INDEX('Material routes'!$B$6:$B$2205,MATCH(U1053,'Material routes'!$A$6:$A$2205,0)),"MISSING ID")</x:f>
        <x:v>design.audit.proposal_fashion_hat</x:v>
      </x:c>
      <x:c r="K1053" s="4" t="str">
        <x:f>IFERROR(INDEX('Crafting recipes'!$C$6:$C$1005,MATCH(J1053,'Crafting recipes'!$A$6:$A$1005,0)),"MISSING ID")</x:f>
        <x:v>Finished-item crafting</x:v>
      </x:c>
      <x:c r="L1053" s="4" t="str">
        <x:f>IFERROR(INDEX('Material routes'!$K$6:$K$2205,MATCH(U1053,'Material routes'!$A$6:$A$2205,0)),"MISSING ID")</x:f>
        <x:v>Proposal</x:v>
      </x:c>
      <x:c r="M1053" s="4" t="str">
        <x:f>IFERROR(INDEX('Material routes'!$M$6:$M$2205,MATCH(U1053,'Material routes'!$A$6:$A$2205,0)),"MISSING ID")</x:f>
        <x:v>Partial proposal</x:v>
      </x:c>
      <x:c r="N1053" s="4"/>
      <x:c r="O1053" s="4" t="str">
        <x:f>IFERROR(INDEX('Material routes'!$J$6:$J$2205,MATCH(U1053,'Material routes'!$A$6:$A$2205,0)),"MISSING ID")</x:f>
        <x:v>Unspecified</x:v>
      </x:c>
      <x:c r="P1053" s="4"/>
      <x:c r="Q1053" s="4" t="str">
        <x:f>IFERROR(INDEX('Material routes'!$J$6:$J$2205,MATCH(V1053,'Material routes'!$A$6:$A$2205,0)),"MISSING ID")</x:f>
        <x:v>Unspecified</x:v>
      </x:c>
      <x:c r="R1053" s="4" t="str">
        <x:f>IF(L1053="Withheld","Withheld premise",IF(E1053="Tool candidate","Reusable prerequisite",IF(K1053="Raw entry preparation","Entry-resource preparation",IF(G1053="Not applicable",IF(IFERROR(INDEX('Items'!$AI$6:$AI$1005,MATCH(T1053,'Items'!$A$6:$A$1005,0)),"MISSING ID")="Finished item","Finished endpoint",IF(IFERROR(INDEX('Items'!$AI$6:$AI$1005,MATCH(T1053,'Items'!$A$6:$A$1005,0)),"MISSING ID")="Currency","Currency / no refinement tier","Recovered output / tier not applicable")),IF(OR(IFERROR(INDEX('Crafting recipes'!$H$6:$H$1005,MATCH(J1053,'Crafting recipes'!$A$6:$A$1005,0)),"MISSING ID")="Unassigned",G1053="Unassigned"),"Tier unresolved",IF(IFERROR(VALUE(RIGHT(G1053,1))-VALUE(RIGHT(IFERROR(INDEX('Crafting recipes'!$H$6:$H$1005,MATCH(J1053,'Crafting recipes'!$A$6:$A$1005,0)),"MISSING ID"),1)),0)=1,IF(B1053=IFERROR(INDEX('Crafting recipes'!$H$6:$H$1005,MATCH(J1053,'Crafting recipes'!$A$6:$A$1005,0)),"MISSING ID"),"Advances one material tier","Lower-tier ingredient; route advances one tier"),"Needs tier review"))))))</x:f>
        <x:v>Finished endpoint</x:v>
      </x:c>
      <x:c r="S1053" s="4" t="str">
        <x:f>IFERROR(INDEX('Material routes'!$D$6:$D$2205,MATCH(U1053,'Material routes'!$A$6:$A$2205,0)),"MISSING ID")</x:f>
        <x:v>proposal.bio.pressed_husk</x:v>
      </x:c>
      <x:c r="T1053" s="4" t="str">
        <x:f>IFERROR(INDEX('Material routes'!$D$6:$D$2205,MATCH(V1053,'Material routes'!$A$6:$A$2205,0)),"MISSING ID")</x:f>
        <x:v>proposal.fashion.hat</x:v>
      </x:c>
      <x:c r="U1053" s="4" t="str">
        <x:v>design.audit.proposal_fashion_hat.audit.in.1</x:v>
      </x:c>
      <x:c r="V1053" s="4" t="str">
        <x:v>design.audit.proposal_fashion_hat.audit.out</x:v>
      </x:c>
    </x:row>
    <x:row r="1054" ht="64" customHeight="1">
      <x:c r="A1054" s="4" t="str">
        <x:f>IFERROR(INDEX('Material routes'!$E$6:$E$2205,MATCH(U1054,'Material routes'!$A$6:$A$2205,0)),"MISSING ID")</x:f>
        <x:v>Drawn bronze strip stock</x:v>
      </x:c>
      <x:c r="B1054" s="4" t="str">
        <x:f>IFERROR(INDEX('Material routes'!$F$6:$F$2205,MATCH(U1054,'Material routes'!$A$6:$A$2205,0)),"MISSING ID")</x:f>
        <x:v>T2</x:v>
      </x:c>
      <x:c r="C1054" s="4" t="str">
        <x:f>IFERROR(INDEX('Material routes'!$H$6:$H$2205,MATCH(U1054,'Material routes'!$A$6:$A$2205,0)),"MISSING ID")</x:f>
        <x:v>Processed material</x:v>
      </x:c>
      <x:c r="D1054" s="4" t="str">
        <x:f>IFERROR(INDEX('Material routes'!$G$6:$G$2205,MATCH(U1054,'Material routes'!$A$6:$A$2205,0)),"MISSING ID")</x:f>
        <x:v>Manufactured stock</x:v>
      </x:c>
      <x:c r="E1054" s="4" t="str">
        <x:f>IFERROR(INDEX('Material routes'!$C$6:$C$2205,MATCH(U1054,'Material routes'!$A$6:$A$2205,0)),"MISSING ID")</x:f>
        <x:v>Ingredient candidate</x:v>
      </x:c>
      <x:c r="F1054" s="4" t="str">
        <x:f>IFERROR(INDEX('Material routes'!$E$6:$E$2205,MATCH(V1054,'Material routes'!$A$6:$A$2205,0)),"MISSING ID")</x:f>
        <x:v>Hat</x:v>
      </x:c>
      <x:c r="G1054" s="4" t="str">
        <x:f>IFERROR(INDEX('Material routes'!$F$6:$F$2205,MATCH(V1054,'Material routes'!$A$6:$A$2205,0)),"MISSING ID")</x:f>
        <x:v>Not applicable</x:v>
      </x:c>
      <x:c r="H1054" s="4" t="str">
        <x:f>IFERROR(INDEX('Material routes'!$H$6:$H$2205,MATCH(V1054,'Material routes'!$A$6:$A$2205,0)),"MISSING ID")</x:f>
        <x:v>Wearable</x:v>
      </x:c>
      <x:c r="I1054" s="4" t="str">
        <x:f>IFERROR(INDEX('Material routes'!$G$6:$G$2205,MATCH(V1054,'Material routes'!$A$6:$A$2205,0)),"MISSING ID")</x:f>
        <x:v>Clothing</x:v>
      </x:c>
      <x:c r="J1054" s="4" t="str">
        <x:f>IFERROR(INDEX('Material routes'!$B$6:$B$2205,MATCH(U1054,'Material routes'!$A$6:$A$2205,0)),"MISSING ID")</x:f>
        <x:v>design.audit.proposal_fashion_hat</x:v>
      </x:c>
      <x:c r="K1054" s="4" t="str">
        <x:f>IFERROR(INDEX('Crafting recipes'!$C$6:$C$1005,MATCH(J1054,'Crafting recipes'!$A$6:$A$1005,0)),"MISSING ID")</x:f>
        <x:v>Finished-item crafting</x:v>
      </x:c>
      <x:c r="L1054" s="4" t="str">
        <x:f>IFERROR(INDEX('Material routes'!$K$6:$K$2205,MATCH(U1054,'Material routes'!$A$6:$A$2205,0)),"MISSING ID")</x:f>
        <x:v>Proposal</x:v>
      </x:c>
      <x:c r="M1054" s="4" t="str">
        <x:f>IFERROR(INDEX('Material routes'!$M$6:$M$2205,MATCH(U1054,'Material routes'!$A$6:$A$2205,0)),"MISSING ID")</x:f>
        <x:v>Partial proposal</x:v>
      </x:c>
      <x:c r="N1054" s="4"/>
      <x:c r="O1054" s="4" t="str">
        <x:f>IFERROR(INDEX('Material routes'!$J$6:$J$2205,MATCH(U1054,'Material routes'!$A$6:$A$2205,0)),"MISSING ID")</x:f>
        <x:v>Unspecified</x:v>
      </x:c>
      <x:c r="P1054" s="4"/>
      <x:c r="Q1054" s="4" t="str">
        <x:f>IFERROR(INDEX('Material routes'!$J$6:$J$2205,MATCH(V1054,'Material routes'!$A$6:$A$2205,0)),"MISSING ID")</x:f>
        <x:v>Unspecified</x:v>
      </x:c>
      <x:c r="R1054" s="4" t="str">
        <x:f>IF(L1054="Withheld","Withheld premise",IF(E1054="Tool candidate","Reusable prerequisite",IF(K1054="Raw entry preparation","Entry-resource preparation",IF(G1054="Not applicable",IF(IFERROR(INDEX('Items'!$AI$6:$AI$1005,MATCH(T1054,'Items'!$A$6:$A$1005,0)),"MISSING ID")="Finished item","Finished endpoint",IF(IFERROR(INDEX('Items'!$AI$6:$AI$1005,MATCH(T1054,'Items'!$A$6:$A$1005,0)),"MISSING ID")="Currency","Currency / no refinement tier","Recovered output / tier not applicable")),IF(OR(IFERROR(INDEX('Crafting recipes'!$H$6:$H$1005,MATCH(J1054,'Crafting recipes'!$A$6:$A$1005,0)),"MISSING ID")="Unassigned",G1054="Unassigned"),"Tier unresolved",IF(IFERROR(VALUE(RIGHT(G1054,1))-VALUE(RIGHT(IFERROR(INDEX('Crafting recipes'!$H$6:$H$1005,MATCH(J1054,'Crafting recipes'!$A$6:$A$1005,0)),"MISSING ID"),1)),0)=1,IF(B1054=IFERROR(INDEX('Crafting recipes'!$H$6:$H$1005,MATCH(J1054,'Crafting recipes'!$A$6:$A$1005,0)),"MISSING ID"),"Advances one material tier","Lower-tier ingredient; route advances one tier"),"Needs tier review"))))))</x:f>
        <x:v>Finished endpoint</x:v>
      </x:c>
      <x:c r="S1054" s="4" t="str">
        <x:f>IFERROR(INDEX('Material routes'!$D$6:$D$2205,MATCH(U1054,'Material routes'!$A$6:$A$2205,0)),"MISSING ID")</x:f>
        <x:v>proposal.collection.drawn_bronze_strip_stock</x:v>
      </x:c>
      <x:c r="T1054" s="4" t="str">
        <x:f>IFERROR(INDEX('Material routes'!$D$6:$D$2205,MATCH(V1054,'Material routes'!$A$6:$A$2205,0)),"MISSING ID")</x:f>
        <x:v>proposal.fashion.hat</x:v>
      </x:c>
      <x:c r="U1054" s="4" t="str">
        <x:v>design.audit.proposal_fashion_hat.audit.in.2</x:v>
      </x:c>
      <x:c r="V1054" s="4" t="str">
        <x:v>design.audit.proposal_fashion_hat.audit.out</x:v>
      </x:c>
    </x:row>
    <x:row r="1055" ht="64" customHeight="1">
      <x:c r="A1055" s="4" t="str">
        <x:f>IFERROR(INDEX('Material routes'!$E$6:$E$2205,MATCH(U1055,'Material routes'!$A$6:$A$2205,0)),"MISSING ID")</x:f>
        <x:v>Finished decorative husk stock</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Elaborate husk-fiber wear</x:v>
      </x:c>
      <x:c r="G1055" s="4" t="str">
        <x:f>IFERROR(INDEX('Material routes'!$F$6:$F$2205,MATCH(V1055,'Material routes'!$A$6:$A$2205,0)),"MISSING ID")</x:f>
        <x:v>Not applicable</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prerequisite",IF(K1055="Raw entry preparation","Entry-resource preparation",IF(G1055="Not applicable",IF(IFERROR(INDEX('Items'!$AI$6:$AI$1005,MATCH(T1055,'Items'!$A$6:$A$1005,0)),"MISSING ID")="Finished item","Finished endpoint",IF(IFERROR(INDEX('Items'!$AI$6:$AI$1005,MATCH(T1055,'Items'!$A$6:$A$1005,0)),"MISSING ID")="Currency","Currency / no refinement tier","Recovered output / tier not applicable")),IF(OR(IFERROR(INDEX('Crafting recipes'!$H$6:$H$1005,MATCH(J1055,'Crafting recipes'!$A$6:$A$1005,0)),"MISSING ID")="Unassigned",G1055="Unassigned"),"Tier unresolved",IF(IFERROR(VALUE(RIGHT(G1055,1))-VALUE(RIGHT(IFERROR(INDEX('Crafting recipes'!$H$6:$H$1005,MATCH(J1055,'Crafting recipes'!$A$6:$A$1005,0)),"MISSING ID"),1)),0)=1,IF(B1055=IFERROR(INDEX('Crafting recipes'!$H$6:$H$1005,MATCH(J1055,'Crafting recipes'!$A$6:$A$1005,0)),"MISSING ID"),"Advances one material tier","Lower-tier ingredient; route advances one tier"),"Needs tier review"))))))</x:f>
        <x:v>Finished endpoint</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T2</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Elaborate husk-fiber wear</x:v>
      </x:c>
      <x:c r="G1056" s="4" t="str">
        <x:f>IFERROR(INDEX('Material routes'!$F$6:$F$2205,MATCH(V1056,'Material routes'!$A$6:$A$2205,0)),"MISSING ID")</x:f>
        <x:v>Not applicable</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prerequisite",IF(K1056="Raw entry preparation","Entry-resource preparation",IF(G1056="Not applicable",IF(IFERROR(INDEX('Items'!$AI$6:$AI$1005,MATCH(T1056,'Items'!$A$6:$A$1005,0)),"MISSING ID")="Finished item","Finished endpoint",IF(IFERROR(INDEX('Items'!$AI$6:$AI$1005,MATCH(T1056,'Items'!$A$6:$A$1005,0)),"MISSING ID")="Currency","Currency / no refinement tier","Recovered output / tier not applicable")),IF(OR(IFERROR(INDEX('Crafting recipes'!$H$6:$H$1005,MATCH(J1056,'Crafting recipes'!$A$6:$A$1005,0)),"MISSING ID")="Unassigned",G1056="Unassigned"),"Tier unresolved",IF(IFERROR(VALUE(RIGHT(G1056,1))-VALUE(RIGHT(IFERROR(INDEX('Crafting recipes'!$H$6:$H$1005,MATCH(J1056,'Crafting recipes'!$A$6:$A$1005,0)),"MISSING ID"),1)),0)=1,IF(B1056=IFERROR(INDEX('Crafting recipes'!$H$6:$H$1005,MATCH(J1056,'Crafting recipes'!$A$6:$A$1005,0)),"MISSING ID"),"Advances one material tier","Lower-tier ingredient; route advances one tier"),"Needs tier review"))))))</x:f>
        <x:v>Finished endpoint</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blanks</x:v>
      </x:c>
      <x:c r="B1057" s="4" t="str">
        <x:f>IFERROR(INDEX('Material routes'!$F$6:$F$2205,MATCH(U1057,'Material routes'!$A$6:$A$2205,0)),"MISSING ID")</x:f>
        <x:v>T2</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Elaborate husk-fiber wear</x:v>
      </x:c>
      <x:c r="G1057" s="4" t="str">
        <x:f>IFERROR(INDEX('Material routes'!$F$6:$F$2205,MATCH(V1057,'Material routes'!$A$6:$A$2205,0)),"MISSING ID")</x:f>
        <x:v>Not applicable</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prerequisite",IF(K1057="Raw entry preparation","Entry-resource preparation",IF(G1057="Not applicable",IF(IFERROR(INDEX('Items'!$AI$6:$AI$1005,MATCH(T1057,'Items'!$A$6:$A$1005,0)),"MISSING ID")="Finished item","Finished endpoint",IF(IFERROR(INDEX('Items'!$AI$6:$AI$1005,MATCH(T1057,'Items'!$A$6:$A$1005,0)),"MISSING ID")="Currency","Currency / no refinement tier","Recovered output / tier not applicable")),IF(OR(IFERROR(INDEX('Crafting recipes'!$H$6:$H$1005,MATCH(J1057,'Crafting recipes'!$A$6:$A$1005,0)),"MISSING ID")="Unassigned",G1057="Unassigned"),"Tier unresolved",IF(IFERROR(VALUE(RIGHT(G1057,1))-VALUE(RIGHT(IFERROR(INDEX('Crafting recipes'!$H$6:$H$1005,MATCH(J1057,'Crafting recipes'!$A$6:$A$1005,0)),"MISSING ID"),1)),0)=1,IF(B1057=IFERROR(INDEX('Crafting recipes'!$H$6:$H$1005,MATCH(J1057,'Crafting recipes'!$A$6:$A$1005,0)),"MISSING ID"),"Advances one material tier","Lower-tier ingredient; route advances one tier"),"Needs tier review"))))))</x:f>
        <x:v>Finished endpoint</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material</x:v>
      </x:c>
      <x:c r="B1058" s="4" t="str">
        <x:f>IFERROR(INDEX('Material routes'!$F$6:$F$2205,MATCH(U1058,'Material routes'!$A$6:$A$2205,0)),"MISSING ID")</x:f>
        <x:v>T1</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Elaborate fur wear</x:v>
      </x:c>
      <x:c r="G1058" s="4" t="str">
        <x:f>IFERROR(INDEX('Material routes'!$F$6:$F$2205,MATCH(V1058,'Material routes'!$A$6:$A$2205,0)),"MISSING ID")</x:f>
        <x:v>Not applicable</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prerequisite",IF(K1058="Raw entry preparation","Entry-resource preparation",IF(G1058="Not applicable",IF(IFERROR(INDEX('Items'!$AI$6:$AI$1005,MATCH(T1058,'Items'!$A$6:$A$1005,0)),"MISSING ID")="Finished item","Finished endpoint",IF(IFERROR(INDEX('Items'!$AI$6:$AI$1005,MATCH(T1058,'Items'!$A$6:$A$1005,0)),"MISSING ID")="Currency","Currency / no refinement tier","Recovered output / tier not applicable")),IF(OR(IFERROR(INDEX('Crafting recipes'!$H$6:$H$1005,MATCH(J1058,'Crafting recipes'!$A$6:$A$1005,0)),"MISSING ID")="Unassigned",G1058="Unassigned"),"Tier unresolved",IF(IFERROR(VALUE(RIGHT(G1058,1))-VALUE(RIGHT(IFERROR(INDEX('Crafting recipes'!$H$6:$H$1005,MATCH(J1058,'Crafting recipes'!$A$6:$A$1005,0)),"MISSING ID"),1)),0)=1,IF(B1058=IFERROR(INDEX('Crafting recipes'!$H$6:$H$1005,MATCH(J1058,'Crafting recipes'!$A$6:$A$1005,0)),"MISSING ID"),"Advances one material tier","Lower-tier ingredient; route advances one tier"),"Needs tier review"))))))</x:f>
        <x:v>Finished endpoint</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T2</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Elaborate fur wear</x:v>
      </x:c>
      <x:c r="G1059" s="4" t="str">
        <x:f>IFERROR(INDEX('Material routes'!$F$6:$F$2205,MATCH(V1059,'Material routes'!$A$6:$A$2205,0)),"MISSING ID")</x:f>
        <x:v>Not applicable</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prerequisite",IF(K1059="Raw entry preparation","Entry-resource preparation",IF(G1059="Not applicable",IF(IFERROR(INDEX('Items'!$AI$6:$AI$1005,MATCH(T1059,'Items'!$A$6:$A$1005,0)),"MISSING ID")="Finished item","Finished endpoint",IF(IFERROR(INDEX('Items'!$AI$6:$AI$1005,MATCH(T1059,'Items'!$A$6:$A$1005,0)),"MISSING ID")="Currency","Currency / no refinement tier","Recovered output / tier not applicable")),IF(OR(IFERROR(INDEX('Crafting recipes'!$H$6:$H$1005,MATCH(J1059,'Crafting recipes'!$A$6:$A$1005,0)),"MISSING ID")="Unassigned",G1059="Unassigned"),"Tier unresolved",IF(IFERROR(VALUE(RIGHT(G1059,1))-VALUE(RIGHT(IFERROR(INDEX('Crafting recipes'!$H$6:$H$1005,MATCH(J1059,'Crafting recipes'!$A$6:$A$1005,0)),"MISSING ID"),1)),0)=1,IF(B1059=IFERROR(INDEX('Crafting recipes'!$H$6:$H$1005,MATCH(J1059,'Crafting recipes'!$A$6:$A$1005,0)),"MISSING ID"),"Advances one material tier","Lower-tier ingredient; route advances one tier"),"Needs tier review"))))))</x:f>
        <x:v>Finished endpoint</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ceremonial inlay stock</x:v>
      </x:c>
      <x:c r="B1060" s="4" t="str">
        <x:f>IFERROR(INDEX('Material routes'!$F$6:$F$2205,MATCH(U1060,'Material routes'!$A$6:$A$2205,0)),"MISSING ID")</x:f>
        <x:v>T4</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Elaborate fur wear</x:v>
      </x:c>
      <x:c r="G1060" s="4" t="str">
        <x:f>IFERROR(INDEX('Material routes'!$F$6:$F$2205,MATCH(V1060,'Material routes'!$A$6:$A$2205,0)),"MISSING ID")</x:f>
        <x:v>Not applicable</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prerequisite",IF(K1060="Raw entry preparation","Entry-resource preparation",IF(G1060="Not applicable",IF(IFERROR(INDEX('Items'!$AI$6:$AI$1005,MATCH(T1060,'Items'!$A$6:$A$1005,0)),"MISSING ID")="Finished item","Finished endpoint",IF(IFERROR(INDEX('Items'!$AI$6:$AI$1005,MATCH(T1060,'Items'!$A$6:$A$1005,0)),"MISSING ID")="Currency","Currency / no refinement tier","Recovered output / tier not applicable")),IF(OR(IFERROR(INDEX('Crafting recipes'!$H$6:$H$1005,MATCH(J1060,'Crafting recipes'!$A$6:$A$1005,0)),"MISSING ID")="Unassigned",G1060="Unassigned"),"Tier unresolved",IF(IFERROR(VALUE(RIGHT(G1060,1))-VALUE(RIGHT(IFERROR(INDEX('Crafting recipes'!$H$6:$H$1005,MATCH(J1060,'Crafting recipes'!$A$6:$A$1005,0)),"MISSING ID"),1)),0)=1,IF(B1060=IFERROR(INDEX('Crafting recipes'!$H$6:$H$1005,MATCH(J1060,'Crafting recipes'!$A$6:$A$1005,0)),"MISSING ID"),"Advances one material tier","Lower-tier ingredient; route advances one tier"),"Needs tier review"))))))</x:f>
        <x:v>Finished endpoint</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Processed hide material</x:v>
      </x:c>
      <x:c r="B1061" s="4" t="str">
        <x:f>IFERROR(INDEX('Material routes'!$F$6:$F$2205,MATCH(U1061,'Material routes'!$A$6:$A$2205,0)),"MISSING ID")</x:f>
        <x:v>T1</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Elaborate hide wear</x:v>
      </x:c>
      <x:c r="G1061" s="4" t="str">
        <x:f>IFERROR(INDEX('Material routes'!$F$6:$F$2205,MATCH(V1061,'Material routes'!$A$6:$A$2205,0)),"MISSING ID")</x:f>
        <x:v>Not applicable</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prerequisite",IF(K1061="Raw entry preparation","Entry-resource preparation",IF(G1061="Not applicable",IF(IFERROR(INDEX('Items'!$AI$6:$AI$1005,MATCH(T1061,'Items'!$A$6:$A$1005,0)),"MISSING ID")="Finished item","Finished endpoint",IF(IFERROR(INDEX('Items'!$AI$6:$AI$1005,MATCH(T1061,'Items'!$A$6:$A$1005,0)),"MISSING ID")="Currency","Currency / no refinement tier","Recovered output / tier not applicable")),IF(OR(IFERROR(INDEX('Crafting recipes'!$H$6:$H$1005,MATCH(J1061,'Crafting recipes'!$A$6:$A$1005,0)),"MISSING ID")="Unassigned",G1061="Unassigned"),"Tier unresolved",IF(IFERROR(VALUE(RIGHT(G1061,1))-VALUE(RIGHT(IFERROR(INDEX('Crafting recipes'!$H$6:$H$1005,MATCH(J1061,'Crafting recipes'!$A$6:$A$1005,0)),"MISSING ID"),1)),0)=1,IF(B1061=IFERROR(INDEX('Crafting recipes'!$H$6:$H$1005,MATCH(J1061,'Crafting recipes'!$A$6:$A$1005,0)),"MISSING ID"),"Advances one material tier","Lower-tier ingredient; route advances one tier"),"Needs tier review"))))))</x:f>
        <x:v>Finished endpoint</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T2</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Elaborate hide wear</x:v>
      </x:c>
      <x:c r="G1062" s="4" t="str">
        <x:f>IFERROR(INDEX('Material routes'!$F$6:$F$2205,MATCH(V1062,'Material routes'!$A$6:$A$2205,0)),"MISSING ID")</x:f>
        <x:v>Not applicable</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prerequisite",IF(K1062="Raw entry preparation","Entry-resource preparation",IF(G1062="Not applicable",IF(IFERROR(INDEX('Items'!$AI$6:$AI$1005,MATCH(T1062,'Items'!$A$6:$A$1005,0)),"MISSING ID")="Finished item","Finished endpoint",IF(IFERROR(INDEX('Items'!$AI$6:$AI$1005,MATCH(T1062,'Items'!$A$6:$A$1005,0)),"MISSING ID")="Currency","Currency / no refinement tier","Recovered output / tier not applicable")),IF(OR(IFERROR(INDEX('Crafting recipes'!$H$6:$H$1005,MATCH(J1062,'Crafting recipes'!$A$6:$A$1005,0)),"MISSING ID")="Unassigned",G1062="Unassigned"),"Tier unresolved",IF(IFERROR(VALUE(RIGHT(G1062,1))-VALUE(RIGHT(IFERROR(INDEX('Crafting recipes'!$H$6:$H$1005,MATCH(J1062,'Crafting recipes'!$A$6:$A$1005,0)),"MISSING ID"),1)),0)=1,IF(B1062=IFERROR(INDEX('Crafting recipes'!$H$6:$H$1005,MATCH(J1062,'Crafting recipes'!$A$6:$A$1005,0)),"MISSING ID"),"Advances one material tier","Lower-tier ingredient; route advances one tier"),"Needs tier review"))))))</x:f>
        <x:v>Finished endpoint</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ceremonial inlay stock</x:v>
      </x:c>
      <x:c r="B1063" s="4" t="str">
        <x:f>IFERROR(INDEX('Material routes'!$F$6:$F$2205,MATCH(U1063,'Material routes'!$A$6:$A$2205,0)),"MISSING ID")</x:f>
        <x:v>T4</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Elaborate hide wear</x:v>
      </x:c>
      <x:c r="G1063" s="4" t="str">
        <x:f>IFERROR(INDEX('Material routes'!$F$6:$F$2205,MATCH(V1063,'Material routes'!$A$6:$A$2205,0)),"MISSING ID")</x:f>
        <x:v>Not applicable</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prerequisite",IF(K1063="Raw entry preparation","Entry-resource preparation",IF(G1063="Not applicable",IF(IFERROR(INDEX('Items'!$AI$6:$AI$1005,MATCH(T1063,'Items'!$A$6:$A$1005,0)),"MISSING ID")="Finished item","Finished endpoint",IF(IFERROR(INDEX('Items'!$AI$6:$AI$1005,MATCH(T1063,'Items'!$A$6:$A$1005,0)),"MISSING ID")="Currency","Currency / no refinement tier","Recovered output / tier not applicable")),IF(OR(IFERROR(INDEX('Crafting recipes'!$H$6:$H$1005,MATCH(J1063,'Crafting recipes'!$A$6:$A$1005,0)),"MISSING ID")="Unassigned",G1063="Unassigned"),"Tier unresolved",IF(IFERROR(VALUE(RIGHT(G1063,1))-VALUE(RIGHT(IFERROR(INDEX('Crafting recipes'!$H$6:$H$1005,MATCH(J1063,'Crafting recipes'!$A$6:$A$1005,0)),"MISSING ID"),1)),0)=1,IF(B1063=IFERROR(INDEX('Crafting recipes'!$H$6:$H$1005,MATCH(J1063,'Crafting recipes'!$A$6:$A$1005,0)),"MISSING ID"),"Advances one material tier","Lower-tier ingredient; route advances one tier"),"Needs tier review"))))))</x:f>
        <x:v>Finished endpoint</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textile material</x:v>
      </x:c>
      <x:c r="B1064" s="4" t="str">
        <x:f>IFERROR(INDEX('Material routes'!$F$6:$F$2205,MATCH(U1064,'Material routes'!$A$6:$A$2205,0)),"MISSING ID")</x:f>
        <x:v>T1</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Simple everyday wraps</x:v>
      </x:c>
      <x:c r="G1064" s="4" t="str">
        <x:f>IFERROR(INDEX('Material routes'!$F$6:$F$2205,MATCH(V1064,'Material routes'!$A$6:$A$2205,0)),"MISSING ID")</x:f>
        <x:v>Not applicable</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prerequisite",IF(K1064="Raw entry preparation","Entry-resource preparation",IF(G1064="Not applicable",IF(IFERROR(INDEX('Items'!$AI$6:$AI$1005,MATCH(T1064,'Items'!$A$6:$A$1005,0)),"MISSING ID")="Finished item","Finished endpoint",IF(IFERROR(INDEX('Items'!$AI$6:$AI$1005,MATCH(T1064,'Items'!$A$6:$A$1005,0)),"MISSING ID")="Currency","Currency / no refinement tier","Recovered output / tier not applicable")),IF(OR(IFERROR(INDEX('Crafting recipes'!$H$6:$H$1005,MATCH(J1064,'Crafting recipes'!$A$6:$A$1005,0)),"MISSING ID")="Unassigned",G1064="Unassigned"),"Tier unresolved",IF(IFERROR(VALUE(RIGHT(G1064,1))-VALUE(RIGHT(IFERROR(INDEX('Crafting recipes'!$H$6:$H$1005,MATCH(J1064,'Crafting recipes'!$A$6:$A$1005,0)),"MISSING ID"),1)),0)=1,IF(B1064=IFERROR(INDEX('Crafting recipes'!$H$6:$H$1005,MATCH(J1064,'Crafting recipes'!$A$6:$A$1005,0)),"MISSING ID"),"Advances one material tier","Lower-tier ingredient; route advances one tier"),"Needs tier review"))))))</x:f>
        <x:v>Finished endpoint</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T3</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Simple everyday wraps</x:v>
      </x:c>
      <x:c r="G1065" s="4" t="str">
        <x:f>IFERROR(INDEX('Material routes'!$F$6:$F$2205,MATCH(V1065,'Material routes'!$A$6:$A$2205,0)),"MISSING ID")</x:f>
        <x:v>Not applicable</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prerequisite",IF(K1065="Raw entry preparation","Entry-resource preparation",IF(G1065="Not applicable",IF(IFERROR(INDEX('Items'!$AI$6:$AI$1005,MATCH(T1065,'Items'!$A$6:$A$1005,0)),"MISSING ID")="Finished item","Finished endpoint",IF(IFERROR(INDEX('Items'!$AI$6:$AI$1005,MATCH(T1065,'Items'!$A$6:$A$1005,0)),"MISSING ID")="Currency","Currency / no refinement tier","Recovered output / tier not applicable")),IF(OR(IFERROR(INDEX('Crafting recipes'!$H$6:$H$1005,MATCH(J1065,'Crafting recipes'!$A$6:$A$1005,0)),"MISSING ID")="Unassigned",G1065="Unassigned"),"Tier unresolved",IF(IFERROR(VALUE(RIGHT(G1065,1))-VALUE(RIGHT(IFERROR(INDEX('Crafting recipes'!$H$6:$H$1005,MATCH(J1065,'Crafting recipes'!$A$6:$A$1005,0)),"MISSING ID"),1)),0)=1,IF(B1065=IFERROR(INDEX('Crafting recipes'!$H$6:$H$1005,MATCH(J1065,'Crafting recipes'!$A$6:$A$1005,0)),"MISSING ID"),"Advances one material tier","Lower-tier ingredient; route advances one tier"),"Needs tier review"))))))</x:f>
        <x:v>Finished endpoint</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T2</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Not applicable</x:v>
      </x:c>
      <x:c r="H1066" s="4" t="str">
        <x:f>IFERROR(INDEX('Material routes'!$H$6:$H$2205,MATCH(V1066,'Material routes'!$A$6:$A$2205,0)),"MISSING ID")</x:f>
        <x:v>Carrier</x:v>
      </x:c>
      <x:c r="I1066" s="4" t="str">
        <x:f>IFERROR(INDEX('Material routes'!$G$6:$G$2205,MATCH(V1066,'Material routes'!$A$6:$A$2205,0)),"MISSING ID")</x:f>
        <x:v>Attachments</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prerequisite",IF(K1066="Raw entry preparation","Entry-resource preparation",IF(G1066="Not applicable",IF(IFERROR(INDEX('Items'!$AI$6:$AI$1005,MATCH(T1066,'Items'!$A$6:$A$1005,0)),"MISSING ID")="Finished item","Finished endpoint",IF(IFERROR(INDEX('Items'!$AI$6:$AI$1005,MATCH(T1066,'Items'!$A$6:$A$1005,0)),"MISSING ID")="Currency","Currency / no refinement tier","Recovered output / tier not applicable")),IF(OR(IFERROR(INDEX('Crafting recipes'!$H$6:$H$1005,MATCH(J1066,'Crafting recipes'!$A$6:$A$1005,0)),"MISSING ID")="Unassigned",G1066="Unassigned"),"Tier unresolved",IF(IFERROR(VALUE(RIGHT(G1066,1))-VALUE(RIGHT(IFERROR(INDEX('Crafting recipes'!$H$6:$H$1005,MATCH(J1066,'Crafting recipes'!$A$6:$A$1005,0)),"MISSING ID"),1)),0)=1,IF(B1066=IFERROR(INDEX('Crafting recipes'!$H$6:$H$1005,MATCH(J1066,'Crafting recipes'!$A$6:$A$1005,0)),"MISSING ID"),"Advances one material tier","Lower-tier ingredient; route advances one tier"),"Needs tier review"))))))</x:f>
        <x:v>Finished endpoint</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Not applicable</x:v>
      </x:c>
      <x:c r="H1067" s="4" t="str">
        <x:f>IFERROR(INDEX('Material routes'!$H$6:$H$2205,MATCH(V1067,'Material routes'!$A$6:$A$2205,0)),"MISSING ID")</x:f>
        <x:v>Carrier</x:v>
      </x:c>
      <x:c r="I1067" s="4" t="str">
        <x:f>IFERROR(INDEX('Material routes'!$G$6:$G$2205,MATCH(V1067,'Material routes'!$A$6:$A$2205,0)),"MISSING ID")</x:f>
        <x:v>Attachments</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prerequisite",IF(K1067="Raw entry preparation","Entry-resource preparation",IF(G1067="Not applicable",IF(IFERROR(INDEX('Items'!$AI$6:$AI$1005,MATCH(T1067,'Items'!$A$6:$A$1005,0)),"MISSING ID")="Finished item","Finished endpoint",IF(IFERROR(INDEX('Items'!$AI$6:$AI$1005,MATCH(T1067,'Items'!$A$6:$A$1005,0)),"MISSING ID")="Currency","Currency / no refinement tier","Recovered output / tier not applicable")),IF(OR(IFERROR(INDEX('Crafting recipes'!$H$6:$H$1005,MATCH(J1067,'Crafting recipes'!$A$6:$A$1005,0)),"MISSING ID")="Unassigned",G1067="Unassigned"),"Tier unresolved",IF(IFERROR(VALUE(RIGHT(G1067,1))-VALUE(RIGHT(IFERROR(INDEX('Crafting recipes'!$H$6:$H$1005,MATCH(J1067,'Crafting recipes'!$A$6:$A$1005,0)),"MISSING ID"),1)),0)=1,IF(B1067=IFERROR(INDEX('Crafting recipes'!$H$6:$H$1005,MATCH(J1067,'Crafting recipes'!$A$6:$A$1005,0)),"MISSING ID"),"Advances one material tier","Lower-tier ingredient; route advances one tier"),"Needs tier review"))))))</x:f>
        <x:v>Finished endpoint</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stock</x:v>
      </x:c>
      <x:c r="B1068" s="4" t="str">
        <x:f>IFERROR(INDEX('Material routes'!$F$6:$F$2205,MATCH(U1068,'Material routes'!$A$6:$A$2205,0)),"MISSING ID")</x:f>
        <x:v>T3</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Not applicable</x:v>
      </x:c>
      <x:c r="H1068" s="4" t="str">
        <x:f>IFERROR(INDEX('Material routes'!$H$6:$H$2205,MATCH(V1068,'Material routes'!$A$6:$A$2205,0)),"MISSING ID")</x:f>
        <x:v>Carrier</x:v>
      </x:c>
      <x:c r="I1068" s="4" t="str">
        <x:f>IFERROR(INDEX('Material routes'!$G$6:$G$2205,MATCH(V1068,'Material routes'!$A$6:$A$2205,0)),"MISSING ID")</x:f>
        <x:v>Attachments</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prerequisite",IF(K1068="Raw entry preparation","Entry-resource preparation",IF(G1068="Not applicable",IF(IFERROR(INDEX('Items'!$AI$6:$AI$1005,MATCH(T1068,'Items'!$A$6:$A$1005,0)),"MISSING ID")="Finished item","Finished endpoint",IF(IFERROR(INDEX('Items'!$AI$6:$AI$1005,MATCH(T1068,'Items'!$A$6:$A$1005,0)),"MISSING ID")="Currency","Currency / no refinement tier","Recovered output / tier not applicable")),IF(OR(IFERROR(INDEX('Crafting recipes'!$H$6:$H$1005,MATCH(J1068,'Crafting recipes'!$A$6:$A$1005,0)),"MISSING ID")="Unassigned",G1068="Unassigned"),"Tier unresolved",IF(IFERROR(VALUE(RIGHT(G1068,1))-VALUE(RIGHT(IFERROR(INDEX('Crafting recipes'!$H$6:$H$1005,MATCH(J1068,'Crafting recipes'!$A$6:$A$1005,0)),"MISSING ID"),1)),0)=1,IF(B1068=IFERROR(INDEX('Crafting recipes'!$H$6:$H$1005,MATCH(J1068,'Crafting recipes'!$A$6:$A$1005,0)),"MISSING ID"),"Advances one material tier","Lower-tier ingredient; route advances one tier"),"Needs tier review"))))))</x:f>
        <x:v>Finished endpoint</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Not applicable</x:v>
      </x:c>
      <x:c r="H1069" s="4" t="str">
        <x:f>IFERROR(INDEX('Material routes'!$H$6:$H$2205,MATCH(V1069,'Material routes'!$A$6:$A$2205,0)),"MISSING ID")</x:f>
        <x:v>Tool</x:v>
      </x:c>
      <x:c r="I1069" s="4" t="str">
        <x:f>IFERROR(INDEX('Material routes'!$G$6:$G$2205,MATCH(V1069,'Material routes'!$A$6:$A$2205,0)),"MISSING ID")</x:f>
        <x:v>Tools</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Finished endpoint</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stock</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Not applicable</x:v>
      </x:c>
      <x:c r="H1070" s="4" t="str">
        <x:f>IFERROR(INDEX('Material routes'!$H$6:$H$2205,MATCH(V1070,'Material routes'!$A$6:$A$2205,0)),"MISSING ID")</x:f>
        <x:v>Tool</x:v>
      </x:c>
      <x:c r="I1070" s="4" t="str">
        <x:f>IFERROR(INDEX('Material routes'!$G$6:$G$2205,MATCH(V1070,'Material routes'!$A$6:$A$2205,0)),"MISSING ID")</x:f>
        <x:v>Tools</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Finished endpoint</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Not applicable</x:v>
      </x:c>
      <x:c r="H1071" s="4" t="str">
        <x:f>IFERROR(INDEX('Material routes'!$H$6:$H$2205,MATCH(V1071,'Material routes'!$A$6:$A$2205,0)),"MISSING ID")</x:f>
        <x:v>Service kit</x:v>
      </x:c>
      <x:c r="I1071" s="4" t="str">
        <x:f>IFERROR(INDEX('Material routes'!$G$6:$G$2205,MATCH(V1071,'Material routes'!$A$6:$A$2205,0)),"MISSING ID")</x:f>
        <x:v>Field supplies</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Finished endpoint</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Not applicable</x:v>
      </x:c>
      <x:c r="H1072" s="4" t="str">
        <x:f>IFERROR(INDEX('Material routes'!$H$6:$H$2205,MATCH(V1072,'Material routes'!$A$6:$A$2205,0)),"MISSING ID")</x:f>
        <x:v>Service kit</x:v>
      </x:c>
      <x:c r="I1072" s="4" t="str">
        <x:f>IFERROR(INDEX('Material routes'!$G$6:$G$2205,MATCH(V1072,'Material routes'!$A$6:$A$2205,0)),"MISSING ID")</x:f>
        <x:v>Field supplies</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Finished endpoint</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Not applicable</x:v>
      </x:c>
      <x:c r="C1073" s="4" t="str">
        <x:f>IFERROR(INDEX('Material routes'!$H$6:$H$2205,MATCH(U1073,'Material routes'!$A$6:$A$2205,0)),"MISSING ID")</x:f>
        <x:v>Tool</x:v>
      </x:c>
      <x:c r="D1073" s="4" t="str">
        <x:f>IFERROR(INDEX('Material routes'!$G$6:$G$2205,MATCH(U1073,'Material routes'!$A$6:$A$2205,0)),"MISSING ID")</x:f>
        <x:v>Tools</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Not applicable</x:v>
      </x:c>
      <x:c r="H1073" s="4" t="str">
        <x:f>IFERROR(INDEX('Material routes'!$H$6:$H$2205,MATCH(V1073,'Material routes'!$A$6:$A$2205,0)),"MISSING ID")</x:f>
        <x:v>Service kit</x:v>
      </x:c>
      <x:c r="I1073" s="4" t="str">
        <x:f>IFERROR(INDEX('Material routes'!$G$6:$G$2205,MATCH(V1073,'Material routes'!$A$6:$A$2205,0)),"MISSING ID")</x:f>
        <x:v>Field supplies</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Finished endpoint</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Not applicable</x:v>
      </x:c>
      <x:c r="C1074" s="4" t="str">
        <x:f>IFERROR(INDEX('Material routes'!$H$6:$H$2205,MATCH(U1074,'Material routes'!$A$6:$A$2205,0)),"MISSING ID")</x:f>
        <x:v>Tool</x:v>
      </x:c>
      <x:c r="D1074" s="4" t="str">
        <x:f>IFERROR(INDEX('Material routes'!$G$6:$G$2205,MATCH(U1074,'Material routes'!$A$6:$A$2205,0)),"MISSING ID")</x:f>
        <x:v>Salvage</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Not applicable</x:v>
      </x:c>
      <x:c r="H1074" s="4" t="str">
        <x:f>IFERROR(INDEX('Material routes'!$H$6:$H$2205,MATCH(V1074,'Material routes'!$A$6:$A$2205,0)),"MISSING ID")</x:f>
        <x:v>Service kit</x:v>
      </x:c>
      <x:c r="I1074" s="4" t="str">
        <x:f>IFERROR(INDEX('Material routes'!$G$6:$G$2205,MATCH(V1074,'Material routes'!$A$6:$A$2205,0)),"MISSING ID")</x:f>
        <x:v>Field supplies</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Finished endpoint</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Not applicable</x:v>
      </x:c>
      <x:c r="H1075" s="4" t="str">
        <x:f>IFERROR(INDEX('Material routes'!$H$6:$H$2205,MATCH(V1075,'Material routes'!$A$6:$A$2205,0)),"MISSING ID")</x:f>
        <x:v>Cultural object</x:v>
      </x:c>
      <x:c r="I1075" s="4" t="str">
        <x:f>IFERROR(INDEX('Material routes'!$G$6:$G$2205,MATCH(V1075,'Material routes'!$A$6:$A$2205,0)),"MISSING ID")</x:f>
        <x:v>Cultural objects</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Finished endpoint</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Drawn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Not applicable</x:v>
      </x:c>
      <x:c r="H1076" s="4" t="str">
        <x:f>IFERROR(INDEX('Material routes'!$H$6:$H$2205,MATCH(V1076,'Material routes'!$A$6:$A$2205,0)),"MISSING ID")</x:f>
        <x:v>Cultural object</x:v>
      </x:c>
      <x:c r="I1076" s="4" t="str">
        <x:f>IFERROR(INDEX('Material routes'!$G$6:$G$2205,MATCH(V1076,'Material routes'!$A$6:$A$2205,0)),"MISSING ID")</x:f>
        <x:v>Cultural objects</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Finished endpoint</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Prepared mineral pigment powder</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Not applicable</x:v>
      </x:c>
      <x:c r="H1077" s="4" t="str">
        <x:f>IFERROR(INDEX('Material routes'!$H$6:$H$2205,MATCH(V1077,'Material routes'!$A$6:$A$2205,0)),"MISSING ID")</x:f>
        <x:v>Cultural object</x:v>
      </x:c>
      <x:c r="I1077" s="4" t="str">
        <x:f>IFERROR(INDEX('Material routes'!$G$6:$G$2205,MATCH(V1077,'Material routes'!$A$6:$A$2205,0)),"MISSING ID")</x:f>
        <x:v>Cultural objects</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Finished endpoint</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Not applicable</x:v>
      </x:c>
      <x:c r="H1078" s="4" t="str">
        <x:f>IFERROR(INDEX('Material routes'!$H$6:$H$2205,MATCH(V1078,'Material routes'!$A$6:$A$2205,0)),"MISSING ID")</x:f>
        <x:v>Cultural object</x:v>
      </x:c>
      <x:c r="I1078" s="4" t="str">
        <x:f>IFERROR(INDEX('Material routes'!$G$6:$G$2205,MATCH(V1078,'Material routes'!$A$6:$A$2205,0)),"MISSING ID")</x:f>
        <x:v>Cultural objects</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Finished endpoint</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Drawn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Not applicable</x:v>
      </x:c>
      <x:c r="H1079" s="4" t="str">
        <x:f>IFERROR(INDEX('Material routes'!$H$6:$H$2205,MATCH(V1079,'Material routes'!$A$6:$A$2205,0)),"MISSING ID")</x:f>
        <x:v>Cultural object</x:v>
      </x:c>
      <x:c r="I1079" s="4" t="str">
        <x:f>IFERROR(INDEX('Material routes'!$G$6:$G$2205,MATCH(V1079,'Material routes'!$A$6:$A$2205,0)),"MISSING ID")</x:f>
        <x:v>Cultural objects</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Finished endpoint</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Prepared mineral pigment powder</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Not applicable</x:v>
      </x:c>
      <x:c r="H1080" s="4" t="str">
        <x:f>IFERROR(INDEX('Material routes'!$H$6:$H$2205,MATCH(V1080,'Material routes'!$A$6:$A$2205,0)),"MISSING ID")</x:f>
        <x:v>Cultural object</x:v>
      </x:c>
      <x:c r="I1080" s="4" t="str">
        <x:f>IFERROR(INDEX('Material routes'!$G$6:$G$2205,MATCH(V1080,'Material routes'!$A$6:$A$2205,0)),"MISSING ID")</x:f>
        <x:v>Cultural objects</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Finished endpoint</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 composite stock</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Not applicable</x:v>
      </x:c>
      <x:c r="H1084" s="4" t="str">
        <x:f>IFERROR(INDEX('Material routes'!$H$6:$H$2205,MATCH(V1084,'Material routes'!$A$6:$A$2205,0)),"MISSING ID")</x:f>
        <x:v>Container</x:v>
      </x:c>
      <x:c r="I1084" s="4" t="str">
        <x:f>IFERROR(INDEX('Material routes'!$G$6:$G$2205,MATCH(V1084,'Material routes'!$A$6:$A$2205,0)),"MISSING ID")</x:f>
        <x:v>Cultural objects</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Finished endpoint</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Not applicable</x:v>
      </x:c>
      <x:c r="H1085" s="4" t="str">
        <x:f>IFERROR(INDEX('Material routes'!$H$6:$H$2205,MATCH(V1085,'Material routes'!$A$6:$A$2205,0)),"MISSING ID")</x:f>
        <x:v>Container</x:v>
      </x:c>
      <x:c r="I1085" s="4" t="str">
        <x:f>IFERROR(INDEX('Material routes'!$G$6:$G$2205,MATCH(V1085,'Material routes'!$A$6:$A$2205,0)),"MISSING ID")</x:f>
        <x:v>Cultural objects</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Finished endpoint</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stock</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Not applicable</x:v>
      </x:c>
      <x:c r="H1086" s="4" t="str">
        <x:f>IFERROR(INDEX('Material routes'!$H$6:$H$2205,MATCH(V1086,'Material routes'!$A$6:$A$2205,0)),"MISSING ID")</x:f>
        <x:v>Container</x:v>
      </x:c>
      <x:c r="I1086" s="4" t="str">
        <x:f>IFERROR(INDEX('Material routes'!$G$6:$G$2205,MATCH(V1086,'Material routes'!$A$6:$A$2205,0)),"MISSING ID")</x:f>
        <x:v>Cultural objects</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Finished endpoint</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Not applicable</x:v>
      </x:c>
      <x:c r="H1087" s="4" t="str">
        <x:f>IFERROR(INDEX('Material routes'!$H$6:$H$2205,MATCH(V1087,'Material routes'!$A$6:$A$2205,0)),"MISSING ID")</x:f>
        <x:v>Cultural object</x:v>
      </x:c>
      <x:c r="I1087" s="4" t="str">
        <x:f>IFERROR(INDEX('Material routes'!$G$6:$G$2205,MATCH(V1087,'Material routes'!$A$6:$A$2205,0)),"MISSING ID")</x:f>
        <x:v>Cultural objects</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Finished endpoint</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Drawn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Not applicable</x:v>
      </x:c>
      <x:c r="H1088" s="4" t="str">
        <x:f>IFERROR(INDEX('Material routes'!$H$6:$H$2205,MATCH(V1088,'Material routes'!$A$6:$A$2205,0)),"MISSING ID")</x:f>
        <x:v>Cultural object</x:v>
      </x:c>
      <x:c r="I1088" s="4" t="str">
        <x:f>IFERROR(INDEX('Material routes'!$G$6:$G$2205,MATCH(V1088,'Material routes'!$A$6:$A$2205,0)),"MISSING ID")</x:f>
        <x:v>Cultural objects</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Finished endpoint</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Prepared mineral pigment powder</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Not applicable</x:v>
      </x:c>
      <x:c r="H1089" s="4" t="str">
        <x:f>IFERROR(INDEX('Material routes'!$H$6:$H$2205,MATCH(V1089,'Material routes'!$A$6:$A$2205,0)),"MISSING ID")</x:f>
        <x:v>Cultural object</x:v>
      </x:c>
      <x:c r="I1089" s="4" t="str">
        <x:f>IFERROR(INDEX('Material routes'!$G$6:$G$2205,MATCH(V1089,'Material routes'!$A$6:$A$2205,0)),"MISSING ID")</x:f>
        <x:v>Cultural objects</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Finished endpoint</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Not applicable</x:v>
      </x:c>
      <x:c r="H1090" s="4" t="str">
        <x:f>IFERROR(INDEX('Material routes'!$H$6:$H$2205,MATCH(V1090,'Material routes'!$A$6:$A$2205,0)),"MISSING ID")</x:f>
        <x:v>Cultural object</x:v>
      </x:c>
      <x:c r="I1090" s="4" t="str">
        <x:f>IFERROR(INDEX('Material routes'!$G$6:$G$2205,MATCH(V1090,'Material routes'!$A$6:$A$2205,0)),"MISSING ID")</x:f>
        <x:v>Cultural objects</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Finished endpoint</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Drawn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Not applicable</x:v>
      </x:c>
      <x:c r="H1091" s="4" t="str">
        <x:f>IFERROR(INDEX('Material routes'!$H$6:$H$2205,MATCH(V1091,'Material routes'!$A$6:$A$2205,0)),"MISSING ID")</x:f>
        <x:v>Cultural object</x:v>
      </x:c>
      <x:c r="I1091" s="4" t="str">
        <x:f>IFERROR(INDEX('Material routes'!$G$6:$G$2205,MATCH(V1091,'Material routes'!$A$6:$A$2205,0)),"MISSING ID")</x:f>
        <x:v>Cultural objects</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Finished endpoint</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Prepared mineral pigment powder</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Not applicable</x:v>
      </x:c>
      <x:c r="H1092" s="4" t="str">
        <x:f>IFERROR(INDEX('Material routes'!$H$6:$H$2205,MATCH(V1092,'Material routes'!$A$6:$A$2205,0)),"MISSING ID")</x:f>
        <x:v>Cultural object</x:v>
      </x:c>
      <x:c r="I1092" s="4" t="str">
        <x:f>IFERROR(INDEX('Material routes'!$G$6:$G$2205,MATCH(V1092,'Material routes'!$A$6:$A$2205,0)),"MISSING ID")</x:f>
        <x:v>Cultural objects</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Finished endpoint</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Not applicable</x:v>
      </x:c>
      <x:c r="H1093" s="4" t="str">
        <x:f>IFERROR(INDEX('Material routes'!$H$6:$H$2205,MATCH(V1093,'Material routes'!$A$6:$A$2205,0)),"MISSING ID")</x:f>
        <x:v>Tool</x:v>
      </x:c>
      <x:c r="I1093" s="4" t="str">
        <x:f>IFERROR(INDEX('Material routes'!$G$6:$G$2205,MATCH(V1093,'Material routes'!$A$6:$A$2205,0)),"MISSING ID")</x:f>
        <x:v>Cultural objects</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Finished endpoint</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Not applicable</x:v>
      </x:c>
      <x:c r="H1094" s="4" t="str">
        <x:f>IFERROR(INDEX('Material routes'!$H$6:$H$2205,MATCH(V1094,'Material routes'!$A$6:$A$2205,0)),"MISSING ID")</x:f>
        <x:v>Tool</x:v>
      </x:c>
      <x:c r="I1094" s="4" t="str">
        <x:f>IFERROR(INDEX('Material routes'!$G$6:$G$2205,MATCH(V1094,'Material routes'!$A$6:$A$2205,0)),"MISSING ID")</x:f>
        <x:v>Cultural objects</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Finished endpoint</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t="str">
        <x:f>IFERROR(INDEX('Material routes'!$E$6:$E$2205,MATCH(U1095,'Material routes'!$A$6:$A$2205,0)),"MISSING ID")</x:f>
        <x:v>Husk-fiber paper</x:v>
      </x:c>
      <x:c r="B1095" s="4" t="str">
        <x:f>IFERROR(INDEX('Material routes'!$F$6:$F$2205,MATCH(U1095,'Material routes'!$A$6:$A$2205,0)),"MISSING ID")</x:f>
        <x:v>T2</x:v>
      </x:c>
      <x:c r="C1095" s="4" t="str">
        <x:f>IFERROR(INDEX('Material routes'!$H$6:$H$2205,MATCH(U1095,'Material routes'!$A$6:$A$2205,0)),"MISSING ID")</x:f>
        <x:v>Processed material</x:v>
      </x:c>
      <x:c r="D1095" s="4" t="str">
        <x:f>IFERROR(INDEX('Material routes'!$G$6:$G$2205,MATCH(U1095,'Material routes'!$A$6:$A$2205,0)),"MISSING ID")</x:f>
        <x:v>Crafting components</x:v>
      </x:c>
      <x:c r="E1095" s="4" t="str">
        <x:f>IFERROR(INDEX('Material routes'!$C$6:$C$2205,MATCH(U1095,'Material routes'!$A$6:$A$2205,0)),"MISSING ID")</x:f>
        <x:v>Ingredient candidate</x:v>
      </x:c>
      <x:c r="F1095" s="4" t="str">
        <x:f>IFERROR(INDEX('Material routes'!$E$6:$E$2205,MATCH(V1095,'Material routes'!$A$6:$A$2205,0)),"MISSING ID")</x:f>
        <x:v>Civic register folio</x:v>
      </x:c>
      <x:c r="G1095" s="4" t="str">
        <x:f>IFERROR(INDEX('Material routes'!$F$6:$F$2205,MATCH(V1095,'Material routes'!$A$6:$A$2205,0)),"MISSING ID")</x:f>
        <x:v>Not applicable</x:v>
      </x:c>
      <x:c r="H1095" s="4" t="str">
        <x:f>IFERROR(INDEX('Material routes'!$H$6:$H$2205,MATCH(V1095,'Material routes'!$A$6:$A$2205,0)),"MISSING ID")</x:f>
        <x:v>Document</x:v>
      </x:c>
      <x:c r="I1095" s="4" t="str">
        <x:f>IFERROR(INDEX('Material routes'!$G$6:$G$2205,MATCH(V1095,'Material routes'!$A$6:$A$2205,0)),"MISSING ID")</x:f>
        <x:v>Cultural objects</x:v>
      </x:c>
      <x:c r="J1095" s="4" t="str">
        <x:f>IFERROR(INDEX('Material routes'!$B$6:$B$2205,MATCH(U1095,'Material routes'!$A$6:$A$2205,0)),"MISSING ID")</x:f>
        <x:v>design.audit.proposal_culture_register</x:v>
      </x:c>
      <x:c r="K1095" s="4" t="str">
        <x:f>IFERROR(INDEX('Crafting recipes'!$C$6:$C$1005,MATCH(J1095,'Crafting recipes'!$A$6:$A$1005,0)),"MISSING ID")</x:f>
        <x:v>Finished-item crafting</x:v>
      </x:c>
      <x:c r="L1095" s="4" t="str">
        <x:f>IFERROR(INDEX('Material routes'!$K$6:$K$2205,MATCH(U1095,'Material routes'!$A$6:$A$2205,0)),"MISSING ID")</x:f>
        <x:v>Proposal</x:v>
      </x:c>
      <x:c r="M1095" s="4" t="str">
        <x:f>IFERROR(INDEX('Material routes'!$M$6:$M$2205,MATCH(U1095,'Material routes'!$A$6:$A$2205,0)),"MISSING ID")</x:f>
        <x:v>Partial proposal</x:v>
      </x:c>
      <x:c r="N1095" s="4"/>
      <x:c r="O1095" s="4" t="str">
        <x:f>IFERROR(INDEX('Material routes'!$J$6:$J$2205,MATCH(U1095,'Material routes'!$A$6:$A$2205,0)),"MISSING ID")</x:f>
        <x:v>Unspecified</x:v>
      </x:c>
      <x:c r="P1095" s="4"/>
      <x:c r="Q1095" s="4" t="str">
        <x:f>IFERROR(INDEX('Material routes'!$J$6:$J$2205,MATCH(V1095,'Material routes'!$A$6:$A$2205,0)),"MISSING ID")</x:f>
        <x:v>Unspecified</x:v>
      </x:c>
      <x:c r="R1095" s="4" t="str">
        <x:f>IF(L1095="Withheld","Withheld premise",IF(E1095="Tool candidate","Reusable prerequisite",IF(K1095="Raw entry preparation","Entry-resource preparation",IF(G1095="Not applicable",IF(IFERROR(INDEX('Items'!$AI$6:$AI$1005,MATCH(T1095,'Items'!$A$6:$A$1005,0)),"MISSING ID")="Finished item","Finished endpoint",IF(IFERROR(INDEX('Items'!$AI$6:$AI$1005,MATCH(T1095,'Items'!$A$6:$A$1005,0)),"MISSING ID")="Currency","Currency / no refinement tier","Recovered output / tier not applicable")),IF(OR(IFERROR(INDEX('Crafting recipes'!$H$6:$H$1005,MATCH(J1095,'Crafting recipes'!$A$6:$A$1005,0)),"MISSING ID")="Unassigned",G1095="Unassigned"),"Tier unresolved",IF(IFERROR(VALUE(RIGHT(G1095,1))-VALUE(RIGHT(IFERROR(INDEX('Crafting recipes'!$H$6:$H$1005,MATCH(J1095,'Crafting recipes'!$A$6:$A$1005,0)),"MISSING ID"),1)),0)=1,IF(B1095=IFERROR(INDEX('Crafting recipes'!$H$6:$H$1005,MATCH(J1095,'Crafting recipes'!$A$6:$A$1005,0)),"MISSING ID"),"Advances one material tier","Lower-tier ingredient; route advances one tier"),"Needs tier review"))))))</x:f>
        <x:v>Finished endpoint</x:v>
      </x:c>
      <x:c r="S1095" s="4" t="str">
        <x:f>IFERROR(INDEX('Material routes'!$D$6:$D$2205,MATCH(U1095,'Material routes'!$A$6:$A$2205,0)),"MISSING ID")</x:f>
        <x:v>proposal.bio.husk_paper</x:v>
      </x:c>
      <x:c r="T1095" s="4" t="str">
        <x:f>IFERROR(INDEX('Material routes'!$D$6:$D$2205,MATCH(V1095,'Material routes'!$A$6:$A$2205,0)),"MISSING ID")</x:f>
        <x:v>proposal.culture.register</x:v>
      </x:c>
      <x:c r="U1095" s="4" t="str">
        <x:v>design.audit.proposal_culture_register.audit.in.1</x:v>
      </x:c>
      <x:c r="V1095" s="4" t="str">
        <x:v>design.audit.proposal_culture_register.audit.out</x:v>
      </x:c>
    </x:row>
    <x:row r="1096" ht="64" customHeight="1">
      <x:c r="A1096" s="4" t="str">
        <x:f>IFERROR(INDEX('Material routes'!$E$6:$E$2205,MATCH(U1096,'Material routes'!$A$6:$A$2205,0)),"MISSING ID")</x:f>
        <x:v>Husk-paper writing pigment</x:v>
      </x:c>
      <x:c r="B1096" s="4" t="str">
        <x:f>IFERROR(INDEX('Material routes'!$F$6:$F$2205,MATCH(U1096,'Material routes'!$A$6:$A$2205,0)),"MISSING ID")</x:f>
        <x:v>T2</x:v>
      </x:c>
      <x:c r="C1096" s="4" t="str">
        <x:f>IFERROR(INDEX('Material routes'!$H$6:$H$2205,MATCH(U1096,'Material routes'!$A$6:$A$2205,0)),"MISSING ID")</x:f>
        <x:v>Chemical material</x:v>
      </x:c>
      <x:c r="D1096" s="4" t="str">
        <x:f>IFERROR(INDEX('Material routes'!$G$6:$G$2205,MATCH(U1096,'Material routes'!$A$6:$A$2205,0)),"MISSING ID")</x:f>
        <x:v>Processing agents</x:v>
      </x:c>
      <x:c r="E1096" s="4" t="str">
        <x:f>IFERROR(INDEX('Material routes'!$C$6:$C$2205,MATCH(U1096,'Material routes'!$A$6:$A$2205,0)),"MISSING ID")</x:f>
        <x:v>Ingredient candidate</x:v>
      </x:c>
      <x:c r="F1096" s="4" t="str">
        <x:f>IFERROR(INDEX('Material routes'!$E$6:$E$2205,MATCH(V1096,'Material routes'!$A$6:$A$2205,0)),"MISSING ID")</x:f>
        <x:v>Civic register folio</x:v>
      </x:c>
      <x:c r="G1096" s="4" t="str">
        <x:f>IFERROR(INDEX('Material routes'!$F$6:$F$2205,MATCH(V1096,'Material routes'!$A$6:$A$2205,0)),"MISSING ID")</x:f>
        <x:v>Not applicable</x:v>
      </x:c>
      <x:c r="H1096" s="4" t="str">
        <x:f>IFERROR(INDEX('Material routes'!$H$6:$H$2205,MATCH(V1096,'Material routes'!$A$6:$A$2205,0)),"MISSING ID")</x:f>
        <x:v>Document</x:v>
      </x:c>
      <x:c r="I1096" s="4" t="str">
        <x:f>IFERROR(INDEX('Material routes'!$G$6:$G$2205,MATCH(V1096,'Material routes'!$A$6:$A$2205,0)),"MISSING ID")</x:f>
        <x:v>Cultural objects</x:v>
      </x:c>
      <x:c r="J1096" s="4" t="str">
        <x:f>IFERROR(INDEX('Material routes'!$B$6:$B$2205,MATCH(U1096,'Material routes'!$A$6:$A$2205,0)),"MISSING ID")</x:f>
        <x:v>design.audit.proposal_culture_register</x:v>
      </x:c>
      <x:c r="K1096" s="4" t="str">
        <x:f>IFERROR(INDEX('Crafting recipes'!$C$6:$C$1005,MATCH(J1096,'Crafting recipes'!$A$6:$A$1005,0)),"MISSING ID")</x:f>
        <x:v>Finished-item crafting</x:v>
      </x:c>
      <x:c r="L1096" s="4" t="str">
        <x:f>IFERROR(INDEX('Material routes'!$K$6:$K$2205,MATCH(U1096,'Material routes'!$A$6:$A$2205,0)),"MISSING ID")</x:f>
        <x:v>Proposal</x:v>
      </x:c>
      <x:c r="M1096" s="4" t="str">
        <x:f>IFERROR(INDEX('Material routes'!$M$6:$M$2205,MATCH(U1096,'Material routes'!$A$6:$A$2205,0)),"MISSING ID")</x:f>
        <x:v>Partial proposal</x:v>
      </x:c>
      <x:c r="N1096" s="4"/>
      <x:c r="O1096" s="4" t="str">
        <x:f>IFERROR(INDEX('Material routes'!$J$6:$J$2205,MATCH(U1096,'Material routes'!$A$6:$A$2205,0)),"MISSING ID")</x:f>
        <x:v>Unspecified</x:v>
      </x:c>
      <x:c r="P1096" s="4"/>
      <x:c r="Q1096" s="4" t="str">
        <x:f>IFERROR(INDEX('Material routes'!$J$6:$J$2205,MATCH(V1096,'Material routes'!$A$6:$A$2205,0)),"MISSING ID")</x:f>
        <x:v>Unspecified</x:v>
      </x:c>
      <x:c r="R1096" s="4" t="str">
        <x:f>IF(L1096="Withheld","Withheld premise",IF(E1096="Tool candidate","Reusable prerequisite",IF(K1096="Raw entry preparation","Entry-resource preparation",IF(G1096="Not applicable",IF(IFERROR(INDEX('Items'!$AI$6:$AI$1005,MATCH(T1096,'Items'!$A$6:$A$1005,0)),"MISSING ID")="Finished item","Finished endpoint",IF(IFERROR(INDEX('Items'!$AI$6:$AI$1005,MATCH(T1096,'Items'!$A$6:$A$1005,0)),"MISSING ID")="Currency","Currency / no refinement tier","Recovered output / tier not applicable")),IF(OR(IFERROR(INDEX('Crafting recipes'!$H$6:$H$1005,MATCH(J1096,'Crafting recipes'!$A$6:$A$1005,0)),"MISSING ID")="Unassigned",G1096="Unassigned"),"Tier unresolved",IF(IFERROR(VALUE(RIGHT(G1096,1))-VALUE(RIGHT(IFERROR(INDEX('Crafting recipes'!$H$6:$H$1005,MATCH(J1096,'Crafting recipes'!$A$6:$A$1005,0)),"MISSING ID"),1)),0)=1,IF(B1096=IFERROR(INDEX('Crafting recipes'!$H$6:$H$1005,MATCH(J1096,'Crafting recipes'!$A$6:$A$1005,0)),"MISSING ID"),"Advances one material tier","Lower-tier ingredient; route advances one tier"),"Needs tier review"))))))</x:f>
        <x:v>Finished endpoint</x:v>
      </x:c>
      <x:c r="S1096" s="4" t="str">
        <x:f>IFERROR(INDEX('Material routes'!$D$6:$D$2205,MATCH(U1096,'Material routes'!$A$6:$A$2205,0)),"MISSING ID")</x:f>
        <x:v>proposal.audit.husk_paper_writing_pigment</x:v>
      </x:c>
      <x:c r="T1096" s="4" t="str">
        <x:f>IFERROR(INDEX('Material routes'!$D$6:$D$2205,MATCH(V1096,'Material routes'!$A$6:$A$2205,0)),"MISSING ID")</x:f>
        <x:v>proposal.culture.register</x:v>
      </x:c>
      <x:c r="U1096" s="4" t="str">
        <x:v>design.audit.proposal_culture_register.audit.in.2</x:v>
      </x:c>
      <x:c r="V1096" s="4" t="str">
        <x:v>design.audit.proposal_culture_register.audit.out</x:v>
      </x:c>
    </x:row>
    <x:row r="1097" ht="64" customHeight="1">
      <x:c r="A1097" s="4" t="str">
        <x:f>IFERROR(INDEX('Material routes'!$E$6:$E$2205,MATCH(U1097,'Material routes'!$A$6:$A$2205,0)),"MISSING ID")</x:f>
        <x:v>Annealed iron sheet stock</x:v>
      </x:c>
      <x:c r="B1097" s="4" t="str">
        <x:f>IFERROR(INDEX('Material routes'!$F$6:$F$2205,MATCH(U1097,'Material routes'!$A$6:$A$2205,0)),"MISSING ID")</x:f>
        <x:v>T3</x:v>
      </x:c>
      <x:c r="C1097" s="4" t="str">
        <x:f>IFERROR(INDEX('Material routes'!$H$6:$H$2205,MATCH(U1097,'Material routes'!$A$6:$A$2205,0)),"MISSING ID")</x:f>
        <x:v>Processed material</x:v>
      </x:c>
      <x:c r="D1097" s="4" t="str">
        <x:f>IFERROR(INDEX('Material routes'!$G$6:$G$2205,MATCH(U1097,'Material routes'!$A$6:$A$2205,0)),"MISSING ID")</x:f>
        <x:v>Manufactured stock</x:v>
      </x:c>
      <x:c r="E1097" s="4" t="str">
        <x:f>IFERROR(INDEX('Material routes'!$C$6:$C$2205,MATCH(U1097,'Material routes'!$A$6:$A$2205,0)),"MISSING ID")</x:f>
        <x:v>Ingredient candidate</x:v>
      </x:c>
      <x:c r="F1097" s="4" t="str">
        <x:f>IFERROR(INDEX('Material routes'!$E$6:$E$2205,MATCH(V1097,'Material routes'!$A$6:$A$2205,0)),"MISSING ID")</x:f>
        <x:v>Public notice plate</x:v>
      </x:c>
      <x:c r="G1097" s="4" t="str">
        <x:f>IFERROR(INDEX('Material routes'!$F$6:$F$2205,MATCH(V1097,'Material routes'!$A$6:$A$2205,0)),"MISSING ID")</x:f>
        <x:v>Not applicable</x:v>
      </x:c>
      <x:c r="H1097" s="4" t="str">
        <x:f>IFERROR(INDEX('Material routes'!$H$6:$H$2205,MATCH(V1097,'Material routes'!$A$6:$A$2205,0)),"MISSING ID")</x:f>
        <x:v>Document</x:v>
      </x:c>
      <x:c r="I1097" s="4" t="str">
        <x:f>IFERROR(INDEX('Material routes'!$G$6:$G$2205,MATCH(V1097,'Material routes'!$A$6:$A$2205,0)),"MISSING ID")</x:f>
        <x:v>Cultural objects</x:v>
      </x:c>
      <x:c r="J1097" s="4" t="str">
        <x:f>IFERROR(INDEX('Material routes'!$B$6:$B$2205,MATCH(U1097,'Material routes'!$A$6:$A$2205,0)),"MISSING ID")</x:f>
        <x:v>design.audit.proposal_culture_notice</x:v>
      </x:c>
      <x:c r="K1097" s="4" t="str">
        <x:f>IFERROR(INDEX('Crafting recipes'!$C$6:$C$1005,MATCH(J1097,'Crafting recipes'!$A$6:$A$1005,0)),"MISSING ID")</x:f>
        <x:v>Finished-item crafting</x:v>
      </x:c>
      <x:c r="L1097" s="4" t="str">
        <x:f>IFERROR(INDEX('Material routes'!$K$6:$K$2205,MATCH(U1097,'Material routes'!$A$6:$A$2205,0)),"MISSING ID")</x:f>
        <x:v>Proposal</x:v>
      </x:c>
      <x:c r="M1097" s="4" t="str">
        <x:f>IFERROR(INDEX('Material routes'!$M$6:$M$2205,MATCH(U1097,'Material routes'!$A$6:$A$2205,0)),"MISSING ID")</x:f>
        <x:v>Partial proposal</x:v>
      </x:c>
      <x:c r="N1097" s="4"/>
      <x:c r="O1097" s="4" t="str">
        <x:f>IFERROR(INDEX('Material routes'!$J$6:$J$2205,MATCH(U1097,'Material routes'!$A$6:$A$2205,0)),"MISSING ID")</x:f>
        <x:v>Unspecified</x:v>
      </x:c>
      <x:c r="P1097" s="4"/>
      <x:c r="Q1097" s="4" t="str">
        <x:f>IFERROR(INDEX('Material routes'!$J$6:$J$2205,MATCH(V1097,'Material routes'!$A$6:$A$2205,0)),"MISSING ID")</x:f>
        <x:v>Unspecified</x:v>
      </x:c>
      <x:c r="R1097" s="4" t="str">
        <x:f>IF(L1097="Withheld","Withheld premise",IF(E1097="Tool candidate","Reusable prerequisite",IF(K1097="Raw entry preparation","Entry-resource preparation",IF(G1097="Not applicable",IF(IFERROR(INDEX('Items'!$AI$6:$AI$1005,MATCH(T1097,'Items'!$A$6:$A$1005,0)),"MISSING ID")="Finished item","Finished endpoint",IF(IFERROR(INDEX('Items'!$AI$6:$AI$1005,MATCH(T1097,'Items'!$A$6:$A$1005,0)),"MISSING ID")="Currency","Currency / no refinement tier","Recovered output / tier not applicable")),IF(OR(IFERROR(INDEX('Crafting recipes'!$H$6:$H$1005,MATCH(J1097,'Crafting recipes'!$A$6:$A$1005,0)),"MISSING ID")="Unassigned",G1097="Unassigned"),"Tier unresolved",IF(IFERROR(VALUE(RIGHT(G1097,1))-VALUE(RIGHT(IFERROR(INDEX('Crafting recipes'!$H$6:$H$1005,MATCH(J1097,'Crafting recipes'!$A$6:$A$1005,0)),"MISSING ID"),1)),0)=1,IF(B1097=IFERROR(INDEX('Crafting recipes'!$H$6:$H$1005,MATCH(J1097,'Crafting recipes'!$A$6:$A$1005,0)),"MISSING ID"),"Advances one material tier","Lower-tier ingredient; route advances one tier"),"Needs tier review"))))))</x:f>
        <x:v>Finished endpoint</x:v>
      </x:c>
      <x:c r="S1097" s="4" t="str">
        <x:f>IFERROR(INDEX('Material routes'!$D$6:$D$2205,MATCH(U1097,'Material routes'!$A$6:$A$2205,0)),"MISSING ID")</x:f>
        <x:v>proposal.collection.annealed_iron_sheet_stock</x:v>
      </x:c>
      <x:c r="T1097" s="4" t="str">
        <x:f>IFERROR(INDEX('Material routes'!$D$6:$D$2205,MATCH(V1097,'Material routes'!$A$6:$A$2205,0)),"MISSING ID")</x:f>
        <x:v>proposal.culture.notice</x:v>
      </x:c>
      <x:c r="U1097" s="4" t="str">
        <x:v>design.audit.proposal_culture_notice.audit.in.1</x:v>
      </x:c>
      <x:c r="V1097" s="4" t="str">
        <x:v>design.audit.proposal_culture_notice.audit.out</x:v>
      </x:c>
    </x:row>
    <x:row r="1098" ht="64" customHeight="1">
      <x:c r="A1098" s="4" t="str">
        <x:f>IFERROR(INDEX('Material routes'!$E$6:$E$2205,MATCH(U1098,'Material routes'!$A$6:$A$2205,0)),"MISSING ID")</x:f>
        <x:v>Husk-paper writing pigment</x:v>
      </x:c>
      <x:c r="B1098" s="4" t="str">
        <x:f>IFERROR(INDEX('Material routes'!$F$6:$F$2205,MATCH(U1098,'Material routes'!$A$6:$A$2205,0)),"MISSING ID")</x:f>
        <x:v>T2</x:v>
      </x:c>
      <x:c r="C1098" s="4" t="str">
        <x:f>IFERROR(INDEX('Material routes'!$H$6:$H$2205,MATCH(U1098,'Material routes'!$A$6:$A$2205,0)),"MISSING ID")</x:f>
        <x:v>Chemical material</x:v>
      </x:c>
      <x:c r="D1098" s="4" t="str">
        <x:f>IFERROR(INDEX('Material routes'!$G$6:$G$2205,MATCH(U1098,'Material routes'!$A$6:$A$2205,0)),"MISSING ID")</x:f>
        <x:v>Processing agents</x:v>
      </x:c>
      <x:c r="E1098" s="4" t="str">
        <x:f>IFERROR(INDEX('Material routes'!$C$6:$C$2205,MATCH(U1098,'Material routes'!$A$6:$A$2205,0)),"MISSING ID")</x:f>
        <x:v>Ingredient candidate</x:v>
      </x:c>
      <x:c r="F1098" s="4" t="str">
        <x:f>IFERROR(INDEX('Material routes'!$E$6:$E$2205,MATCH(V1098,'Material routes'!$A$6:$A$2205,0)),"MISSING ID")</x:f>
        <x:v>Public notice plate</x:v>
      </x:c>
      <x:c r="G1098" s="4" t="str">
        <x:f>IFERROR(INDEX('Material routes'!$F$6:$F$2205,MATCH(V1098,'Material routes'!$A$6:$A$2205,0)),"MISSING ID")</x:f>
        <x:v>Not applicable</x:v>
      </x:c>
      <x:c r="H1098" s="4" t="str">
        <x:f>IFERROR(INDEX('Material routes'!$H$6:$H$2205,MATCH(V1098,'Material routes'!$A$6:$A$2205,0)),"MISSING ID")</x:f>
        <x:v>Document</x:v>
      </x:c>
      <x:c r="I1098" s="4" t="str">
        <x:f>IFERROR(INDEX('Material routes'!$G$6:$G$2205,MATCH(V1098,'Material routes'!$A$6:$A$2205,0)),"MISSING ID")</x:f>
        <x:v>Cultural objects</x:v>
      </x:c>
      <x:c r="J1098" s="4" t="str">
        <x:f>IFERROR(INDEX('Material routes'!$B$6:$B$2205,MATCH(U1098,'Material routes'!$A$6:$A$2205,0)),"MISSING ID")</x:f>
        <x:v>design.audit.proposal_culture_notice</x:v>
      </x:c>
      <x:c r="K1098" s="4" t="str">
        <x:f>IFERROR(INDEX('Crafting recipes'!$C$6:$C$1005,MATCH(J1098,'Crafting recipes'!$A$6:$A$1005,0)),"MISSING ID")</x:f>
        <x:v>Finished-item crafting</x:v>
      </x:c>
      <x:c r="L1098" s="4" t="str">
        <x:f>IFERROR(INDEX('Material routes'!$K$6:$K$2205,MATCH(U1098,'Material routes'!$A$6:$A$2205,0)),"MISSING ID")</x:f>
        <x:v>Proposal</x:v>
      </x:c>
      <x:c r="M1098" s="4" t="str">
        <x:f>IFERROR(INDEX('Material routes'!$M$6:$M$2205,MATCH(U1098,'Material routes'!$A$6:$A$2205,0)),"MISSING ID")</x:f>
        <x:v>Partial proposal</x:v>
      </x:c>
      <x:c r="N1098" s="4"/>
      <x:c r="O1098" s="4" t="str">
        <x:f>IFERROR(INDEX('Material routes'!$J$6:$J$2205,MATCH(U1098,'Material routes'!$A$6:$A$2205,0)),"MISSING ID")</x:f>
        <x:v>Unspecified</x:v>
      </x:c>
      <x:c r="P1098" s="4"/>
      <x:c r="Q1098" s="4" t="str">
        <x:f>IFERROR(INDEX('Material routes'!$J$6:$J$2205,MATCH(V1098,'Material routes'!$A$6:$A$2205,0)),"MISSING ID")</x:f>
        <x:v>Unspecified</x:v>
      </x:c>
      <x:c r="R1098" s="4" t="str">
        <x:f>IF(L1098="Withheld","Withheld premise",IF(E1098="Tool candidate","Reusable prerequisite",IF(K1098="Raw entry preparation","Entry-resource preparation",IF(G1098="Not applicable",IF(IFERROR(INDEX('Items'!$AI$6:$AI$1005,MATCH(T1098,'Items'!$A$6:$A$1005,0)),"MISSING ID")="Finished item","Finished endpoint",IF(IFERROR(INDEX('Items'!$AI$6:$AI$1005,MATCH(T1098,'Items'!$A$6:$A$1005,0)),"MISSING ID")="Currency","Currency / no refinement tier","Recovered output / tier not applicable")),IF(OR(IFERROR(INDEX('Crafting recipes'!$H$6:$H$1005,MATCH(J1098,'Crafting recipes'!$A$6:$A$1005,0)),"MISSING ID")="Unassigned",G1098="Unassigned"),"Tier unresolved",IF(IFERROR(VALUE(RIGHT(G1098,1))-VALUE(RIGHT(IFERROR(INDEX('Crafting recipes'!$H$6:$H$1005,MATCH(J1098,'Crafting recipes'!$A$6:$A$1005,0)),"MISSING ID"),1)),0)=1,IF(B1098=IFERROR(INDEX('Crafting recipes'!$H$6:$H$1005,MATCH(J1098,'Crafting recipes'!$A$6:$A$1005,0)),"MISSING ID"),"Advances one material tier","Lower-tier ingredient; route advances one tier"),"Needs tier review"))))))</x:f>
        <x:v>Finished endpoint</x:v>
      </x:c>
      <x:c r="S1098" s="4" t="str">
        <x:f>IFERROR(INDEX('Material routes'!$D$6:$D$2205,MATCH(U1098,'Material routes'!$A$6:$A$2205,0)),"MISSING ID")</x:f>
        <x:v>proposal.audit.husk_paper_writing_pigment</x:v>
      </x:c>
      <x:c r="T1098" s="4" t="str">
        <x:f>IFERROR(INDEX('Material routes'!$D$6:$D$2205,MATCH(V1098,'Material routes'!$A$6:$A$2205,0)),"MISSING ID")</x:f>
        <x:v>proposal.culture.notice</x:v>
      </x:c>
      <x:c r="U1098" s="4" t="str">
        <x:v>design.audit.proposal_culture_notice.audit.in.2</x:v>
      </x:c>
      <x:c r="V1098" s="4" t="str">
        <x:v>design.audit.proposal_culture_notice.audit.out</x:v>
      </x:c>
    </x:row>
    <x:row r="1099" ht="64" customHeight="1">
      <x:c r="A1099" s="4" t="str">
        <x:f>IFERROR(INDEX('Material routes'!$E$6:$E$2205,MATCH(U1099,'Material routes'!$A$6:$A$2205,0)),"MISSING ID")</x:f>
        <x:v>Husk-fiber paper</x:v>
      </x:c>
      <x:c r="B1099" s="4" t="str">
        <x:f>IFERROR(INDEX('Material routes'!$F$6:$F$2205,MATCH(U1099,'Material routes'!$A$6:$A$2205,0)),"MISSING ID")</x:f>
        <x:v>T2</x:v>
      </x:c>
      <x:c r="C1099" s="4" t="str">
        <x:f>IFERROR(INDEX('Material routes'!$H$6:$H$2205,MATCH(U1099,'Material routes'!$A$6:$A$2205,0)),"MISSING ID")</x:f>
        <x:v>Processed material</x:v>
      </x:c>
      <x:c r="D1099" s="4" t="str">
        <x:f>IFERROR(INDEX('Material routes'!$G$6:$G$2205,MATCH(U1099,'Material routes'!$A$6:$A$2205,0)),"MISSING ID")</x:f>
        <x:v>Crafting components</x:v>
      </x:c>
      <x:c r="E1099" s="4" t="str">
        <x:f>IFERROR(INDEX('Material routes'!$C$6:$C$2205,MATCH(U1099,'Material routes'!$A$6:$A$2205,0)),"MISSING ID")</x:f>
        <x:v>Ingredient candidate</x:v>
      </x:c>
      <x:c r="F1099" s="4" t="str">
        <x:f>IFERROR(INDEX('Material routes'!$E$6:$E$2205,MATCH(V1099,'Material routes'!$A$6:$A$2205,0)),"MISSING ID")</x:f>
        <x:v>Petition leaf</x:v>
      </x:c>
      <x:c r="G1099" s="4" t="str">
        <x:f>IFERROR(INDEX('Material routes'!$F$6:$F$2205,MATCH(V1099,'Material routes'!$A$6:$A$2205,0)),"MISSING ID")</x:f>
        <x:v>Not applicable</x:v>
      </x:c>
      <x:c r="H1099" s="4" t="str">
        <x:f>IFERROR(INDEX('Material routes'!$H$6:$H$2205,MATCH(V1099,'Material routes'!$A$6:$A$2205,0)),"MISSING ID")</x:f>
        <x:v>Document</x:v>
      </x:c>
      <x:c r="I1099" s="4" t="str">
        <x:f>IFERROR(INDEX('Material routes'!$G$6:$G$2205,MATCH(V1099,'Material routes'!$A$6:$A$2205,0)),"MISSING ID")</x:f>
        <x:v>Cultural objects</x:v>
      </x:c>
      <x:c r="J1099" s="4" t="str">
        <x:f>IFERROR(INDEX('Material routes'!$B$6:$B$2205,MATCH(U1099,'Material routes'!$A$6:$A$2205,0)),"MISSING ID")</x:f>
        <x:v>design.audit.proposal_culture_petition</x:v>
      </x:c>
      <x:c r="K1099" s="4" t="str">
        <x:f>IFERROR(INDEX('Crafting recipes'!$C$6:$C$1005,MATCH(J1099,'Crafting recipes'!$A$6:$A$1005,0)),"MISSING ID")</x:f>
        <x:v>Finished-item crafting</x:v>
      </x:c>
      <x:c r="L1099" s="4" t="str">
        <x:f>IFERROR(INDEX('Material routes'!$K$6:$K$2205,MATCH(U1099,'Material routes'!$A$6:$A$2205,0)),"MISSING ID")</x:f>
        <x:v>Proposal</x:v>
      </x:c>
      <x:c r="M1099" s="4" t="str">
        <x:f>IFERROR(INDEX('Material routes'!$M$6:$M$2205,MATCH(U1099,'Material routes'!$A$6:$A$2205,0)),"MISSING ID")</x:f>
        <x:v>Partial proposal</x:v>
      </x:c>
      <x:c r="N1099" s="4"/>
      <x:c r="O1099" s="4" t="str">
        <x:f>IFERROR(INDEX('Material routes'!$J$6:$J$2205,MATCH(U1099,'Material routes'!$A$6:$A$2205,0)),"MISSING ID")</x:f>
        <x:v>Unspecified</x:v>
      </x:c>
      <x:c r="P1099" s="4"/>
      <x:c r="Q1099" s="4" t="str">
        <x:f>IFERROR(INDEX('Material routes'!$J$6:$J$2205,MATCH(V1099,'Material routes'!$A$6:$A$2205,0)),"MISSING ID")</x:f>
        <x:v>Unspecified</x:v>
      </x:c>
      <x:c r="R1099" s="4" t="str">
        <x:f>IF(L1099="Withheld","Withheld premise",IF(E1099="Tool candidate","Reusable prerequisite",IF(K1099="Raw entry preparation","Entry-resource preparation",IF(G1099="Not applicable",IF(IFERROR(INDEX('Items'!$AI$6:$AI$1005,MATCH(T1099,'Items'!$A$6:$A$1005,0)),"MISSING ID")="Finished item","Finished endpoint",IF(IFERROR(INDEX('Items'!$AI$6:$AI$1005,MATCH(T1099,'Items'!$A$6:$A$1005,0)),"MISSING ID")="Currency","Currency / no refinement tier","Recovered output / tier not applicable")),IF(OR(IFERROR(INDEX('Crafting recipes'!$H$6:$H$1005,MATCH(J1099,'Crafting recipes'!$A$6:$A$1005,0)),"MISSING ID")="Unassigned",G1099="Unassigned"),"Tier unresolved",IF(IFERROR(VALUE(RIGHT(G1099,1))-VALUE(RIGHT(IFERROR(INDEX('Crafting recipes'!$H$6:$H$1005,MATCH(J1099,'Crafting recipes'!$A$6:$A$1005,0)),"MISSING ID"),1)),0)=1,IF(B1099=IFERROR(INDEX('Crafting recipes'!$H$6:$H$1005,MATCH(J1099,'Crafting recipes'!$A$6:$A$1005,0)),"MISSING ID"),"Advances one material tier","Lower-tier ingredient; route advances one tier"),"Needs tier review"))))))</x:f>
        <x:v>Finished endpoint</x:v>
      </x:c>
      <x:c r="S1099" s="4" t="str">
        <x:f>IFERROR(INDEX('Material routes'!$D$6:$D$2205,MATCH(U1099,'Material routes'!$A$6:$A$2205,0)),"MISSING ID")</x:f>
        <x:v>proposal.bio.husk_paper</x:v>
      </x:c>
      <x:c r="T1099" s="4" t="str">
        <x:f>IFERROR(INDEX('Material routes'!$D$6:$D$2205,MATCH(V1099,'Material routes'!$A$6:$A$2205,0)),"MISSING ID")</x:f>
        <x:v>proposal.culture.petition</x:v>
      </x:c>
      <x:c r="U1099" s="4" t="str">
        <x:v>design.audit.proposal_culture_petition.audit.in.1</x:v>
      </x:c>
      <x:c r="V1099" s="4" t="str">
        <x:v>design.audit.proposal_culture_petition.audit.out</x:v>
      </x:c>
    </x:row>
    <x:row r="1100" ht="64" customHeight="1">
      <x:c r="A1100" s="4" t="str">
        <x:f>IFERROR(INDEX('Material routes'!$E$6:$E$2205,MATCH(U1100,'Material routes'!$A$6:$A$2205,0)),"MISSING ID")</x:f>
        <x:v>Husk-paper writing pigment</x:v>
      </x:c>
      <x:c r="B1100" s="4" t="str">
        <x:f>IFERROR(INDEX('Material routes'!$F$6:$F$2205,MATCH(U1100,'Material routes'!$A$6:$A$2205,0)),"MISSING ID")</x:f>
        <x:v>T2</x:v>
      </x:c>
      <x:c r="C1100" s="4" t="str">
        <x:f>IFERROR(INDEX('Material routes'!$H$6:$H$2205,MATCH(U1100,'Material routes'!$A$6:$A$2205,0)),"MISSING ID")</x:f>
        <x:v>Chemical material</x:v>
      </x:c>
      <x:c r="D1100" s="4" t="str">
        <x:f>IFERROR(INDEX('Material routes'!$G$6:$G$2205,MATCH(U1100,'Material routes'!$A$6:$A$2205,0)),"MISSING ID")</x:f>
        <x:v>Processing agents</x:v>
      </x:c>
      <x:c r="E1100" s="4" t="str">
        <x:f>IFERROR(INDEX('Material routes'!$C$6:$C$2205,MATCH(U1100,'Material routes'!$A$6:$A$2205,0)),"MISSING ID")</x:f>
        <x:v>Ingredient candidate</x:v>
      </x:c>
      <x:c r="F1100" s="4" t="str">
        <x:f>IFERROR(INDEX('Material routes'!$E$6:$E$2205,MATCH(V1100,'Material routes'!$A$6:$A$2205,0)),"MISSING ID")</x:f>
        <x:v>Petition leaf</x:v>
      </x:c>
      <x:c r="G1100" s="4" t="str">
        <x:f>IFERROR(INDEX('Material routes'!$F$6:$F$2205,MATCH(V1100,'Material routes'!$A$6:$A$2205,0)),"MISSING ID")</x:f>
        <x:v>Not applicable</x:v>
      </x:c>
      <x:c r="H1100" s="4" t="str">
        <x:f>IFERROR(INDEX('Material routes'!$H$6:$H$2205,MATCH(V1100,'Material routes'!$A$6:$A$2205,0)),"MISSING ID")</x:f>
        <x:v>Document</x:v>
      </x:c>
      <x:c r="I1100" s="4" t="str">
        <x:f>IFERROR(INDEX('Material routes'!$G$6:$G$2205,MATCH(V1100,'Material routes'!$A$6:$A$2205,0)),"MISSING ID")</x:f>
        <x:v>Cultural objects</x:v>
      </x:c>
      <x:c r="J1100" s="4" t="str">
        <x:f>IFERROR(INDEX('Material routes'!$B$6:$B$2205,MATCH(U1100,'Material routes'!$A$6:$A$2205,0)),"MISSING ID")</x:f>
        <x:v>design.audit.proposal_culture_petition</x:v>
      </x:c>
      <x:c r="K1100" s="4" t="str">
        <x:f>IFERROR(INDEX('Crafting recipes'!$C$6:$C$1005,MATCH(J1100,'Crafting recipes'!$A$6:$A$1005,0)),"MISSING ID")</x:f>
        <x:v>Finished-item crafting</x:v>
      </x:c>
      <x:c r="L1100" s="4" t="str">
        <x:f>IFERROR(INDEX('Material routes'!$K$6:$K$2205,MATCH(U1100,'Material routes'!$A$6:$A$2205,0)),"MISSING ID")</x:f>
        <x:v>Proposal</x:v>
      </x:c>
      <x:c r="M1100" s="4" t="str">
        <x:f>IFERROR(INDEX('Material routes'!$M$6:$M$2205,MATCH(U1100,'Material routes'!$A$6:$A$2205,0)),"MISSING ID")</x:f>
        <x:v>Partial proposal</x:v>
      </x:c>
      <x:c r="N1100" s="4"/>
      <x:c r="O1100" s="4" t="str">
        <x:f>IFERROR(INDEX('Material routes'!$J$6:$J$2205,MATCH(U1100,'Material routes'!$A$6:$A$2205,0)),"MISSING ID")</x:f>
        <x:v>Unspecified</x:v>
      </x:c>
      <x:c r="P1100" s="4"/>
      <x:c r="Q1100" s="4" t="str">
        <x:f>IFERROR(INDEX('Material routes'!$J$6:$J$2205,MATCH(V1100,'Material routes'!$A$6:$A$2205,0)),"MISSING ID")</x:f>
        <x:v>Unspecified</x:v>
      </x:c>
      <x:c r="R1100" s="4" t="str">
        <x:f>IF(L1100="Withheld","Withheld premise",IF(E1100="Tool candidate","Reusable prerequisite",IF(K1100="Raw entry preparation","Entry-resource preparation",IF(G1100="Not applicable",IF(IFERROR(INDEX('Items'!$AI$6:$AI$1005,MATCH(T1100,'Items'!$A$6:$A$1005,0)),"MISSING ID")="Finished item","Finished endpoint",IF(IFERROR(INDEX('Items'!$AI$6:$AI$1005,MATCH(T1100,'Items'!$A$6:$A$1005,0)),"MISSING ID")="Currency","Currency / no refinement tier","Recovered output / tier not applicable")),IF(OR(IFERROR(INDEX('Crafting recipes'!$H$6:$H$1005,MATCH(J1100,'Crafting recipes'!$A$6:$A$1005,0)),"MISSING ID")="Unassigned",G1100="Unassigned"),"Tier unresolved",IF(IFERROR(VALUE(RIGHT(G1100,1))-VALUE(RIGHT(IFERROR(INDEX('Crafting recipes'!$H$6:$H$1005,MATCH(J1100,'Crafting recipes'!$A$6:$A$1005,0)),"MISSING ID"),1)),0)=1,IF(B1100=IFERROR(INDEX('Crafting recipes'!$H$6:$H$1005,MATCH(J1100,'Crafting recipes'!$A$6:$A$1005,0)),"MISSING ID"),"Advances one material tier","Lower-tier ingredient; route advances one tier"),"Needs tier review"))))))</x:f>
        <x:v>Finished endpoint</x:v>
      </x:c>
      <x:c r="S1100" s="4" t="str">
        <x:f>IFERROR(INDEX('Material routes'!$D$6:$D$2205,MATCH(U1100,'Material routes'!$A$6:$A$2205,0)),"MISSING ID")</x:f>
        <x:v>proposal.audit.husk_paper_writing_pigment</x:v>
      </x:c>
      <x:c r="T1100" s="4" t="str">
        <x:f>IFERROR(INDEX('Material routes'!$D$6:$D$2205,MATCH(V1100,'Material routes'!$A$6:$A$2205,0)),"MISSING ID")</x:f>
        <x:v>proposal.culture.petition</x:v>
      </x:c>
      <x:c r="U1100" s="4" t="str">
        <x:v>design.audit.proposal_culture_petition.audit.in.2</x:v>
      </x:c>
      <x:c r="V1100" s="4" t="str">
        <x:v>design.audit.proposal_culture_petition.audit.out</x:v>
      </x:c>
    </x:row>
    <x:row r="1101" ht="64" customHeight="1">
      <x:c r="A1101" s="4" t="str">
        <x:f>IFERROR(INDEX('Material routes'!$E$6:$E$2205,MATCH(U1101,'Material routes'!$A$6:$A$2205,0)),"MISSING ID")</x:f>
        <x:v>Shaped fauna hard-part blanks</x:v>
      </x:c>
      <x:c r="B1101" s="4" t="str">
        <x:f>IFERROR(INDEX('Material routes'!$F$6:$F$2205,MATCH(U1101,'Material routes'!$A$6:$A$2205,0)),"MISSING ID")</x:f>
        <x:v>T1</x:v>
      </x:c>
      <x:c r="C1101" s="4" t="str">
        <x:f>IFERROR(INDEX('Material routes'!$H$6:$H$2205,MATCH(U1101,'Material routes'!$A$6:$A$2205,0)),"MISSING ID")</x:f>
        <x:v>Processed material</x:v>
      </x:c>
      <x:c r="D1101" s="4" t="str">
        <x:f>IFERROR(INDEX('Material routes'!$G$6:$G$2205,MATCH(U1101,'Material routes'!$A$6:$A$2205,0)),"MISSING ID")</x:f>
        <x:v>Manufactured stock</x:v>
      </x:c>
      <x:c r="E1101" s="4" t="str">
        <x:f>IFERROR(INDEX('Material routes'!$C$6:$C$2205,MATCH(U1101,'Material routes'!$A$6:$A$2205,0)),"MISSING ID")</x:f>
        <x:v>Ingredient candidate</x:v>
      </x:c>
      <x:c r="F1101" s="4" t="str">
        <x:f>IFERROR(INDEX('Material routes'!$E$6:$E$2205,MATCH(V1101,'Material routes'!$A$6:$A$2205,0)),"MISSING ID")</x:f>
        <x:v>Community service medallion</x:v>
      </x:c>
      <x:c r="G1101" s="4" t="str">
        <x:f>IFERROR(INDEX('Material routes'!$F$6:$F$2205,MATCH(V1101,'Material routes'!$A$6:$A$2205,0)),"MISSING ID")</x:f>
        <x:v>Not applicable</x:v>
      </x:c>
      <x:c r="H1101" s="4" t="str">
        <x:f>IFERROR(INDEX('Material routes'!$H$6:$H$2205,MATCH(V1101,'Material routes'!$A$6:$A$2205,0)),"MISSING ID")</x:f>
        <x:v>Cultural object</x:v>
      </x:c>
      <x:c r="I1101" s="4" t="str">
        <x:f>IFERROR(INDEX('Material routes'!$G$6:$G$2205,MATCH(V1101,'Material routes'!$A$6:$A$2205,0)),"MISSING ID")</x:f>
        <x:v>Cultural objects</x:v>
      </x:c>
      <x:c r="J1101" s="4" t="str">
        <x:f>IFERROR(INDEX('Material routes'!$B$6:$B$2205,MATCH(U1101,'Material routes'!$A$6:$A$2205,0)),"MISSING ID")</x:f>
        <x:v>design.audit.proposal_culture_commendation</x:v>
      </x:c>
      <x:c r="K1101" s="4" t="str">
        <x:f>IFERROR(INDEX('Crafting recipes'!$C$6:$C$1005,MATCH(J1101,'Crafting recipes'!$A$6:$A$1005,0)),"MISSING ID")</x:f>
        <x:v>Finished-item crafting</x:v>
      </x:c>
      <x:c r="L1101" s="4" t="str">
        <x:f>IFERROR(INDEX('Material routes'!$K$6:$K$2205,MATCH(U1101,'Material routes'!$A$6:$A$2205,0)),"MISSING ID")</x:f>
        <x:v>Proposal</x:v>
      </x:c>
      <x:c r="M1101" s="4" t="str">
        <x:f>IFERROR(INDEX('Material routes'!$M$6:$M$2205,MATCH(U1101,'Material routes'!$A$6:$A$2205,0)),"MISSING ID")</x:f>
        <x:v>Partial proposal</x:v>
      </x:c>
      <x:c r="N1101" s="4"/>
      <x:c r="O1101" s="4" t="str">
        <x:f>IFERROR(INDEX('Material routes'!$J$6:$J$2205,MATCH(U1101,'Material routes'!$A$6:$A$2205,0)),"MISSING ID")</x:f>
        <x:v>Unspecified</x:v>
      </x:c>
      <x:c r="P1101" s="4"/>
      <x:c r="Q1101" s="4" t="str">
        <x:f>IFERROR(INDEX('Material routes'!$J$6:$J$2205,MATCH(V1101,'Material routes'!$A$6:$A$2205,0)),"MISSING ID")</x:f>
        <x:v>Unspecified</x:v>
      </x:c>
      <x:c r="R1101" s="4" t="str">
        <x:f>IF(L1101="Withheld","Withheld premise",IF(E1101="Tool candidate","Reusable prerequisite",IF(K1101="Raw entry preparation","Entry-resource preparation",IF(G1101="Not applicable",IF(IFERROR(INDEX('Items'!$AI$6:$AI$1005,MATCH(T1101,'Items'!$A$6:$A$1005,0)),"MISSING ID")="Finished item","Finished endpoint",IF(IFERROR(INDEX('Items'!$AI$6:$AI$1005,MATCH(T1101,'Items'!$A$6:$A$1005,0)),"MISSING ID")="Currency","Currency / no refinement tier","Recovered output / tier not applicable")),IF(OR(IFERROR(INDEX('Crafting recipes'!$H$6:$H$1005,MATCH(J1101,'Crafting recipes'!$A$6:$A$1005,0)),"MISSING ID")="Unassigned",G1101="Unassigned"),"Tier unresolved",IF(IFERROR(VALUE(RIGHT(G1101,1))-VALUE(RIGHT(IFERROR(INDEX('Crafting recipes'!$H$6:$H$1005,MATCH(J1101,'Crafting recipes'!$A$6:$A$1005,0)),"MISSING ID"),1)),0)=1,IF(B1101=IFERROR(INDEX('Crafting recipes'!$H$6:$H$1005,MATCH(J1101,'Crafting recipes'!$A$6:$A$1005,0)),"MISSING ID"),"Advances one material tier","Lower-tier ingredient; route advances one tier"),"Needs tier review"))))))</x:f>
        <x:v>Finished endpoint</x:v>
      </x:c>
      <x:c r="S1101" s="4" t="str">
        <x:f>IFERROR(INDEX('Material routes'!$D$6:$D$2205,MATCH(U1101,'Material routes'!$A$6:$A$2205,0)),"MISSING ID")</x:f>
        <x:v>proposal.t1.hardpart_blank</x:v>
      </x:c>
      <x:c r="T1101" s="4" t="str">
        <x:f>IFERROR(INDEX('Material routes'!$D$6:$D$2205,MATCH(V1101,'Material routes'!$A$6:$A$2205,0)),"MISSING ID")</x:f>
        <x:v>proposal.culture.commendation</x:v>
      </x:c>
      <x:c r="U1101" s="4" t="str">
        <x:v>design.audit.proposal_culture_commendation.audit.in.1</x:v>
      </x:c>
      <x:c r="V1101" s="4" t="str">
        <x:v>design.audit.proposal_culture_commendation.audit.out</x:v>
      </x:c>
    </x:row>
    <x:row r="1102" ht="64" customHeight="1">
      <x:c r="A1102" s="4" t="str">
        <x:f>IFERROR(INDEX('Material routes'!$E$6:$E$2205,MATCH(U1102,'Material routes'!$A$6:$A$2205,0)),"MISSING ID")</x:f>
        <x:v>Drawn bronze strip stock</x:v>
      </x:c>
      <x:c r="B1102" s="4" t="str">
        <x:f>IFERROR(INDEX('Material routes'!$F$6:$F$2205,MATCH(U1102,'Material routes'!$A$6:$A$2205,0)),"MISSING ID")</x:f>
        <x:v>T2</x:v>
      </x:c>
      <x:c r="C1102" s="4" t="str">
        <x:f>IFERROR(INDEX('Material routes'!$H$6:$H$2205,MATCH(U1102,'Material routes'!$A$6:$A$2205,0)),"MISSING ID")</x:f>
        <x:v>Processed material</x:v>
      </x:c>
      <x:c r="D1102" s="4" t="str">
        <x:f>IFERROR(INDEX('Material routes'!$G$6:$G$2205,MATCH(U1102,'Material routes'!$A$6:$A$2205,0)),"MISSING ID")</x:f>
        <x:v>Manufactured stock</x:v>
      </x:c>
      <x:c r="E1102" s="4" t="str">
        <x:f>IFERROR(INDEX('Material routes'!$C$6:$C$2205,MATCH(U1102,'Material routes'!$A$6:$A$2205,0)),"MISSING ID")</x:f>
        <x:v>Ingredient candidate</x:v>
      </x:c>
      <x:c r="F1102" s="4" t="str">
        <x:f>IFERROR(INDEX('Material routes'!$E$6:$E$2205,MATCH(V1102,'Material routes'!$A$6:$A$2205,0)),"MISSING ID")</x:f>
        <x:v>Community service medallion</x:v>
      </x:c>
      <x:c r="G1102" s="4" t="str">
        <x:f>IFERROR(INDEX('Material routes'!$F$6:$F$2205,MATCH(V1102,'Material routes'!$A$6:$A$2205,0)),"MISSING ID")</x:f>
        <x:v>Not applicable</x:v>
      </x:c>
      <x:c r="H1102" s="4" t="str">
        <x:f>IFERROR(INDEX('Material routes'!$H$6:$H$2205,MATCH(V1102,'Material routes'!$A$6:$A$2205,0)),"MISSING ID")</x:f>
        <x:v>Cultural object</x:v>
      </x:c>
      <x:c r="I1102" s="4" t="str">
        <x:f>IFERROR(INDEX('Material routes'!$G$6:$G$2205,MATCH(V1102,'Material routes'!$A$6:$A$2205,0)),"MISSING ID")</x:f>
        <x:v>Cultural objects</x:v>
      </x:c>
      <x:c r="J1102" s="4" t="str">
        <x:f>IFERROR(INDEX('Material routes'!$B$6:$B$2205,MATCH(U1102,'Material routes'!$A$6:$A$2205,0)),"MISSING ID")</x:f>
        <x:v>design.audit.proposal_culture_commendation</x:v>
      </x:c>
      <x:c r="K1102" s="4" t="str">
        <x:f>IFERROR(INDEX('Crafting recipes'!$C$6:$C$1005,MATCH(J1102,'Crafting recipes'!$A$6:$A$1005,0)),"MISSING ID")</x:f>
        <x:v>Finished-item crafting</x:v>
      </x:c>
      <x:c r="L1102" s="4" t="str">
        <x:f>IFERROR(INDEX('Material routes'!$K$6:$K$2205,MATCH(U1102,'Material routes'!$A$6:$A$2205,0)),"MISSING ID")</x:f>
        <x:v>Proposal</x:v>
      </x:c>
      <x:c r="M1102" s="4" t="str">
        <x:f>IFERROR(INDEX('Material routes'!$M$6:$M$2205,MATCH(U1102,'Material routes'!$A$6:$A$2205,0)),"MISSING ID")</x:f>
        <x:v>Partial proposal</x:v>
      </x:c>
      <x:c r="N1102" s="4"/>
      <x:c r="O1102" s="4" t="str">
        <x:f>IFERROR(INDEX('Material routes'!$J$6:$J$2205,MATCH(U1102,'Material routes'!$A$6:$A$2205,0)),"MISSING ID")</x:f>
        <x:v>Unspecified</x:v>
      </x:c>
      <x:c r="P1102" s="4"/>
      <x:c r="Q1102" s="4" t="str">
        <x:f>IFERROR(INDEX('Material routes'!$J$6:$J$2205,MATCH(V1102,'Material routes'!$A$6:$A$2205,0)),"MISSING ID")</x:f>
        <x:v>Unspecified</x:v>
      </x:c>
      <x:c r="R1102" s="4" t="str">
        <x:f>IF(L1102="Withheld","Withheld premise",IF(E1102="Tool candidate","Reusable prerequisite",IF(K1102="Raw entry preparation","Entry-resource preparation",IF(G1102="Not applicable",IF(IFERROR(INDEX('Items'!$AI$6:$AI$1005,MATCH(T1102,'Items'!$A$6:$A$1005,0)),"MISSING ID")="Finished item","Finished endpoint",IF(IFERROR(INDEX('Items'!$AI$6:$AI$1005,MATCH(T1102,'Items'!$A$6:$A$1005,0)),"MISSING ID")="Currency","Currency / no refinement tier","Recovered output / tier not applicable")),IF(OR(IFERROR(INDEX('Crafting recipes'!$H$6:$H$1005,MATCH(J1102,'Crafting recipes'!$A$6:$A$1005,0)),"MISSING ID")="Unassigned",G1102="Unassigned"),"Tier unresolved",IF(IFERROR(VALUE(RIGHT(G1102,1))-VALUE(RIGHT(IFERROR(INDEX('Crafting recipes'!$H$6:$H$1005,MATCH(J1102,'Crafting recipes'!$A$6:$A$1005,0)),"MISSING ID"),1)),0)=1,IF(B1102=IFERROR(INDEX('Crafting recipes'!$H$6:$H$1005,MATCH(J1102,'Crafting recipes'!$A$6:$A$1005,0)),"MISSING ID"),"Advances one material tier","Lower-tier ingredient; route advances one tier"),"Needs tier review"))))))</x:f>
        <x:v>Finished endpoint</x:v>
      </x:c>
      <x:c r="S1102" s="4" t="str">
        <x:f>IFERROR(INDEX('Material routes'!$D$6:$D$2205,MATCH(U1102,'Material routes'!$A$6:$A$2205,0)),"MISSING ID")</x:f>
        <x:v>proposal.collection.drawn_bronze_strip_stock</x:v>
      </x:c>
      <x:c r="T1102" s="4" t="str">
        <x:f>IFERROR(INDEX('Material routes'!$D$6:$D$2205,MATCH(V1102,'Material routes'!$A$6:$A$2205,0)),"MISSING ID")</x:f>
        <x:v>proposal.culture.commendation</x:v>
      </x:c>
      <x:c r="U1102" s="4" t="str">
        <x:v>design.audit.proposal_culture_commendation.audit.in.2</x:v>
      </x:c>
      <x:c r="V1102" s="4" t="str">
        <x:v>design.audit.proposal_culture_commendation.audit.out</x:v>
      </x:c>
    </x:row>
    <x:row r="1103" ht="64" customHeight="1">
      <x:c r="A1103" s="4" t="str">
        <x:f>IFERROR(INDEX('Material routes'!$E$6:$E$2205,MATCH(U1103,'Material routes'!$A$6:$A$2205,0)),"MISSING ID")</x:f>
        <x:v>Prepared mineral pigment powder</x:v>
      </x:c>
      <x:c r="B1103" s="4" t="str">
        <x:f>IFERROR(INDEX('Material routes'!$F$6:$F$2205,MATCH(U1103,'Material routes'!$A$6:$A$2205,0)),"MISSING ID")</x:f>
        <x:v>T1</x:v>
      </x:c>
      <x:c r="C1103" s="4" t="str">
        <x:f>IFERROR(INDEX('Material routes'!$H$6:$H$2205,MATCH(U1103,'Material routes'!$A$6:$A$2205,0)),"MISSING ID")</x:f>
        <x:v>Processed material</x:v>
      </x:c>
      <x:c r="D1103" s="4" t="str">
        <x:f>IFERROR(INDEX('Material routes'!$G$6:$G$2205,MATCH(U1103,'Material routes'!$A$6:$A$2205,0)),"MISSING ID")</x:f>
        <x:v>Manufactured stock</x:v>
      </x:c>
      <x:c r="E1103" s="4" t="str">
        <x:f>IFERROR(INDEX('Material routes'!$C$6:$C$2205,MATCH(U1103,'Material routes'!$A$6:$A$2205,0)),"MISSING ID")</x:f>
        <x:v>Ingredient candidate</x:v>
      </x:c>
      <x:c r="F1103" s="4" t="str">
        <x:f>IFERROR(INDEX('Material routes'!$E$6:$E$2205,MATCH(V1103,'Material routes'!$A$6:$A$2205,0)),"MISSING ID")</x:f>
        <x:v>Community service medallion</x:v>
      </x:c>
      <x:c r="G1103" s="4" t="str">
        <x:f>IFERROR(INDEX('Material routes'!$F$6:$F$2205,MATCH(V1103,'Material routes'!$A$6:$A$2205,0)),"MISSING ID")</x:f>
        <x:v>Not applicable</x:v>
      </x:c>
      <x:c r="H1103" s="4" t="str">
        <x:f>IFERROR(INDEX('Material routes'!$H$6:$H$2205,MATCH(V1103,'Material routes'!$A$6:$A$2205,0)),"MISSING ID")</x:f>
        <x:v>Cultural object</x:v>
      </x:c>
      <x:c r="I1103" s="4" t="str">
        <x:f>IFERROR(INDEX('Material routes'!$G$6:$G$2205,MATCH(V1103,'Material routes'!$A$6:$A$2205,0)),"MISSING ID")</x:f>
        <x:v>Cultural objects</x:v>
      </x:c>
      <x:c r="J1103" s="4" t="str">
        <x:f>IFERROR(INDEX('Material routes'!$B$6:$B$2205,MATCH(U1103,'Material routes'!$A$6:$A$2205,0)),"MISSING ID")</x:f>
        <x:v>design.audit.proposal_culture_commendation</x:v>
      </x:c>
      <x:c r="K1103" s="4" t="str">
        <x:f>IFERROR(INDEX('Crafting recipes'!$C$6:$C$1005,MATCH(J1103,'Crafting recipes'!$A$6:$A$1005,0)),"MISSING ID")</x:f>
        <x:v>Finished-item crafting</x:v>
      </x:c>
      <x:c r="L1103" s="4" t="str">
        <x:f>IFERROR(INDEX('Material routes'!$K$6:$K$2205,MATCH(U1103,'Material routes'!$A$6:$A$2205,0)),"MISSING ID")</x:f>
        <x:v>Proposal</x:v>
      </x:c>
      <x:c r="M1103" s="4" t="str">
        <x:f>IFERROR(INDEX('Material routes'!$M$6:$M$2205,MATCH(U1103,'Material routes'!$A$6:$A$2205,0)),"MISSING ID")</x:f>
        <x:v>Partial proposal</x:v>
      </x:c>
      <x:c r="N1103" s="4"/>
      <x:c r="O1103" s="4" t="str">
        <x:f>IFERROR(INDEX('Material routes'!$J$6:$J$2205,MATCH(U1103,'Material routes'!$A$6:$A$2205,0)),"MISSING ID")</x:f>
        <x:v>Unspecified</x:v>
      </x:c>
      <x:c r="P1103" s="4"/>
      <x:c r="Q1103" s="4" t="str">
        <x:f>IFERROR(INDEX('Material routes'!$J$6:$J$2205,MATCH(V1103,'Material routes'!$A$6:$A$2205,0)),"MISSING ID")</x:f>
        <x:v>Unspecified</x:v>
      </x:c>
      <x:c r="R1103" s="4" t="str">
        <x:f>IF(L1103="Withheld","Withheld premise",IF(E1103="Tool candidate","Reusable prerequisite",IF(K1103="Raw entry preparation","Entry-resource preparation",IF(G1103="Not applicable",IF(IFERROR(INDEX('Items'!$AI$6:$AI$1005,MATCH(T1103,'Items'!$A$6:$A$1005,0)),"MISSING ID")="Finished item","Finished endpoint",IF(IFERROR(INDEX('Items'!$AI$6:$AI$1005,MATCH(T1103,'Items'!$A$6:$A$1005,0)),"MISSING ID")="Currency","Currency / no refinement tier","Recovered output / tier not applicable")),IF(OR(IFERROR(INDEX('Crafting recipes'!$H$6:$H$1005,MATCH(J1103,'Crafting recipes'!$A$6:$A$1005,0)),"MISSING ID")="Unassigned",G1103="Unassigned"),"Tier unresolved",IF(IFERROR(VALUE(RIGHT(G1103,1))-VALUE(RIGHT(IFERROR(INDEX('Crafting recipes'!$H$6:$H$1005,MATCH(J1103,'Crafting recipes'!$A$6:$A$1005,0)),"MISSING ID"),1)),0)=1,IF(B1103=IFERROR(INDEX('Crafting recipes'!$H$6:$H$1005,MATCH(J1103,'Crafting recipes'!$A$6:$A$1005,0)),"MISSING ID"),"Advances one material tier","Lower-tier ingredient; route advances one tier"),"Needs tier review"))))))</x:f>
        <x:v>Finished endpoint</x:v>
      </x:c>
      <x:c r="S1103" s="4" t="str">
        <x:f>IFERROR(INDEX('Material routes'!$D$6:$D$2205,MATCH(U1103,'Material routes'!$A$6:$A$2205,0)),"MISSING ID")</x:f>
        <x:v>proposal.t1.pigment_powder</x:v>
      </x:c>
      <x:c r="T1103" s="4" t="str">
        <x:f>IFERROR(INDEX('Material routes'!$D$6:$D$2205,MATCH(V1103,'Material routes'!$A$6:$A$2205,0)),"MISSING ID")</x:f>
        <x:v>proposal.culture.commendation</x:v>
      </x:c>
      <x:c r="U1103" s="4" t="str">
        <x:v>design.audit.proposal_culture_commendation.audit.in.3</x:v>
      </x:c>
      <x:c r="V1103" s="4" t="str">
        <x:v>design.audit.proposal_culture_commendation.audit.out</x:v>
      </x:c>
    </x:row>
    <x:row r="1104" ht="64" customHeight="1">
      <x:c r="A1104" s="4" t="str">
        <x:f>IFERROR(INDEX('Material routes'!$E$6:$E$2205,MATCH(U1104,'Material routes'!$A$6:$A$2205,0)),"MISSING ID")</x:f>
        <x:v>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Not applicable</x:v>
      </x:c>
      <x:c r="H1104" s="4" t="str">
        <x:f>IFERROR(INDEX('Material routes'!$H$6:$H$2205,MATCH(V1104,'Material routes'!$A$6:$A$2205,0)),"MISSING ID")</x:f>
        <x:v>Tool</x:v>
      </x:c>
      <x:c r="I1104" s="4" t="str">
        <x:f>IFERROR(INDEX('Material routes'!$G$6:$G$2205,MATCH(V1104,'Material routes'!$A$6:$A$2205,0)),"MISSING ID")</x:f>
        <x:v>Cultural objects</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Finished endpoint</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Not applicable</x:v>
      </x:c>
      <x:c r="H1105" s="4" t="str">
        <x:f>IFERROR(INDEX('Material routes'!$H$6:$H$2205,MATCH(V1105,'Material routes'!$A$6:$A$2205,0)),"MISSING ID")</x:f>
        <x:v>Cultural object</x:v>
      </x:c>
      <x:c r="I1105" s="4" t="str">
        <x:f>IFERROR(INDEX('Material routes'!$G$6:$G$2205,MATCH(V1105,'Material routes'!$A$6:$A$2205,0)),"MISSING ID")</x:f>
        <x:v>Cultural objects</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Finished endpoint</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Drawn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Not applicable</x:v>
      </x:c>
      <x:c r="H1106" s="4" t="str">
        <x:f>IFERROR(INDEX('Material routes'!$H$6:$H$2205,MATCH(V1106,'Material routes'!$A$6:$A$2205,0)),"MISSING ID")</x:f>
        <x:v>Cultural object</x:v>
      </x:c>
      <x:c r="I1106" s="4" t="str">
        <x:f>IFERROR(INDEX('Material routes'!$G$6:$G$2205,MATCH(V1106,'Material routes'!$A$6:$A$2205,0)),"MISSING ID")</x:f>
        <x:v>Cultural objects</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Finished endpoint</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Prepared mineral pigment powder</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Not applicable</x:v>
      </x:c>
      <x:c r="H1107" s="4" t="str">
        <x:f>IFERROR(INDEX('Material routes'!$H$6:$H$2205,MATCH(V1107,'Material routes'!$A$6:$A$2205,0)),"MISSING ID")</x:f>
        <x:v>Cultural object</x:v>
      </x:c>
      <x:c r="I1107" s="4" t="str">
        <x:f>IFERROR(INDEX('Material routes'!$G$6:$G$2205,MATCH(V1107,'Material routes'!$A$6:$A$2205,0)),"MISSING ID")</x:f>
        <x:v>Cultural objects</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Finished endpoint</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Not applicable</x:v>
      </x:c>
      <x:c r="H1108" s="4" t="str">
        <x:f>IFERROR(INDEX('Material routes'!$H$6:$H$2205,MATCH(V1108,'Material routes'!$A$6:$A$2205,0)),"MISSING ID")</x:f>
        <x:v>Cultural object</x:v>
      </x:c>
      <x:c r="I1108" s="4" t="str">
        <x:f>IFERROR(INDEX('Material routes'!$G$6:$G$2205,MATCH(V1108,'Material routes'!$A$6:$A$2205,0)),"MISSING ID")</x:f>
        <x:v>Cultural objects</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Finished endpoint</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Drawn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Not applicable</x:v>
      </x:c>
      <x:c r="H1109" s="4" t="str">
        <x:f>IFERROR(INDEX('Material routes'!$H$6:$H$2205,MATCH(V1109,'Material routes'!$A$6:$A$2205,0)),"MISSING ID")</x:f>
        <x:v>Cultural object</x:v>
      </x:c>
      <x:c r="I1109" s="4" t="str">
        <x:f>IFERROR(INDEX('Material routes'!$G$6:$G$2205,MATCH(V1109,'Material routes'!$A$6:$A$2205,0)),"MISSING ID")</x:f>
        <x:v>Cultural objects</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Finished endpoint</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Prepared mineral pigment powder</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Not applicable</x:v>
      </x:c>
      <x:c r="H1110" s="4" t="str">
        <x:f>IFERROR(INDEX('Material routes'!$H$6:$H$2205,MATCH(V1110,'Material routes'!$A$6:$A$2205,0)),"MISSING ID")</x:f>
        <x:v>Cultural object</x:v>
      </x:c>
      <x:c r="I1110" s="4" t="str">
        <x:f>IFERROR(INDEX('Material routes'!$G$6:$G$2205,MATCH(V1110,'Material routes'!$A$6:$A$2205,0)),"MISSING ID")</x:f>
        <x:v>Cultural objects</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Finished endpoint</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Not applicable</x:v>
      </x:c>
      <x:c r="H1111" s="4" t="str">
        <x:f>IFERROR(INDEX('Material routes'!$H$6:$H$2205,MATCH(V1111,'Material routes'!$A$6:$A$2205,0)),"MISSING ID")</x:f>
        <x:v>Cultural object</x:v>
      </x:c>
      <x:c r="I1111" s="4" t="str">
        <x:f>IFERROR(INDEX('Material routes'!$G$6:$G$2205,MATCH(V1111,'Material routes'!$A$6:$A$2205,0)),"MISSING ID")</x:f>
        <x:v>Cultural objects</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Finished endpoint</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Drawn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Not applicable</x:v>
      </x:c>
      <x:c r="H1112" s="4" t="str">
        <x:f>IFERROR(INDEX('Material routes'!$H$6:$H$2205,MATCH(V1112,'Material routes'!$A$6:$A$2205,0)),"MISSING ID")</x:f>
        <x:v>Cultural object</x:v>
      </x:c>
      <x:c r="I1112" s="4" t="str">
        <x:f>IFERROR(INDEX('Material routes'!$G$6:$G$2205,MATCH(V1112,'Material routes'!$A$6:$A$2205,0)),"MISSING ID")</x:f>
        <x:v>Cultural objects</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Finished endpoint</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Prepared mineral pigment powder</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Not applicable</x:v>
      </x:c>
      <x:c r="H1113" s="4" t="str">
        <x:f>IFERROR(INDEX('Material routes'!$H$6:$H$2205,MATCH(V1113,'Material routes'!$A$6:$A$2205,0)),"MISSING ID")</x:f>
        <x:v>Cultural object</x:v>
      </x:c>
      <x:c r="I1113" s="4" t="str">
        <x:f>IFERROR(INDEX('Material routes'!$G$6:$G$2205,MATCH(V1113,'Material routes'!$A$6:$A$2205,0)),"MISSING ID")</x:f>
        <x:v>Cultural objects</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Finished endpoint</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Not applicable</x:v>
      </x:c>
      <x:c r="H1114" s="4" t="str">
        <x:f>IFERROR(INDEX('Material routes'!$H$6:$H$2205,MATCH(V1114,'Material routes'!$A$6:$A$2205,0)),"MISSING ID")</x:f>
        <x:v>Musical instrument</x:v>
      </x:c>
      <x:c r="I1114" s="4" t="str">
        <x:f>IFERROR(INDEX('Material routes'!$G$6:$G$2205,MATCH(V1114,'Material routes'!$A$6:$A$2205,0)),"MISSING ID")</x:f>
        <x:v>Cultural objects</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Finished endpoint</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Not applicable</x:v>
      </x:c>
      <x:c r="H1115" s="4" t="str">
        <x:f>IFERROR(INDEX('Material routes'!$H$6:$H$2205,MATCH(V1115,'Material routes'!$A$6:$A$2205,0)),"MISSING ID")</x:f>
        <x:v>Musical instrument</x:v>
      </x:c>
      <x:c r="I1115" s="4" t="str">
        <x:f>IFERROR(INDEX('Material routes'!$G$6:$G$2205,MATCH(V1115,'Material routes'!$A$6:$A$2205,0)),"MISSING ID")</x:f>
        <x:v>Cultural objects</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Finished endpoint</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Not applicable</x:v>
      </x:c>
      <x:c r="H1116" s="4" t="str">
        <x:f>IFERROR(INDEX('Material routes'!$H$6:$H$2205,MATCH(V1116,'Material routes'!$A$6:$A$2205,0)),"MISSING ID")</x:f>
        <x:v>Musical instrument</x:v>
      </x:c>
      <x:c r="I1116" s="4" t="str">
        <x:f>IFERROR(INDEX('Material routes'!$G$6:$G$2205,MATCH(V1116,'Material routes'!$A$6:$A$2205,0)),"MISSING ID")</x:f>
        <x:v>Cultural objects</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Finished endpoint</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Finished decorative husk stock</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Not applicable</x:v>
      </x:c>
      <x:c r="H1117" s="4" t="str">
        <x:f>IFERROR(INDEX('Material routes'!$H$6:$H$2205,MATCH(V1117,'Material routes'!$A$6:$A$2205,0)),"MISSING ID")</x:f>
        <x:v>Container</x:v>
      </x:c>
      <x:c r="I1117" s="4" t="str">
        <x:f>IFERROR(INDEX('Material routes'!$G$6:$G$2205,MATCH(V1117,'Material routes'!$A$6:$A$2205,0)),"MISSING ID")</x:f>
        <x:v>Cultural objects</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Finished endpoint</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scales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Not applicable</x:v>
      </x:c>
      <x:c r="H1118" s="4" t="str">
        <x:f>IFERROR(INDEX('Material routes'!$H$6:$H$2205,MATCH(V1118,'Material routes'!$A$6:$A$2205,0)),"MISSING ID")</x:f>
        <x:v>Container</x:v>
      </x:c>
      <x:c r="I1118" s="4" t="str">
        <x:f>IFERROR(INDEX('Material routes'!$G$6:$G$2205,MATCH(V1118,'Material routes'!$A$6:$A$2205,0)),"MISSING ID")</x:f>
        <x:v>Cultural objects</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Finished endpoint</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Not applicable</x:v>
      </x:c>
      <x:c r="H1119" s="4" t="str">
        <x:f>IFERROR(INDEX('Material routes'!$H$6:$H$2205,MATCH(V1119,'Material routes'!$A$6:$A$2205,0)),"MISSING ID")</x:f>
        <x:v>Container</x:v>
      </x:c>
      <x:c r="I1119" s="4" t="str">
        <x:f>IFERROR(INDEX('Material routes'!$G$6:$G$2205,MATCH(V1119,'Material routes'!$A$6:$A$2205,0)),"MISSING ID")</x:f>
        <x:v>Cultural objects</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Finished endpoint</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Not applicable</x:v>
      </x:c>
      <x:c r="H1120" s="4" t="str">
        <x:f>IFERROR(INDEX('Material routes'!$H$6:$H$2205,MATCH(V1120,'Material routes'!$A$6:$A$2205,0)),"MISSING ID")</x:f>
        <x:v>Household utensil</x:v>
      </x:c>
      <x:c r="I1120" s="4" t="str">
        <x:f>IFERROR(INDEX('Material routes'!$G$6:$G$2205,MATCH(V1120,'Material routes'!$A$6:$A$2205,0)),"MISSING ID")</x:f>
        <x:v>Camp items</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Finished endpoint</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Not applicable</x:v>
      </x:c>
      <x:c r="H1121" s="4" t="str">
        <x:f>IFERROR(INDEX('Material routes'!$H$6:$H$2205,MATCH(V1121,'Material routes'!$A$6:$A$2205,0)),"MISSING ID")</x:f>
        <x:v>Household utensil</x:v>
      </x:c>
      <x:c r="I1121" s="4" t="str">
        <x:f>IFERROR(INDEX('Material routes'!$G$6:$G$2205,MATCH(V1121,'Material routes'!$A$6:$A$2205,0)),"MISSING ID")</x:f>
        <x:v>Camp items</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Finished endpoint</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Not applicable</x:v>
      </x:c>
      <x:c r="H1122" s="4" t="str">
        <x:f>IFERROR(INDEX('Material routes'!$H$6:$H$2205,MATCH(V1122,'Material routes'!$A$6:$A$2205,0)),"MISSING ID")</x:f>
        <x:v>Tool</x:v>
      </x:c>
      <x:c r="I1122" s="4" t="str">
        <x:f>IFERROR(INDEX('Material routes'!$G$6:$G$2205,MATCH(V1122,'Material routes'!$A$6:$A$2205,0)),"MISSING ID")</x:f>
        <x:v>Camp items</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Finished endpoint</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Not applicable</x:v>
      </x:c>
      <x:c r="H1123" s="4" t="str">
        <x:f>IFERROR(INDEX('Material routes'!$H$6:$H$2205,MATCH(V1123,'Material routes'!$A$6:$A$2205,0)),"MISSING ID")</x:f>
        <x:v>Tool</x:v>
      </x:c>
      <x:c r="I1123" s="4" t="str">
        <x:f>IFERROR(INDEX('Material routes'!$G$6:$G$2205,MATCH(V1123,'Material routes'!$A$6:$A$2205,0)),"MISSING ID")</x:f>
        <x:v>Camp items</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Finished endpoint</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Not applicable</x:v>
      </x:c>
      <x:c r="H1124" s="4" t="str">
        <x:f>IFERROR(INDEX('Material routes'!$H$6:$H$2205,MATCH(V1124,'Material routes'!$A$6:$A$2205,0)),"MISSING ID")</x:f>
        <x:v>Household utensil</x:v>
      </x:c>
      <x:c r="I1124" s="4" t="str">
        <x:f>IFERROR(INDEX('Material routes'!$G$6:$G$2205,MATCH(V1124,'Material routes'!$A$6:$A$2205,0)),"MISSING ID")</x:f>
        <x:v>Camp items</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Finished endpoint</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t="str">
        <x:f>IFERROR(INDEX('Material routes'!$E$6:$E$2205,MATCH(U1125,'Material routes'!$A$6:$A$2205,0)),"MISSING ID")</x:f>
        <x:v>Slate plates</x:v>
      </x:c>
      <x:c r="B1125" s="4" t="str">
        <x:f>IFERROR(INDEX('Material routes'!$F$6:$F$2205,MATCH(U1125,'Material routes'!$A$6:$A$2205,0)),"MISSING ID")</x:f>
        <x:v>T0</x:v>
      </x:c>
      <x:c r="C1125" s="4" t="str">
        <x:f>IFERROR(INDEX('Material routes'!$H$6:$H$2205,MATCH(U1125,'Material routes'!$A$6:$A$2205,0)),"MISSING ID")</x:f>
        <x:v>Raw material</x:v>
      </x:c>
      <x:c r="D1125" s="4" t="str">
        <x:f>IFERROR(INDEX('Material routes'!$G$6:$G$2205,MATCH(U1125,'Material routes'!$A$6:$A$2205,0)),"MISSING ID")</x:f>
        <x:v>Mineral resources</x:v>
      </x:c>
      <x:c r="E1125" s="4" t="str">
        <x:f>IFERROR(INDEX('Material routes'!$C$6:$C$2205,MATCH(U1125,'Material routes'!$A$6:$A$2205,0)),"MISSING ID")</x:f>
        <x:v>Ingredient candidate</x:v>
      </x:c>
      <x:c r="F1125" s="4" t="str">
        <x:f>IFERROR(INDEX('Material routes'!$E$6:$E$2205,MATCH(V1125,'Material routes'!$A$6:$A$2205,0)),"MISSING ID")</x:f>
        <x:v>Reusable tally tablet</x:v>
      </x:c>
      <x:c r="G1125" s="4" t="str">
        <x:f>IFERROR(INDEX('Material routes'!$F$6:$F$2205,MATCH(V1125,'Material routes'!$A$6:$A$2205,0)),"MISSING ID")</x:f>
        <x:v>Not applicable</x:v>
      </x:c>
      <x:c r="H1125" s="4" t="str">
        <x:f>IFERROR(INDEX('Material routes'!$H$6:$H$2205,MATCH(V1125,'Material routes'!$A$6:$A$2205,0)),"MISSING ID")</x:f>
        <x:v>Document</x:v>
      </x:c>
      <x:c r="I1125" s="4" t="str">
        <x:f>IFERROR(INDEX('Material routes'!$G$6:$G$2205,MATCH(V1125,'Material routes'!$A$6:$A$2205,0)),"MISSING ID")</x:f>
        <x:v>Camp items</x:v>
      </x:c>
      <x:c r="J1125" s="4" t="str">
        <x:f>IFERROR(INDEX('Material routes'!$B$6:$B$2205,MATCH(U1125,'Material routes'!$A$6:$A$2205,0)),"MISSING ID")</x:f>
        <x:v>design.audit.proposal_culture_tablet</x:v>
      </x:c>
      <x:c r="K1125" s="4" t="str">
        <x:f>IFERROR(INDEX('Crafting recipes'!$C$6:$C$1005,MATCH(J1125,'Crafting recipes'!$A$6:$A$1005,0)),"MISSING ID")</x:f>
        <x:v>Finished-item crafting</x:v>
      </x:c>
      <x:c r="L1125" s="4" t="str">
        <x:f>IFERROR(INDEX('Material routes'!$K$6:$K$2205,MATCH(U1125,'Material routes'!$A$6:$A$2205,0)),"MISSING ID")</x:f>
        <x:v>Proposal</x:v>
      </x:c>
      <x:c r="M1125" s="4" t="str">
        <x:f>IFERROR(INDEX('Material routes'!$M$6:$M$2205,MATCH(U1125,'Material routes'!$A$6:$A$2205,0)),"MISSING ID")</x:f>
        <x:v>Partial proposal</x:v>
      </x:c>
      <x:c r="N1125" s="4"/>
      <x:c r="O1125" s="4" t="str">
        <x:f>IFERROR(INDEX('Material routes'!$J$6:$J$2205,MATCH(U1125,'Material routes'!$A$6:$A$2205,0)),"MISSING ID")</x:f>
        <x:v>Unspecified</x:v>
      </x:c>
      <x:c r="P1125" s="4"/>
      <x:c r="Q1125" s="4" t="str">
        <x:f>IFERROR(INDEX('Material routes'!$J$6:$J$2205,MATCH(V1125,'Material routes'!$A$6:$A$2205,0)),"MISSING ID")</x:f>
        <x:v>Unspecified</x:v>
      </x:c>
      <x:c r="R1125" s="4" t="str">
        <x:f>IF(L1125="Withheld","Withheld premise",IF(E1125="Tool candidate","Reusable prerequisite",IF(K1125="Raw entry preparation","Entry-resource preparation",IF(G1125="Not applicable",IF(IFERROR(INDEX('Items'!$AI$6:$AI$1005,MATCH(T1125,'Items'!$A$6:$A$1005,0)),"MISSING ID")="Finished item","Finished endpoint",IF(IFERROR(INDEX('Items'!$AI$6:$AI$1005,MATCH(T1125,'Items'!$A$6:$A$1005,0)),"MISSING ID")="Currency","Currency / no refinement tier","Recovered output / tier not applicable")),IF(OR(IFERROR(INDEX('Crafting recipes'!$H$6:$H$1005,MATCH(J1125,'Crafting recipes'!$A$6:$A$1005,0)),"MISSING ID")="Unassigned",G1125="Unassigned"),"Tier unresolved",IF(IFERROR(VALUE(RIGHT(G1125,1))-VALUE(RIGHT(IFERROR(INDEX('Crafting recipes'!$H$6:$H$1005,MATCH(J1125,'Crafting recipes'!$A$6:$A$1005,0)),"MISSING ID"),1)),0)=1,IF(B1125=IFERROR(INDEX('Crafting recipes'!$H$6:$H$1005,MATCH(J1125,'Crafting recipes'!$A$6:$A$1005,0)),"MISSING ID"),"Advances one material tier","Lower-tier ingredient; route advances one tier"),"Needs tier review"))))))</x:f>
        <x:v>Finished endpoint</x:v>
      </x:c>
      <x:c r="S1125" s="4" t="str">
        <x:f>IFERROR(INDEX('Material routes'!$D$6:$D$2205,MATCH(U1125,'Material routes'!$A$6:$A$2205,0)),"MISSING ID")</x:f>
        <x:v>proposal.raw.slate</x:v>
      </x:c>
      <x:c r="T1125" s="4" t="str">
        <x:f>IFERROR(INDEX('Material routes'!$D$6:$D$2205,MATCH(V1125,'Material routes'!$A$6:$A$2205,0)),"MISSING ID")</x:f>
        <x:v>proposal.culture.tablet</x:v>
      </x:c>
      <x:c r="U1125" s="4" t="str">
        <x:v>design.audit.proposal_culture_tablet.audit.in.1</x:v>
      </x:c>
      <x:c r="V1125" s="4" t="str">
        <x:v>design.audit.proposal_culture_tablet.audit.out</x:v>
      </x:c>
    </x:row>
    <x:row r="1126" ht="64" customHeight="1">
      <x:c r="A1126" s="4" t="str">
        <x:f>IFERROR(INDEX('Material routes'!$E$6:$E$2205,MATCH(U1126,'Material routes'!$A$6:$A$2205,0)),"MISSING ID")</x:f>
        <x:v>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Not applicable</x:v>
      </x:c>
      <x:c r="H1126" s="4" t="str">
        <x:f>IFERROR(INDEX('Material routes'!$H$6:$H$2205,MATCH(V1126,'Material routes'!$A$6:$A$2205,0)),"MISSING ID")</x:f>
        <x:v>Tool</x:v>
      </x:c>
      <x:c r="I1126" s="4" t="str">
        <x:f>IFERROR(INDEX('Material routes'!$G$6:$G$2205,MATCH(V1126,'Material routes'!$A$6:$A$2205,0)),"MISSING ID")</x:f>
        <x:v>Camp items</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Finished endpoint</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Prepared ceramic body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Not applicable</x:v>
      </x:c>
      <x:c r="H1127" s="4" t="str">
        <x:f>IFERROR(INDEX('Material routes'!$H$6:$H$2205,MATCH(V1127,'Material routes'!$A$6:$A$2205,0)),"MISSING ID")</x:f>
        <x:v>Household utensil</x:v>
      </x:c>
      <x:c r="I1127" s="4" t="str">
        <x:f>IFERROR(INDEX('Material routes'!$G$6:$G$2205,MATCH(V1127,'Material routes'!$A$6:$A$2205,0)),"MISSING ID")</x:f>
        <x:v>Camp items</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Finished endpoint</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Prepared mineral pigment powder</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Not applicable</x:v>
      </x:c>
      <x:c r="H1128" s="4" t="str">
        <x:f>IFERROR(INDEX('Material routes'!$H$6:$H$2205,MATCH(V1128,'Material routes'!$A$6:$A$2205,0)),"MISSING ID")</x:f>
        <x:v>Household utensil</x:v>
      </x:c>
      <x:c r="I1128" s="4" t="str">
        <x:f>IFERROR(INDEX('Material routes'!$G$6:$G$2205,MATCH(V1128,'Material routes'!$A$6:$A$2205,0)),"MISSING ID")</x:f>
        <x:v>Camp items</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Finished endpoint</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Prepared ceramic body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Not applicable</x:v>
      </x:c>
      <x:c r="H1129" s="4" t="str">
        <x:f>IFERROR(INDEX('Material routes'!$H$6:$H$2205,MATCH(V1129,'Material routes'!$A$6:$A$2205,0)),"MISSING ID")</x:f>
        <x:v>Household utensil</x:v>
      </x:c>
      <x:c r="I1129" s="4" t="str">
        <x:f>IFERROR(INDEX('Material routes'!$G$6:$G$2205,MATCH(V1129,'Material routes'!$A$6:$A$2205,0)),"MISSING ID")</x:f>
        <x:v>Camp items</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Finished endpoint</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Prepared mineral pigment powder</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Not applicable</x:v>
      </x:c>
      <x:c r="H1130" s="4" t="str">
        <x:f>IFERROR(INDEX('Material routes'!$H$6:$H$2205,MATCH(V1130,'Material routes'!$A$6:$A$2205,0)),"MISSING ID")</x:f>
        <x:v>Household utensil</x:v>
      </x:c>
      <x:c r="I1130" s="4" t="str">
        <x:f>IFERROR(INDEX('Material routes'!$G$6:$G$2205,MATCH(V1130,'Material routes'!$A$6:$A$2205,0)),"MISSING ID")</x:f>
        <x:v>Camp items</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Finished endpoint</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Not applicable</x:v>
      </x:c>
      <x:c r="H1131" s="4" t="str">
        <x:f>IFERROR(INDEX('Material routes'!$H$6:$H$2205,MATCH(V1131,'Material routes'!$A$6:$A$2205,0)),"MISSING ID")</x:f>
        <x:v>Container</x:v>
      </x:c>
      <x:c r="I1131" s="4" t="str">
        <x:f>IFERROR(INDEX('Material routes'!$G$6:$G$2205,MATCH(V1131,'Material routes'!$A$6:$A$2205,0)),"MISSING ID")</x:f>
        <x:v>Camp items</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Finished endpoint</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Not applicable</x:v>
      </x:c>
      <x:c r="H1132" s="4" t="str">
        <x:f>IFERROR(INDEX('Material routes'!$H$6:$H$2205,MATCH(V1132,'Material routes'!$A$6:$A$2205,0)),"MISSING ID")</x:f>
        <x:v>Container</x:v>
      </x:c>
      <x:c r="I1132" s="4" t="str">
        <x:f>IFERROR(INDEX('Material routes'!$G$6:$G$2205,MATCH(V1132,'Material routes'!$A$6:$A$2205,0)),"MISSING ID")</x:f>
        <x:v>Camp items</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Finished endpoint</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Prepared ceramic body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Not applicable</x:v>
      </x:c>
      <x:c r="H1133" s="4" t="str">
        <x:f>IFERROR(INDEX('Material routes'!$H$6:$H$2205,MATCH(V1133,'Material routes'!$A$6:$A$2205,0)),"MISSING ID")</x:f>
        <x:v>Tool</x:v>
      </x:c>
      <x:c r="I1133" s="4" t="str">
        <x:f>IFERROR(INDEX('Material routes'!$G$6:$G$2205,MATCH(V1133,'Material routes'!$A$6:$A$2205,0)),"MISSING ID")</x:f>
        <x:v>Salvage</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Finished endpoint</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Prepared mineral pigment powder</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Not applicable</x:v>
      </x:c>
      <x:c r="H1134" s="4" t="str">
        <x:f>IFERROR(INDEX('Material routes'!$H$6:$H$2205,MATCH(V1134,'Material routes'!$A$6:$A$2205,0)),"MISSING ID")</x:f>
        <x:v>Tool</x:v>
      </x:c>
      <x:c r="I1134" s="4" t="str">
        <x:f>IFERROR(INDEX('Material routes'!$G$6:$G$2205,MATCH(V1134,'Material routes'!$A$6:$A$2205,0)),"MISSING ID")</x:f>
        <x:v>Salvage</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Finished endpoint</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Prepared ceramic body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Not applicable</x:v>
      </x:c>
      <x:c r="H1135" s="4" t="str">
        <x:f>IFERROR(INDEX('Material routes'!$H$6:$H$2205,MATCH(V1135,'Material routes'!$A$6:$A$2205,0)),"MISSING ID")</x:f>
        <x:v>Tool</x:v>
      </x:c>
      <x:c r="I1135" s="4" t="str">
        <x:f>IFERROR(INDEX('Material routes'!$G$6:$G$2205,MATCH(V1135,'Material routes'!$A$6:$A$2205,0)),"MISSING ID")</x:f>
        <x:v>Salvage</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Finished endpoint</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Prepared mineral pigment powder</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Not applicable</x:v>
      </x:c>
      <x:c r="H1136" s="4" t="str">
        <x:f>IFERROR(INDEX('Material routes'!$H$6:$H$2205,MATCH(V1136,'Material routes'!$A$6:$A$2205,0)),"MISSING ID")</x:f>
        <x:v>Tool</x:v>
      </x:c>
      <x:c r="I1136" s="4" t="str">
        <x:f>IFERROR(INDEX('Material routes'!$G$6:$G$2205,MATCH(V1136,'Material routes'!$A$6:$A$2205,0)),"MISSING ID")</x:f>
        <x:v>Salvage</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Finished endpoint</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Prepared ceramic body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Not applicable</x:v>
      </x:c>
      <x:c r="H1137" s="4" t="str">
        <x:f>IFERROR(INDEX('Material routes'!$H$6:$H$2205,MATCH(V1137,'Material routes'!$A$6:$A$2205,0)),"MISSING ID")</x:f>
        <x:v>Tool</x:v>
      </x:c>
      <x:c r="I1137" s="4" t="str">
        <x:f>IFERROR(INDEX('Material routes'!$G$6:$G$2205,MATCH(V1137,'Material routes'!$A$6:$A$2205,0)),"MISSING ID")</x:f>
        <x:v>Salvage</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Finished endpoint</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Prepared mineral pigment powder</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Not applicable</x:v>
      </x:c>
      <x:c r="H1138" s="4" t="str">
        <x:f>IFERROR(INDEX('Material routes'!$H$6:$H$2205,MATCH(V1138,'Material routes'!$A$6:$A$2205,0)),"MISSING ID")</x:f>
        <x:v>Tool</x:v>
      </x:c>
      <x:c r="I1138" s="4" t="str">
        <x:f>IFERROR(INDEX('Material routes'!$G$6:$G$2205,MATCH(V1138,'Material routes'!$A$6:$A$2205,0)),"MISSING ID")</x:f>
        <x:v>Salvage</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Finished endpoint</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Prepared ceramic body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Not applicable</x:v>
      </x:c>
      <x:c r="H1139" s="4" t="str">
        <x:f>IFERROR(INDEX('Material routes'!$H$6:$H$2205,MATCH(V1139,'Material routes'!$A$6:$A$2205,0)),"MISSING ID")</x:f>
        <x:v>Tool</x:v>
      </x:c>
      <x:c r="I1139" s="4" t="str">
        <x:f>IFERROR(INDEX('Material routes'!$G$6:$G$2205,MATCH(V1139,'Material routes'!$A$6:$A$2205,0)),"MISSING ID")</x:f>
        <x:v>Salvage</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Finished endpoint</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Prepared mineral pigment powder</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Not applicable</x:v>
      </x:c>
      <x:c r="H1140" s="4" t="str">
        <x:f>IFERROR(INDEX('Material routes'!$H$6:$H$2205,MATCH(V1140,'Material routes'!$A$6:$A$2205,0)),"MISSING ID")</x:f>
        <x:v>Tool</x:v>
      </x:c>
      <x:c r="I1140" s="4" t="str">
        <x:f>IFERROR(INDEX('Material routes'!$G$6:$G$2205,MATCH(V1140,'Material routes'!$A$6:$A$2205,0)),"MISSING ID")</x:f>
        <x:v>Salvage</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Finished endpoint</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Prepared ceramic body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Not applicable</x:v>
      </x:c>
      <x:c r="H1141" s="4" t="str">
        <x:f>IFERROR(INDEX('Material routes'!$H$6:$H$2205,MATCH(V1141,'Material routes'!$A$6:$A$2205,0)),"MISSING ID")</x:f>
        <x:v>Cultural object</x:v>
      </x:c>
      <x:c r="I1141" s="4" t="str">
        <x:f>IFERROR(INDEX('Material routes'!$G$6:$G$2205,MATCH(V1141,'Material routes'!$A$6:$A$2205,0)),"MISSING ID")</x:f>
        <x:v>Cultural objects</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Finished endpoint</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Prepared mineral pigment powder</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Not applicable</x:v>
      </x:c>
      <x:c r="H1142" s="4" t="str">
        <x:f>IFERROR(INDEX('Material routes'!$H$6:$H$2205,MATCH(V1142,'Material routes'!$A$6:$A$2205,0)),"MISSING ID")</x:f>
        <x:v>Cultural object</x:v>
      </x:c>
      <x:c r="I1142" s="4" t="str">
        <x:f>IFERROR(INDEX('Material routes'!$G$6:$G$2205,MATCH(V1142,'Material routes'!$A$6:$A$2205,0)),"MISSING ID")</x:f>
        <x:v>Cultural objects</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Finished endpoint</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Prepared ceramic body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Not applicable</x:v>
      </x:c>
      <x:c r="H1143" s="4" t="str">
        <x:f>IFERROR(INDEX('Material routes'!$H$6:$H$2205,MATCH(V1143,'Material routes'!$A$6:$A$2205,0)),"MISSING ID")</x:f>
        <x:v>Cultural object</x:v>
      </x:c>
      <x:c r="I1143" s="4" t="str">
        <x:f>IFERROR(INDEX('Material routes'!$G$6:$G$2205,MATCH(V1143,'Material routes'!$A$6:$A$2205,0)),"MISSING ID")</x:f>
        <x:v>Cultural objects</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Finished endpoint</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Prepared mineral pigment powder</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Not applicable</x:v>
      </x:c>
      <x:c r="H1144" s="4" t="str">
        <x:f>IFERROR(INDEX('Material routes'!$H$6:$H$2205,MATCH(V1144,'Material routes'!$A$6:$A$2205,0)),"MISSING ID")</x:f>
        <x:v>Cultural object</x:v>
      </x:c>
      <x:c r="I1144" s="4" t="str">
        <x:f>IFERROR(INDEX('Material routes'!$G$6:$G$2205,MATCH(V1144,'Material routes'!$A$6:$A$2205,0)),"MISSING ID")</x:f>
        <x:v>Cultural objects</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Finished endpoint</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Prepared ceramic body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Not applicable</x:v>
      </x:c>
      <x:c r="H1145" s="4" t="str">
        <x:f>IFERROR(INDEX('Material routes'!$H$6:$H$2205,MATCH(V1145,'Material routes'!$A$6:$A$2205,0)),"MISSING ID")</x:f>
        <x:v>Cultural object</x:v>
      </x:c>
      <x:c r="I1145" s="4" t="str">
        <x:f>IFERROR(INDEX('Material routes'!$G$6:$G$2205,MATCH(V1145,'Material routes'!$A$6:$A$2205,0)),"MISSING ID")</x:f>
        <x:v>Cultural objects</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Finished endpoint</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Prepared mineral pigment powder</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Not applicable</x:v>
      </x:c>
      <x:c r="H1146" s="4" t="str">
        <x:f>IFERROR(INDEX('Material routes'!$H$6:$H$2205,MATCH(V1146,'Material routes'!$A$6:$A$2205,0)),"MISSING ID")</x:f>
        <x:v>Cultural object</x:v>
      </x:c>
      <x:c r="I1146" s="4" t="str">
        <x:f>IFERROR(INDEX('Material routes'!$G$6:$G$2205,MATCH(V1146,'Material routes'!$A$6:$A$2205,0)),"MISSING ID")</x:f>
        <x:v>Cultural objects</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Finished endpoint</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Bonded ceramic-shell composite</x:v>
      </x:c>
      <x:c r="B1147" s="4" t="str">
        <x:f>IFERROR(INDEX('Material routes'!$F$6:$F$2205,MATCH(U1147,'Material routes'!$A$6:$A$2205,0)),"MISSING ID")</x:f>
        <x:v>T3</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Not applicable</x:v>
      </x:c>
      <x:c r="H1147" s="4" t="str">
        <x:f>IFERROR(INDEX('Material routes'!$H$6:$H$2205,MATCH(V1147,'Material routes'!$A$6:$A$2205,0)),"MISSING ID")</x:f>
        <x:v>Armor</x:v>
      </x:c>
      <x:c r="I1147" s="4" t="str">
        <x:f>IFERROR(INDEX('Material routes'!$G$6:$G$2205,MATCH(V1147,'Material routes'!$A$6:$A$2205,0)),"MISSING ID")</x:f>
        <x:v>Attachments</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prerequisite",IF(K1147="Raw entry preparation","Entry-resource preparation",IF(G1147="Not applicable",IF(IFERROR(INDEX('Items'!$AI$6:$AI$1005,MATCH(T1147,'Items'!$A$6:$A$1005,0)),"MISSING ID")="Finished item","Finished endpoint",IF(IFERROR(INDEX('Items'!$AI$6:$AI$1005,MATCH(T1147,'Items'!$A$6:$A$1005,0)),"MISSING ID")="Currency","Currency / no refinement tier","Recovered output / tier not applicable")),IF(OR(IFERROR(INDEX('Crafting recipes'!$H$6:$H$1005,MATCH(J1147,'Crafting recipes'!$A$6:$A$1005,0)),"MISSING ID")="Unassigned",G1147="Unassigned"),"Tier unresolved",IF(IFERROR(VALUE(RIGHT(G1147,1))-VALUE(RIGHT(IFERROR(INDEX('Crafting recipes'!$H$6:$H$1005,MATCH(J1147,'Crafting recipes'!$A$6:$A$1005,0)),"MISSING ID"),1)),0)=1,IF(B1147=IFERROR(INDEX('Crafting recipes'!$H$6:$H$1005,MATCH(J1147,'Crafting recipes'!$A$6:$A$1005,0)),"MISSING ID"),"Advances one material tier","Lower-tier ingredient; route advances one tier"),"Needs tier review"))))))</x:f>
        <x:v>Finished endpoint</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T3</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Not applicable</x:v>
      </x:c>
      <x:c r="H1148" s="4" t="str">
        <x:f>IFERROR(INDEX('Material routes'!$H$6:$H$2205,MATCH(V1148,'Material routes'!$A$6:$A$2205,0)),"MISSING ID")</x:f>
        <x:v>Armor</x:v>
      </x:c>
      <x:c r="I1148" s="4" t="str">
        <x:f>IFERROR(INDEX('Material routes'!$G$6:$G$2205,MATCH(V1148,'Material routes'!$A$6:$A$2205,0)),"MISSING ID")</x:f>
        <x:v>Attachments</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prerequisite",IF(K1148="Raw entry preparation","Entry-resource preparation",IF(G1148="Not applicable",IF(IFERROR(INDEX('Items'!$AI$6:$AI$1005,MATCH(T1148,'Items'!$A$6:$A$1005,0)),"MISSING ID")="Finished item","Finished endpoint",IF(IFERROR(INDEX('Items'!$AI$6:$AI$1005,MATCH(T1148,'Items'!$A$6:$A$1005,0)),"MISSING ID")="Currency","Currency / no refinement tier","Recovered output / tier not applicable")),IF(OR(IFERROR(INDEX('Crafting recipes'!$H$6:$H$1005,MATCH(J1148,'Crafting recipes'!$A$6:$A$1005,0)),"MISSING ID")="Unassigned",G1148="Unassigned"),"Tier unresolved",IF(IFERROR(VALUE(RIGHT(G1148,1))-VALUE(RIGHT(IFERROR(INDEX('Crafting recipes'!$H$6:$H$1005,MATCH(J1148,'Crafting recipes'!$A$6:$A$1005,0)),"MISSING ID"),1)),0)=1,IF(B1148=IFERROR(INDEX('Crafting recipes'!$H$6:$H$1005,MATCH(J1148,'Crafting recipes'!$A$6:$A$1005,0)),"MISSING ID"),"Advances one material tier","Lower-tier ingredient; route advances one tier"),"Needs tier review"))))))</x:f>
        <x:v>Finished endpoint</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Refractory ceramic stock</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Not applicable</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prerequisite",IF(K1149="Raw entry preparation","Entry-resource preparation",IF(G1149="Not applicable",IF(IFERROR(INDEX('Items'!$AI$6:$AI$1005,MATCH(T1149,'Items'!$A$6:$A$1005,0)),"MISSING ID")="Finished item","Finished endpoint",IF(IFERROR(INDEX('Items'!$AI$6:$AI$1005,MATCH(T1149,'Items'!$A$6:$A$1005,0)),"MISSING ID")="Currency","Currency / no refinement tier","Recovered output / tier not applicable")),IF(OR(IFERROR(INDEX('Crafting recipes'!$H$6:$H$1005,MATCH(J1149,'Crafting recipes'!$A$6:$A$1005,0)),"MISSING ID")="Unassigned",G1149="Unassigned"),"Tier unresolved",IF(IFERROR(VALUE(RIGHT(G1149,1))-VALUE(RIGHT(IFERROR(INDEX('Crafting recipes'!$H$6:$H$1005,MATCH(J1149,'Crafting recipes'!$A$6:$A$1005,0)),"MISSING ID"),1)),0)=1,IF(B1149=IFERROR(INDEX('Crafting recipes'!$H$6:$H$1005,MATCH(J1149,'Crafting recipes'!$A$6:$A$1005,0)),"MISSING ID"),"Advances one material tier","Lower-tier ingredient; route advances one tier"),"Needs tier review"))))))</x:f>
        <x:v>Finished endpoint</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abrasive grit</x:v>
      </x:c>
      <x:c r="B1150" s="4" t="str">
        <x:f>IFERROR(INDEX('Material routes'!$F$6:$F$2205,MATCH(U1150,'Material routes'!$A$6:$A$2205,0)),"MISSING ID")</x:f>
        <x:v>T1</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Not applicable</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prerequisite",IF(K1150="Raw entry preparation","Entry-resource preparation",IF(G1150="Not applicable",IF(IFERROR(INDEX('Items'!$AI$6:$AI$1005,MATCH(T1150,'Items'!$A$6:$A$1005,0)),"MISSING ID")="Finished item","Finished endpoint",IF(IFERROR(INDEX('Items'!$AI$6:$AI$1005,MATCH(T1150,'Items'!$A$6:$A$1005,0)),"MISSING ID")="Currency","Currency / no refinement tier","Recovered output / tier not applicable")),IF(OR(IFERROR(INDEX('Crafting recipes'!$H$6:$H$1005,MATCH(J1150,'Crafting recipes'!$A$6:$A$1005,0)),"MISSING ID")="Unassigned",G1150="Unassigned"),"Tier unresolved",IF(IFERROR(VALUE(RIGHT(G1150,1))-VALUE(RIGHT(IFERROR(INDEX('Crafting recipes'!$H$6:$H$1005,MATCH(J1150,'Crafting recipes'!$A$6:$A$1005,0)),"MISSING ID"),1)),0)=1,IF(B1150=IFERROR(INDEX('Crafting recipes'!$H$6:$H$1005,MATCH(J1150,'Crafting recipes'!$A$6:$A$1005,0)),"MISSING ID"),"Advances one material tier","Lower-tier ingredient; route advances one tier"),"Needs tier review"))))))</x:f>
        <x:v>Finished endpoint</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Not applicable</x:v>
      </x:c>
      <x:c r="H1151" s="4" t="str">
        <x:f>IFERROR(INDEX('Material routes'!$H$6:$H$2205,MATCH(V1151,'Material routes'!$A$6:$A$2205,0)),"MISSING ID")</x:f>
        <x:v>Tool</x:v>
      </x:c>
      <x:c r="I1151" s="4" t="str">
        <x:f>IFERROR(INDEX('Material routes'!$G$6:$G$2205,MATCH(V1151,'Material routes'!$A$6:$A$2205,0)),"MISSING ID")</x:f>
        <x:v>Camp items</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Finished endpoint</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Not applicable</x:v>
      </x:c>
      <x:c r="H1152" s="4" t="str">
        <x:f>IFERROR(INDEX('Material routes'!$H$6:$H$2205,MATCH(V1152,'Material routes'!$A$6:$A$2205,0)),"MISSING ID")</x:f>
        <x:v>Tool</x:v>
      </x:c>
      <x:c r="I1152" s="4" t="str">
        <x:f>IFERROR(INDEX('Material routes'!$G$6:$G$2205,MATCH(V1152,'Material routes'!$A$6:$A$2205,0)),"MISSING ID")</x:f>
        <x:v>Camp items</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Finished endpoint</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Prepared ceramic body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Not applicable</x:v>
      </x:c>
      <x:c r="H1153" s="4" t="str">
        <x:f>IFERROR(INDEX('Material routes'!$H$6:$H$2205,MATCH(V1153,'Material routes'!$A$6:$A$2205,0)),"MISSING ID")</x:f>
        <x:v>Tool</x:v>
      </x:c>
      <x:c r="I1153" s="4" t="str">
        <x:f>IFERROR(INDEX('Material routes'!$G$6:$G$2205,MATCH(V1153,'Material routes'!$A$6:$A$2205,0)),"MISSING ID")</x:f>
        <x:v>Camp items</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Finished endpoint</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Prepared mineral pigment powder</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Not applicable</x:v>
      </x:c>
      <x:c r="H1154" s="4" t="str">
        <x:f>IFERROR(INDEX('Material routes'!$H$6:$H$2205,MATCH(V1154,'Material routes'!$A$6:$A$2205,0)),"MISSING ID")</x:f>
        <x:v>Tool</x:v>
      </x:c>
      <x:c r="I1154" s="4" t="str">
        <x:f>IFERROR(INDEX('Material routes'!$G$6:$G$2205,MATCH(V1154,'Material routes'!$A$6:$A$2205,0)),"MISSING ID")</x:f>
        <x:v>Camp items</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Finished endpoint</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Not applicable</x:v>
      </x:c>
      <x:c r="H1156" s="4" t="str">
        <x:f>IFERROR(INDEX('Material routes'!$H$6:$H$2205,MATCH(V1156,'Material routes'!$A$6:$A$2205,0)),"MISSING ID")</x:f>
        <x:v>Tool</x:v>
      </x:c>
      <x:c r="I1156" s="4" t="str">
        <x:f>IFERROR(INDEX('Material routes'!$G$6:$G$2205,MATCH(V1156,'Material routes'!$A$6:$A$2205,0)),"MISSING ID")</x:f>
        <x:v>Camp items</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Finished endpoint</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Not applicable</x:v>
      </x:c>
      <x:c r="H1157" s="4" t="str">
        <x:f>IFERROR(INDEX('Material routes'!$H$6:$H$2205,MATCH(V1157,'Material routes'!$A$6:$A$2205,0)),"MISSING ID")</x:f>
        <x:v>Tool</x:v>
      </x:c>
      <x:c r="I1157" s="4" t="str">
        <x:f>IFERROR(INDEX('Material routes'!$G$6:$G$2205,MATCH(V1157,'Material routes'!$A$6:$A$2205,0)),"MISSING ID")</x:f>
        <x:v>Camp items</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Finished endpoint</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Not applicable</x:v>
      </x:c>
      <x:c r="H1158" s="4" t="str">
        <x:f>IFERROR(INDEX('Material routes'!$H$6:$H$2205,MATCH(V1158,'Material routes'!$A$6:$A$2205,0)),"MISSING ID")</x:f>
        <x:v>Tool</x:v>
      </x:c>
      <x:c r="I1158" s="4" t="str">
        <x:f>IFERROR(INDEX('Material routes'!$G$6:$G$2205,MATCH(V1158,'Material routes'!$A$6:$A$2205,0)),"MISSING ID")</x:f>
        <x:v>Camp items</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Finished endpoint</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Not applicable</x:v>
      </x:c>
      <x:c r="H1159" s="4" t="str">
        <x:f>IFERROR(INDEX('Material routes'!$H$6:$H$2205,MATCH(V1159,'Material routes'!$A$6:$A$2205,0)),"MISSING ID")</x:f>
        <x:v>Tool</x:v>
      </x:c>
      <x:c r="I1159" s="4" t="str">
        <x:f>IFERROR(INDEX('Material routes'!$G$6:$G$2205,MATCH(V1159,'Material routes'!$A$6:$A$2205,0)),"MISSING ID")</x:f>
        <x:v>Camp items</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Finished endpoint</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Worked iron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Not applicable</x:v>
      </x:c>
      <x:c r="H1160" s="4" t="str">
        <x:f>IFERROR(INDEX('Material routes'!$H$6:$H$2205,MATCH(V1160,'Material routes'!$A$6:$A$2205,0)),"MISSING ID")</x:f>
        <x:v>Tool</x:v>
      </x:c>
      <x:c r="I1160" s="4" t="str">
        <x:f>IFERROR(INDEX('Material routes'!$G$6:$G$2205,MATCH(V1160,'Material routes'!$A$6:$A$2205,0)),"MISSING ID")</x:f>
        <x:v>Camp items</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Finished endpoint</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Not applicable</x:v>
      </x:c>
      <x:c r="H1161" s="4" t="str">
        <x:f>IFERROR(INDEX('Material routes'!$H$6:$H$2205,MATCH(V1161,'Material routes'!$A$6:$A$2205,0)),"MISSING ID")</x:f>
        <x:v>Tool</x:v>
      </x:c>
      <x:c r="I1161" s="4" t="str">
        <x:f>IFERROR(INDEX('Material routes'!$G$6:$G$2205,MATCH(V1161,'Material routes'!$A$6:$A$2205,0)),"MISSING ID")</x:f>
        <x:v>Camp items</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Finished endpoint</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Not applicable</x:v>
      </x:c>
      <x:c r="H1162" s="4" t="str">
        <x:f>IFERROR(INDEX('Material routes'!$H$6:$H$2205,MATCH(V1162,'Material routes'!$A$6:$A$2205,0)),"MISSING ID")</x:f>
        <x:v>Tool</x:v>
      </x:c>
      <x:c r="I1162" s="4" t="str">
        <x:f>IFERROR(INDEX('Material routes'!$G$6:$G$2205,MATCH(V1162,'Material routes'!$A$6:$A$2205,0)),"MISSING ID")</x:f>
        <x:v>Camp items</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Finished endpoint</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Not applicable</x:v>
      </x:c>
      <x:c r="H1167" s="4" t="str">
        <x:f>IFERROR(INDEX('Material routes'!$H$6:$H$2205,MATCH(V1167,'Material routes'!$A$6:$A$2205,0)),"MISSING ID")</x:f>
        <x:v>Tool</x:v>
      </x:c>
      <x:c r="I1167" s="4" t="str">
        <x:f>IFERROR(INDEX('Material routes'!$G$6:$G$2205,MATCH(V1167,'Material routes'!$A$6:$A$2205,0)),"MISSING ID")</x:f>
        <x:v>Accessories</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Finished endpoint</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Not applicable</x:v>
      </x:c>
      <x:c r="H1168" s="4" t="str">
        <x:f>IFERROR(INDEX('Material routes'!$H$6:$H$2205,MATCH(V1168,'Material routes'!$A$6:$A$2205,0)),"MISSING ID")</x:f>
        <x:v>Tool</x:v>
      </x:c>
      <x:c r="I1168" s="4" t="str">
        <x:f>IFERROR(INDEX('Material routes'!$G$6:$G$2205,MATCH(V1168,'Material routes'!$A$6:$A$2205,0)),"MISSING ID")</x:f>
        <x:v>Accessories</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Finished endpoint</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Not applicable</x:v>
      </x:c>
      <x:c r="H1169" s="4" t="str">
        <x:f>IFERROR(INDEX('Material routes'!$H$6:$H$2205,MATCH(V1169,'Material routes'!$A$6:$A$2205,0)),"MISSING ID")</x:f>
        <x:v>Tool</x:v>
      </x:c>
      <x:c r="I1169" s="4" t="str">
        <x:f>IFERROR(INDEX('Material routes'!$G$6:$G$2205,MATCH(V1169,'Material routes'!$A$6:$A$2205,0)),"MISSING ID")</x:f>
        <x:v>Accessories</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Finished endpoint</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Tools</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Finished endpoint</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T4</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Not applicable</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prerequisite",IF(K1171="Raw entry preparation","Entry-resource preparation",IF(G1171="Not applicable",IF(IFERROR(INDEX('Items'!$AI$6:$AI$1005,MATCH(T1171,'Items'!$A$6:$A$1005,0)),"MISSING ID")="Finished item","Finished endpoint",IF(IFERROR(INDEX('Items'!$AI$6:$AI$1005,MATCH(T1171,'Items'!$A$6:$A$1005,0)),"MISSING ID")="Currency","Currency / no refinement tier","Recovered output / tier not applicable")),IF(OR(IFERROR(INDEX('Crafting recipes'!$H$6:$H$1005,MATCH(J1171,'Crafting recipes'!$A$6:$A$1005,0)),"MISSING ID")="Unassigned",G1171="Unassigned"),"Tier unresolved",IF(IFERROR(VALUE(RIGHT(G1171,1))-VALUE(RIGHT(IFERROR(INDEX('Crafting recipes'!$H$6:$H$1005,MATCH(J1171,'Crafting recipes'!$A$6:$A$1005,0)),"MISSING ID"),1)),0)=1,IF(B1171=IFERROR(INDEX('Crafting recipes'!$H$6:$H$1005,MATCH(J1171,'Crafting recipes'!$A$6:$A$1005,0)),"MISSING ID"),"Advances one material tier","Lower-tier ingredient; route advances one tier"),"Needs tier review"))))))</x:f>
        <x:v>Finished endpoint</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Tools</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Finished endpoint</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Tools</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Finished endpoint</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Salvage</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Finished endpoint</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composite stock</x:v>
      </x:c>
      <x:c r="B1175" s="4" t="str">
        <x:f>IFERROR(INDEX('Material routes'!$F$6:$F$2205,MATCH(U1175,'Material routes'!$A$6:$A$2205,0)),"MISSING ID")</x:f>
        <x:v>T4</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Not applicable</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prerequisite",IF(K1175="Raw entry preparation","Entry-resource preparation",IF(G1175="Not applicable",IF(IFERROR(INDEX('Items'!$AI$6:$AI$1005,MATCH(T1175,'Items'!$A$6:$A$1005,0)),"MISSING ID")="Finished item","Finished endpoint",IF(IFERROR(INDEX('Items'!$AI$6:$AI$1005,MATCH(T1175,'Items'!$A$6:$A$1005,0)),"MISSING ID")="Currency","Currency / no refinement tier","Recovered output / tier not applicable")),IF(OR(IFERROR(INDEX('Crafting recipes'!$H$6:$H$1005,MATCH(J1175,'Crafting recipes'!$A$6:$A$1005,0)),"MISSING ID")="Unassigned",G1175="Unassigned"),"Tier unresolved",IF(IFERROR(VALUE(RIGHT(G1175,1))-VALUE(RIGHT(IFERROR(INDEX('Crafting recipes'!$H$6:$H$1005,MATCH(J1175,'Crafting recipes'!$A$6:$A$1005,0)),"MISSING ID"),1)),0)=1,IF(B1175=IFERROR(INDEX('Crafting recipes'!$H$6:$H$1005,MATCH(J1175,'Crafting recipes'!$A$6:$A$1005,0)),"MISSING ID"),"Advances one material tier","Lower-tier ingredient; route advances one tier"),"Needs tier review"))))))</x:f>
        <x:v>Finished endpoint</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T3</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Not applicable</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prerequisite",IF(K1176="Raw entry preparation","Entry-resource preparation",IF(G1176="Not applicable",IF(IFERROR(INDEX('Items'!$AI$6:$AI$1005,MATCH(T1176,'Items'!$A$6:$A$1005,0)),"MISSING ID")="Finished item","Finished endpoint",IF(IFERROR(INDEX('Items'!$AI$6:$AI$1005,MATCH(T1176,'Items'!$A$6:$A$1005,0)),"MISSING ID")="Currency","Currency / no refinement tier","Recovered output / tier not applicable")),IF(OR(IFERROR(INDEX('Crafting recipes'!$H$6:$H$1005,MATCH(J1176,'Crafting recipes'!$A$6:$A$1005,0)),"MISSING ID")="Unassigned",G1176="Unassigned"),"Tier unresolved",IF(IFERROR(VALUE(RIGHT(G1176,1))-VALUE(RIGHT(IFERROR(INDEX('Crafting recipes'!$H$6:$H$1005,MATCH(J1176,'Crafting recipes'!$A$6:$A$1005,0)),"MISSING ID"),1)),0)=1,IF(B1176=IFERROR(INDEX('Crafting recipes'!$H$6:$H$1005,MATCH(J1176,'Crafting recipes'!$A$6:$A$1005,0)),"MISSING ID"),"Advances one material tier","Lower-tier ingredient; route advances one tier"),"Needs tier review"))))))</x:f>
        <x:v>Finished endpoint</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T3</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Not applicable</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prerequisite",IF(K1177="Raw entry preparation","Entry-resource preparation",IF(G1177="Not applicable",IF(IFERROR(INDEX('Items'!$AI$6:$AI$1005,MATCH(T1177,'Items'!$A$6:$A$1005,0)),"MISSING ID")="Finished item","Finished endpoint",IF(IFERROR(INDEX('Items'!$AI$6:$AI$1005,MATCH(T1177,'Items'!$A$6:$A$1005,0)),"MISSING ID")="Currency","Currency / no refinement tier","Recovered output / tier not applicable")),IF(OR(IFERROR(INDEX('Crafting recipes'!$H$6:$H$1005,MATCH(J1177,'Crafting recipes'!$A$6:$A$1005,0)),"MISSING ID")="Unassigned",G1177="Unassigned"),"Tier unresolved",IF(IFERROR(VALUE(RIGHT(G1177,1))-VALUE(RIGHT(IFERROR(INDEX('Crafting recipes'!$H$6:$H$1005,MATCH(J1177,'Crafting recipes'!$A$6:$A$1005,0)),"MISSING ID"),1)),0)=1,IF(B1177=IFERROR(INDEX('Crafting recipes'!$H$6:$H$1005,MATCH(J1177,'Crafting recipes'!$A$6:$A$1005,0)),"MISSING ID"),"Advances one material tier","Lower-tier ingredient; route advances one tier"),"Needs tier review"))))))</x:f>
        <x:v>Finished endpoint</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Not applicable</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prerequisite",IF(K1178="Raw entry preparation","Entry-resource preparation",IF(G1178="Not applicable",IF(IFERROR(INDEX('Items'!$AI$6:$AI$1005,MATCH(T1178,'Items'!$A$6:$A$1005,0)),"MISSING ID")="Finished item","Finished endpoint",IF(IFERROR(INDEX('Items'!$AI$6:$AI$1005,MATCH(T1178,'Items'!$A$6:$A$1005,0)),"MISSING ID")="Currency","Currency / no refinement tier","Recovered output / tier not applicable")),IF(OR(IFERROR(INDEX('Crafting recipes'!$H$6:$H$1005,MATCH(J1178,'Crafting recipes'!$A$6:$A$1005,0)),"MISSING ID")="Unassigned",G1178="Unassigned"),"Tier unresolved",IF(IFERROR(VALUE(RIGHT(G1178,1))-VALUE(RIGHT(IFERROR(INDEX('Crafting recipes'!$H$6:$H$1005,MATCH(J1178,'Crafting recipes'!$A$6:$A$1005,0)),"MISSING ID"),1)),0)=1,IF(B1178=IFERROR(INDEX('Crafting recipes'!$H$6:$H$1005,MATCH(J1178,'Crafting recipes'!$A$6:$A$1005,0)),"MISSING ID"),"Advances one material tier","Lower-tier ingredient; route advances one tier"),"Needs tier review"))))))</x:f>
        <x:v>Finished endpoint</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T2</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Not applicable</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prerequisite",IF(K1179="Raw entry preparation","Entry-resource preparation",IF(G1179="Not applicable",IF(IFERROR(INDEX('Items'!$AI$6:$AI$1005,MATCH(T1179,'Items'!$A$6:$A$1005,0)),"MISSING ID")="Finished item","Finished endpoint",IF(IFERROR(INDEX('Items'!$AI$6:$AI$1005,MATCH(T1179,'Items'!$A$6:$A$1005,0)),"MISSING ID")="Currency","Currency / no refinement tier","Recovered output / tier not applicable")),IF(OR(IFERROR(INDEX('Crafting recipes'!$H$6:$H$1005,MATCH(J1179,'Crafting recipes'!$A$6:$A$1005,0)),"MISSING ID")="Unassigned",G1179="Unassigned"),"Tier unresolved",IF(IFERROR(VALUE(RIGHT(G1179,1))-VALUE(RIGHT(IFERROR(INDEX('Crafting recipes'!$H$6:$H$1005,MATCH(J1179,'Crafting recipes'!$A$6:$A$1005,0)),"MISSING ID"),1)),0)=1,IF(B1179=IFERROR(INDEX('Crafting recipes'!$H$6:$H$1005,MATCH(J1179,'Crafting recipes'!$A$6:$A$1005,0)),"MISSING ID"),"Advances one material tier","Lower-tier ingredient; route advances one tier"),"Needs tier review"))))))</x:f>
        <x:v>Finished endpoint</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T3</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Not applicable</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prerequisite",IF(K1180="Raw entry preparation","Entry-resource preparation",IF(G1180="Not applicable",IF(IFERROR(INDEX('Items'!$AI$6:$AI$1005,MATCH(T1180,'Items'!$A$6:$A$1005,0)),"MISSING ID")="Finished item","Finished endpoint",IF(IFERROR(INDEX('Items'!$AI$6:$AI$1005,MATCH(T1180,'Items'!$A$6:$A$1005,0)),"MISSING ID")="Currency","Currency / no refinement tier","Recovered output / tier not applicable")),IF(OR(IFERROR(INDEX('Crafting recipes'!$H$6:$H$1005,MATCH(J1180,'Crafting recipes'!$A$6:$A$1005,0)),"MISSING ID")="Unassigned",G1180="Unassigned"),"Tier unresolved",IF(IFERROR(VALUE(RIGHT(G1180,1))-VALUE(RIGHT(IFERROR(INDEX('Crafting recipes'!$H$6:$H$1005,MATCH(J1180,'Crafting recipes'!$A$6:$A$1005,0)),"MISSING ID"),1)),0)=1,IF(B1180=IFERROR(INDEX('Crafting recipes'!$H$6:$H$1005,MATCH(J1180,'Crafting recipes'!$A$6:$A$1005,0)),"MISSING ID"),"Advances one material tier","Lower-tier ingredient; route advances one tier"),"Needs tier review"))))))</x:f>
        <x:v>Finished endpoint</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T3</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Not applicable</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prerequisite",IF(K1181="Raw entry preparation","Entry-resource preparation",IF(G1181="Not applicable",IF(IFERROR(INDEX('Items'!$AI$6:$AI$1005,MATCH(T1181,'Items'!$A$6:$A$1005,0)),"MISSING ID")="Finished item","Finished endpoint",IF(IFERROR(INDEX('Items'!$AI$6:$AI$1005,MATCH(T1181,'Items'!$A$6:$A$1005,0)),"MISSING ID")="Currency","Currency / no refinement tier","Recovered output / tier not applicable")),IF(OR(IFERROR(INDEX('Crafting recipes'!$H$6:$H$1005,MATCH(J1181,'Crafting recipes'!$A$6:$A$1005,0)),"MISSING ID")="Unassigned",G1181="Unassigned"),"Tier unresolved",IF(IFERROR(VALUE(RIGHT(G1181,1))-VALUE(RIGHT(IFERROR(INDEX('Crafting recipes'!$H$6:$H$1005,MATCH(J1181,'Crafting recipes'!$A$6:$A$1005,0)),"MISSING ID"),1)),0)=1,IF(B1181=IFERROR(INDEX('Crafting recipes'!$H$6:$H$1005,MATCH(J1181,'Crafting recipes'!$A$6:$A$1005,0)),"MISSING ID"),"Advances one material tier","Lower-tier ingredient; route advances one tier"),"Needs tier review"))))))</x:f>
        <x:v>Finished endpoint</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T3</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Not applicable</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prerequisite",IF(K1182="Raw entry preparation","Entry-resource preparation",IF(G1182="Not applicable",IF(IFERROR(INDEX('Items'!$AI$6:$AI$1005,MATCH(T1182,'Items'!$A$6:$A$1005,0)),"MISSING ID")="Finished item","Finished endpoint",IF(IFERROR(INDEX('Items'!$AI$6:$AI$1005,MATCH(T1182,'Items'!$A$6:$A$1005,0)),"MISSING ID")="Currency","Currency / no refinement tier","Recovered output / tier not applicable")),IF(OR(IFERROR(INDEX('Crafting recipes'!$H$6:$H$1005,MATCH(J1182,'Crafting recipes'!$A$6:$A$1005,0)),"MISSING ID")="Unassigned",G1182="Unassigned"),"Tier unresolved",IF(IFERROR(VALUE(RIGHT(G1182,1))-VALUE(RIGHT(IFERROR(INDEX('Crafting recipes'!$H$6:$H$1005,MATCH(J1182,'Crafting recipes'!$A$6:$A$1005,0)),"MISSING ID"),1)),0)=1,IF(B1182=IFERROR(INDEX('Crafting recipes'!$H$6:$H$1005,MATCH(J1182,'Crafting recipes'!$A$6:$A$1005,0)),"MISSING ID"),"Advances one material tier","Lower-tier ingredient; route advances one tier"),"Needs tier review"))))))</x:f>
        <x:v>Finished endpoint</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T3</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Not applicable</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prerequisite",IF(K1183="Raw entry preparation","Entry-resource preparation",IF(G1183="Not applicable",IF(IFERROR(INDEX('Items'!$AI$6:$AI$1005,MATCH(T1183,'Items'!$A$6:$A$1005,0)),"MISSING ID")="Finished item","Finished endpoint",IF(IFERROR(INDEX('Items'!$AI$6:$AI$1005,MATCH(T1183,'Items'!$A$6:$A$1005,0)),"MISSING ID")="Currency","Currency / no refinement tier","Recovered output / tier not applicable")),IF(OR(IFERROR(INDEX('Crafting recipes'!$H$6:$H$1005,MATCH(J1183,'Crafting recipes'!$A$6:$A$1005,0)),"MISSING ID")="Unassigned",G1183="Unassigned"),"Tier unresolved",IF(IFERROR(VALUE(RIGHT(G1183,1))-VALUE(RIGHT(IFERROR(INDEX('Crafting recipes'!$H$6:$H$1005,MATCH(J1183,'Crafting recipes'!$A$6:$A$1005,0)),"MISSING ID"),1)),0)=1,IF(B1183=IFERROR(INDEX('Crafting recipes'!$H$6:$H$1005,MATCH(J1183,'Crafting recipes'!$A$6:$A$1005,0)),"MISSING ID"),"Advances one material tier","Lower-tier ingredient; route advances one tier"),"Needs tier review"))))))</x:f>
        <x:v>Finished endpoint</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Not applicable</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prerequisite",IF(K1184="Raw entry preparation","Entry-resource preparation",IF(G1184="Not applicable",IF(IFERROR(INDEX('Items'!$AI$6:$AI$1005,MATCH(T1184,'Items'!$A$6:$A$1005,0)),"MISSING ID")="Finished item","Finished endpoint",IF(IFERROR(INDEX('Items'!$AI$6:$AI$1005,MATCH(T1184,'Items'!$A$6:$A$1005,0)),"MISSING ID")="Currency","Currency / no refinement tier","Recovered output / tier not applicable")),IF(OR(IFERROR(INDEX('Crafting recipes'!$H$6:$H$1005,MATCH(J1184,'Crafting recipes'!$A$6:$A$1005,0)),"MISSING ID")="Unassigned",G1184="Unassigned"),"Tier unresolved",IF(IFERROR(VALUE(RIGHT(G1184,1))-VALUE(RIGHT(IFERROR(INDEX('Crafting recipes'!$H$6:$H$1005,MATCH(J1184,'Crafting recipes'!$A$6:$A$1005,0)),"MISSING ID"),1)),0)=1,IF(B1184=IFERROR(INDEX('Crafting recipes'!$H$6:$H$1005,MATCH(J1184,'Crafting recipes'!$A$6:$A$1005,0)),"MISSING ID"),"Advances one material tier","Lower-tier ingredient; route advances one tier"),"Needs tier review"))))))</x:f>
        <x:v>Finished endpoint</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T3</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Not applicable</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prerequisite",IF(K1185="Raw entry preparation","Entry-resource preparation",IF(G1185="Not applicable",IF(IFERROR(INDEX('Items'!$AI$6:$AI$1005,MATCH(T1185,'Items'!$A$6:$A$1005,0)),"MISSING ID")="Finished item","Finished endpoint",IF(IFERROR(INDEX('Items'!$AI$6:$AI$1005,MATCH(T1185,'Items'!$A$6:$A$1005,0)),"MISSING ID")="Currency","Currency / no refinement tier","Recovered output / tier not applicable")),IF(OR(IFERROR(INDEX('Crafting recipes'!$H$6:$H$1005,MATCH(J1185,'Crafting recipes'!$A$6:$A$1005,0)),"MISSING ID")="Unassigned",G1185="Unassigned"),"Tier unresolved",IF(IFERROR(VALUE(RIGHT(G1185,1))-VALUE(RIGHT(IFERROR(INDEX('Crafting recipes'!$H$6:$H$1005,MATCH(J1185,'Crafting recipes'!$A$6:$A$1005,0)),"MISSING ID"),1)),0)=1,IF(B1185=IFERROR(INDEX('Crafting recipes'!$H$6:$H$1005,MATCH(J1185,'Crafting recipes'!$A$6:$A$1005,0)),"MISSING ID"),"Advances one material tier","Lower-tier ingredient; route advances one tier"),"Needs tier review"))))))</x:f>
        <x:v>Finished endpoint</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stock</x:v>
      </x:c>
      <x:c r="B1186" s="4" t="str">
        <x:f>IFERROR(INDEX('Material routes'!$F$6:$F$2205,MATCH(U1186,'Material routes'!$A$6:$A$2205,0)),"MISSING ID")</x:f>
        <x:v>T3</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Not applicable</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prerequisite",IF(K1186="Raw entry preparation","Entry-resource preparation",IF(G1186="Not applicable",IF(IFERROR(INDEX('Items'!$AI$6:$AI$1005,MATCH(T1186,'Items'!$A$6:$A$1005,0)),"MISSING ID")="Finished item","Finished endpoint",IF(IFERROR(INDEX('Items'!$AI$6:$AI$1005,MATCH(T1186,'Items'!$A$6:$A$1005,0)),"MISSING ID")="Currency","Currency / no refinement tier","Recovered output / tier not applicable")),IF(OR(IFERROR(INDEX('Crafting recipes'!$H$6:$H$1005,MATCH(J1186,'Crafting recipes'!$A$6:$A$1005,0)),"MISSING ID")="Unassigned",G1186="Unassigned"),"Tier unresolved",IF(IFERROR(VALUE(RIGHT(G1186,1))-VALUE(RIGHT(IFERROR(INDEX('Crafting recipes'!$H$6:$H$1005,MATCH(J1186,'Crafting recipes'!$A$6:$A$1005,0)),"MISSING ID"),1)),0)=1,IF(B1186=IFERROR(INDEX('Crafting recipes'!$H$6:$H$1005,MATCH(J1186,'Crafting recipes'!$A$6:$A$1005,0)),"MISSING ID"),"Advances one material tier","Lower-tier ingredient; route advances one tier"),"Needs tier review"))))))</x:f>
        <x:v>Finished endpoint</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Bonded ceramic-shell composite</x:v>
      </x:c>
      <x:c r="B1187" s="4" t="str">
        <x:f>IFERROR(INDEX('Material routes'!$F$6:$F$2205,MATCH(U1187,'Material routes'!$A$6:$A$2205,0)),"MISSING ID")</x:f>
        <x:v>T3</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Not applicable</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prerequisite",IF(K1187="Raw entry preparation","Entry-resource preparation",IF(G1187="Not applicable",IF(IFERROR(INDEX('Items'!$AI$6:$AI$1005,MATCH(T1187,'Items'!$A$6:$A$1005,0)),"MISSING ID")="Finished item","Finished endpoint",IF(IFERROR(INDEX('Items'!$AI$6:$AI$1005,MATCH(T1187,'Items'!$A$6:$A$1005,0)),"MISSING ID")="Currency","Currency / no refinement tier","Recovered output / tier not applicable")),IF(OR(IFERROR(INDEX('Crafting recipes'!$H$6:$H$1005,MATCH(J1187,'Crafting recipes'!$A$6:$A$1005,0)),"MISSING ID")="Unassigned",G1187="Unassigned"),"Tier unresolved",IF(IFERROR(VALUE(RIGHT(G1187,1))-VALUE(RIGHT(IFERROR(INDEX('Crafting recipes'!$H$6:$H$1005,MATCH(J1187,'Crafting recipes'!$A$6:$A$1005,0)),"MISSING ID"),1)),0)=1,IF(B1187=IFERROR(INDEX('Crafting recipes'!$H$6:$H$1005,MATCH(J1187,'Crafting recipes'!$A$6:$A$1005,0)),"MISSING ID"),"Advances one material tier","Lower-tier ingredient; route advances one tier"),"Needs tier review"))))))</x:f>
        <x:v>Finished endpoint</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T3</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Not applicable</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prerequisite",IF(K1188="Raw entry preparation","Entry-resource preparation",IF(G1188="Not applicable",IF(IFERROR(INDEX('Items'!$AI$6:$AI$1005,MATCH(T1188,'Items'!$A$6:$A$1005,0)),"MISSING ID")="Finished item","Finished endpoint",IF(IFERROR(INDEX('Items'!$AI$6:$AI$1005,MATCH(T1188,'Items'!$A$6:$A$1005,0)),"MISSING ID")="Currency","Currency / no refinement tier","Recovered output / tier not applicable")),IF(OR(IFERROR(INDEX('Crafting recipes'!$H$6:$H$1005,MATCH(J1188,'Crafting recipes'!$A$6:$A$1005,0)),"MISSING ID")="Unassigned",G1188="Unassigned"),"Tier unresolved",IF(IFERROR(VALUE(RIGHT(G1188,1))-VALUE(RIGHT(IFERROR(INDEX('Crafting recipes'!$H$6:$H$1005,MATCH(J1188,'Crafting recipes'!$A$6:$A$1005,0)),"MISSING ID"),1)),0)=1,IF(B1188=IFERROR(INDEX('Crafting recipes'!$H$6:$H$1005,MATCH(J1188,'Crafting recipes'!$A$6:$A$1005,0)),"MISSING ID"),"Advances one material tier","Lower-tier ingredient; route advances one tier"),"Needs tier review"))))))</x:f>
        <x:v>Finished endpoint</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Not applicable</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prerequisite",IF(K1189="Raw entry preparation","Entry-resource preparation",IF(G1189="Not applicable",IF(IFERROR(INDEX('Items'!$AI$6:$AI$1005,MATCH(T1189,'Items'!$A$6:$A$1005,0)),"MISSING ID")="Finished item","Finished endpoint",IF(IFERROR(INDEX('Items'!$AI$6:$AI$1005,MATCH(T1189,'Items'!$A$6:$A$1005,0)),"MISSING ID")="Currency","Currency / no refinement tier","Recovered output / tier not applicable")),IF(OR(IFERROR(INDEX('Crafting recipes'!$H$6:$H$1005,MATCH(J1189,'Crafting recipes'!$A$6:$A$1005,0)),"MISSING ID")="Unassigned",G1189="Unassigned"),"Tier unresolved",IF(IFERROR(VALUE(RIGHT(G1189,1))-VALUE(RIGHT(IFERROR(INDEX('Crafting recipes'!$H$6:$H$1005,MATCH(J1189,'Crafting recipes'!$A$6:$A$1005,0)),"MISSING ID"),1)),0)=1,IF(B1189=IFERROR(INDEX('Crafting recipes'!$H$6:$H$1005,MATCH(J1189,'Crafting recipes'!$A$6:$A$1005,0)),"MISSING ID"),"Advances one material tier","Lower-tier ingredient; route advances one tier"),"Needs tier review"))))))</x:f>
        <x:v>Finished endpoint</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T3</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Not applicable</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prerequisite",IF(K1190="Raw entry preparation","Entry-resource preparation",IF(G1190="Not applicable",IF(IFERROR(INDEX('Items'!$AI$6:$AI$1005,MATCH(T1190,'Items'!$A$6:$A$1005,0)),"MISSING ID")="Finished item","Finished endpoint",IF(IFERROR(INDEX('Items'!$AI$6:$AI$1005,MATCH(T1190,'Items'!$A$6:$A$1005,0)),"MISSING ID")="Currency","Currency / no refinement tier","Recovered output / tier not applicable")),IF(OR(IFERROR(INDEX('Crafting recipes'!$H$6:$H$1005,MATCH(J1190,'Crafting recipes'!$A$6:$A$1005,0)),"MISSING ID")="Unassigned",G1190="Unassigned"),"Tier unresolved",IF(IFERROR(VALUE(RIGHT(G1190,1))-VALUE(RIGHT(IFERROR(INDEX('Crafting recipes'!$H$6:$H$1005,MATCH(J1190,'Crafting recipes'!$A$6:$A$1005,0)),"MISSING ID"),1)),0)=1,IF(B1190=IFERROR(INDEX('Crafting recipes'!$H$6:$H$1005,MATCH(J1190,'Crafting recipes'!$A$6:$A$1005,0)),"MISSING ID"),"Advances one material tier","Lower-tier ingredient; route advances one tier"),"Needs tier review"))))))</x:f>
        <x:v>Finished endpoint</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stock</x:v>
      </x:c>
      <x:c r="B1191" s="4" t="str">
        <x:f>IFERROR(INDEX('Material routes'!$F$6:$F$2205,MATCH(U1191,'Material routes'!$A$6:$A$2205,0)),"MISSING ID")</x:f>
        <x:v>T3</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Not applicable</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prerequisite",IF(K1191="Raw entry preparation","Entry-resource preparation",IF(G1191="Not applicable",IF(IFERROR(INDEX('Items'!$AI$6:$AI$1005,MATCH(T1191,'Items'!$A$6:$A$1005,0)),"MISSING ID")="Finished item","Finished endpoint",IF(IFERROR(INDEX('Items'!$AI$6:$AI$1005,MATCH(T1191,'Items'!$A$6:$A$1005,0)),"MISSING ID")="Currency","Currency / no refinement tier","Recovered output / tier not applicable")),IF(OR(IFERROR(INDEX('Crafting recipes'!$H$6:$H$1005,MATCH(J1191,'Crafting recipes'!$A$6:$A$1005,0)),"MISSING ID")="Unassigned",G1191="Unassigned"),"Tier unresolved",IF(IFERROR(VALUE(RIGHT(G1191,1))-VALUE(RIGHT(IFERROR(INDEX('Crafting recipes'!$H$6:$H$1005,MATCH(J1191,'Crafting recipes'!$A$6:$A$1005,0)),"MISSING ID"),1)),0)=1,IF(B1191=IFERROR(INDEX('Crafting recipes'!$H$6:$H$1005,MATCH(J1191,'Crafting recipes'!$A$6:$A$1005,0)),"MISSING ID"),"Advances one material tier","Lower-tier ingredient; route advances one tier"),"Needs tier review"))))))</x:f>
        <x:v>Finished endpoint</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Bonded ceramic-shell composite</x:v>
      </x:c>
      <x:c r="B1195" s="4" t="str">
        <x:f>IFERROR(INDEX('Material routes'!$F$6:$F$2205,MATCH(U1195,'Material routes'!$A$6:$A$2205,0)),"MISSING ID")</x:f>
        <x:v>T3</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Not applicable</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prerequisite",IF(K1195="Raw entry preparation","Entry-resource preparation",IF(G1195="Not applicable",IF(IFERROR(INDEX('Items'!$AI$6:$AI$1005,MATCH(T1195,'Items'!$A$6:$A$1005,0)),"MISSING ID")="Finished item","Finished endpoint",IF(IFERROR(INDEX('Items'!$AI$6:$AI$1005,MATCH(T1195,'Items'!$A$6:$A$1005,0)),"MISSING ID")="Currency","Currency / no refinement tier","Recovered output / tier not applicable")),IF(OR(IFERROR(INDEX('Crafting recipes'!$H$6:$H$1005,MATCH(J1195,'Crafting recipes'!$A$6:$A$1005,0)),"MISSING ID")="Unassigned",G1195="Unassigned"),"Tier unresolved",IF(IFERROR(VALUE(RIGHT(G1195,1))-VALUE(RIGHT(IFERROR(INDEX('Crafting recipes'!$H$6:$H$1005,MATCH(J1195,'Crafting recipes'!$A$6:$A$1005,0)),"MISSING ID"),1)),0)=1,IF(B1195=IFERROR(INDEX('Crafting recipes'!$H$6:$H$1005,MATCH(J1195,'Crafting recipes'!$A$6:$A$1005,0)),"MISSING ID"),"Advances one material tier","Lower-tier ingredient; route advances one tier"),"Needs tier review"))))))</x:f>
        <x:v>Finished endpoint</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T3</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Not applicable</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prerequisite",IF(K1196="Raw entry preparation","Entry-resource preparation",IF(G1196="Not applicable",IF(IFERROR(INDEX('Items'!$AI$6:$AI$1005,MATCH(T1196,'Items'!$A$6:$A$1005,0)),"MISSING ID")="Finished item","Finished endpoint",IF(IFERROR(INDEX('Items'!$AI$6:$AI$1005,MATCH(T1196,'Items'!$A$6:$A$1005,0)),"MISSING ID")="Currency","Currency / no refinement tier","Recovered output / tier not applicable")),IF(OR(IFERROR(INDEX('Crafting recipes'!$H$6:$H$1005,MATCH(J1196,'Crafting recipes'!$A$6:$A$1005,0)),"MISSING ID")="Unassigned",G1196="Unassigned"),"Tier unresolved",IF(IFERROR(VALUE(RIGHT(G1196,1))-VALUE(RIGHT(IFERROR(INDEX('Crafting recipes'!$H$6:$H$1005,MATCH(J1196,'Crafting recipes'!$A$6:$A$1005,0)),"MISSING ID"),1)),0)=1,IF(B1196=IFERROR(INDEX('Crafting recipes'!$H$6:$H$1005,MATCH(J1196,'Crafting recipes'!$A$6:$A$1005,0)),"MISSING ID"),"Advances one material tier","Lower-tier ingredient; route advances one tier"),"Needs tier review"))))))</x:f>
        <x:v>Finished endpoint</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Not applicable</x:v>
      </x:c>
      <x:c r="H1205" s="4" t="str">
        <x:f>IFERROR(INDEX('Material routes'!$H$6:$H$2205,MATCH(V1205,'Material routes'!$A$6:$A$2205,0)),"MISSING ID")</x:f>
        <x:v>Carrier</x:v>
      </x:c>
      <x:c r="I1205" s="4" t="str">
        <x:f>IFERROR(INDEX('Material routes'!$G$6:$G$2205,MATCH(V1205,'Material routes'!$A$6:$A$2205,0)),"MISSING ID")</x:f>
        <x:v>Tools</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Finished endpoint</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Not applicable</x:v>
      </x:c>
      <x:c r="H1206" s="4" t="str">
        <x:f>IFERROR(INDEX('Material routes'!$H$6:$H$2205,MATCH(V1206,'Material routes'!$A$6:$A$2205,0)),"MISSING ID")</x:f>
        <x:v>Carrier</x:v>
      </x:c>
      <x:c r="I1206" s="4" t="str">
        <x:f>IFERROR(INDEX('Material routes'!$G$6:$G$2205,MATCH(V1206,'Material routes'!$A$6:$A$2205,0)),"MISSING ID")</x:f>
        <x:v>Tools</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Finished endpoint</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stock</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Not applicable</x:v>
      </x:c>
      <x:c r="H1207" s="4" t="str">
        <x:f>IFERROR(INDEX('Material routes'!$H$6:$H$2205,MATCH(V1207,'Material routes'!$A$6:$A$2205,0)),"MISSING ID")</x:f>
        <x:v>Tool</x:v>
      </x:c>
      <x:c r="I1207" s="4" t="str">
        <x:f>IFERROR(INDEX('Material routes'!$G$6:$G$2205,MATCH(V1207,'Material routes'!$A$6:$A$2205,0)),"MISSING ID")</x:f>
        <x:v>Tools</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Finished endpoint</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Not applicable</x:v>
      </x:c>
      <x:c r="H1208" s="4" t="str">
        <x:f>IFERROR(INDEX('Material routes'!$H$6:$H$2205,MATCH(V1208,'Material routes'!$A$6:$A$2205,0)),"MISSING ID")</x:f>
        <x:v>Tool</x:v>
      </x:c>
      <x:c r="I1208" s="4" t="str">
        <x:f>IFERROR(INDEX('Material routes'!$G$6:$G$2205,MATCH(V1208,'Material routes'!$A$6:$A$2205,0)),"MISSING ID")</x:f>
        <x:v>Tools</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Finished endpoint</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Not applicable</x:v>
      </x:c>
      <x:c r="H1209" s="4" t="str">
        <x:f>IFERROR(INDEX('Material routes'!$H$6:$H$2205,MATCH(V1209,'Material routes'!$A$6:$A$2205,0)),"MISSING ID")</x:f>
        <x:v>Tool</x:v>
      </x:c>
      <x:c r="I1209" s="4" t="str">
        <x:f>IFERROR(INDEX('Material routes'!$G$6:$G$2205,MATCH(V1209,'Material routes'!$A$6:$A$2205,0)),"MISSING ID")</x:f>
        <x:v>Tools</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Finished endpoint</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Not applicable</x:v>
      </x:c>
      <x:c r="H1210" s="4" t="str">
        <x:f>IFERROR(INDEX('Material routes'!$H$6:$H$2205,MATCH(V1210,'Material routes'!$A$6:$A$2205,0)),"MISSING ID")</x:f>
        <x:v>Tool</x:v>
      </x:c>
      <x:c r="I1210" s="4" t="str">
        <x:f>IFERROR(INDEX('Material routes'!$G$6:$G$2205,MATCH(V1210,'Material routes'!$A$6:$A$2205,0)),"MISSING ID")</x:f>
        <x:v>Salvage</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Finished endpoint</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Not applicable</x:v>
      </x:c>
      <x:c r="H1211" s="4" t="str">
        <x:f>IFERROR(INDEX('Material routes'!$H$6:$H$2205,MATCH(V1211,'Material routes'!$A$6:$A$2205,0)),"MISSING ID")</x:f>
        <x:v>Tool</x:v>
      </x:c>
      <x:c r="I1211" s="4" t="str">
        <x:f>IFERROR(INDEX('Material routes'!$G$6:$G$2205,MATCH(V1211,'Material routes'!$A$6:$A$2205,0)),"MISSING ID")</x:f>
        <x:v>Salvage</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Finished endpoint</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Not applicable</x:v>
      </x:c>
      <x:c r="H1212" s="4" t="str">
        <x:f>IFERROR(INDEX('Material routes'!$H$6:$H$2205,MATCH(V1212,'Material routes'!$A$6:$A$2205,0)),"MISSING ID")</x:f>
        <x:v>Tool</x:v>
      </x:c>
      <x:c r="I1212" s="4" t="str">
        <x:f>IFERROR(INDEX('Material routes'!$G$6:$G$2205,MATCH(V1212,'Material routes'!$A$6:$A$2205,0)),"MISSING ID")</x:f>
        <x:v>Tools</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Finished endpoint</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Not applicable</x:v>
      </x:c>
      <x:c r="H1213" s="4" t="str">
        <x:f>IFERROR(INDEX('Material routes'!$H$6:$H$2205,MATCH(V1213,'Material routes'!$A$6:$A$2205,0)),"MISSING ID")</x:f>
        <x:v>Tool</x:v>
      </x:c>
      <x:c r="I1213" s="4" t="str">
        <x:f>IFERROR(INDEX('Material routes'!$G$6:$G$2205,MATCH(V1213,'Material routes'!$A$6:$A$2205,0)),"MISSING ID")</x:f>
        <x:v>Tools</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Finished endpoint</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Not applicable</x:v>
      </x:c>
      <x:c r="H1214" s="4" t="str">
        <x:f>IFERROR(INDEX('Material routes'!$H$6:$H$2205,MATCH(V1214,'Material routes'!$A$6:$A$2205,0)),"MISSING ID")</x:f>
        <x:v>Tool</x:v>
      </x:c>
      <x:c r="I1214" s="4" t="str">
        <x:f>IFERROR(INDEX('Material routes'!$G$6:$G$2205,MATCH(V1214,'Material routes'!$A$6:$A$2205,0)),"MISSING ID")</x:f>
        <x:v>Tools</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Finished endpoint</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Field supplies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Not applicable</x:v>
      </x:c>
      <x:c r="H1215" s="4" t="str">
        <x:f>IFERROR(INDEX('Material routes'!$H$6:$H$2205,MATCH(V1215,'Material routes'!$A$6:$A$2205,0)),"MISSING ID")</x:f>
        <x:v>Tool</x:v>
      </x:c>
      <x:c r="I1215" s="4" t="str">
        <x:f>IFERROR(INDEX('Material routes'!$G$6:$G$2205,MATCH(V1215,'Material routes'!$A$6:$A$2205,0)),"MISSING ID")</x:f>
        <x:v>Tools</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Reusable prerequisite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Not applicable</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prerequisite",IF(K1219="Raw entry preparation","Entry-resource preparation",IF(G1219="Not applicable",IF(IFERROR(INDEX('Items'!$AI$6:$AI$1005,MATCH(T1219,'Items'!$A$6:$A$1005,0)),"MISSING ID")="Finished item","Finished endpoint",IF(IFERROR(INDEX('Items'!$AI$6:$AI$1005,MATCH(T1219,'Items'!$A$6:$A$1005,0)),"MISSING ID")="Currency","Currency / no refinement tier","Recovered output / tier not applicable")),IF(OR(IFERROR(INDEX('Crafting recipes'!$H$6:$H$1005,MATCH(J1219,'Crafting recipes'!$A$6:$A$1005,0)),"MISSING ID")="Unassigned",G1219="Unassigned"),"Tier unresolved",IF(IFERROR(VALUE(RIGHT(G1219,1))-VALUE(RIGHT(IFERROR(INDEX('Crafting recipes'!$H$6:$H$1005,MATCH(J1219,'Crafting recipes'!$A$6:$A$1005,0)),"MISSING ID"),1)),0)=1,IF(B1219=IFERROR(INDEX('Crafting recipes'!$H$6:$H$1005,MATCH(J1219,'Crafting recipes'!$A$6:$A$1005,0)),"MISSING ID"),"Advances one material tier","Lower-tier ingredient; route advances one tier"),"Needs tier review"))))))</x:f>
        <x:v>Finished endpoint</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T3</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Not applicable</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prerequisite",IF(K1220="Raw entry preparation","Entry-resource preparation",IF(G1220="Not applicable",IF(IFERROR(INDEX('Items'!$AI$6:$AI$1005,MATCH(T1220,'Items'!$A$6:$A$1005,0)),"MISSING ID")="Finished item","Finished endpoint",IF(IFERROR(INDEX('Items'!$AI$6:$AI$1005,MATCH(T1220,'Items'!$A$6:$A$1005,0)),"MISSING ID")="Currency","Currency / no refinement tier","Recovered output / tier not applicable")),IF(OR(IFERROR(INDEX('Crafting recipes'!$H$6:$H$1005,MATCH(J1220,'Crafting recipes'!$A$6:$A$1005,0)),"MISSING ID")="Unassigned",G1220="Unassigned"),"Tier unresolved",IF(IFERROR(VALUE(RIGHT(G1220,1))-VALUE(RIGHT(IFERROR(INDEX('Crafting recipes'!$H$6:$H$1005,MATCH(J1220,'Crafting recipes'!$A$6:$A$1005,0)),"MISSING ID"),1)),0)=1,IF(B1220=IFERROR(INDEX('Crafting recipes'!$H$6:$H$1005,MATCH(J1220,'Crafting recipes'!$A$6:$A$1005,0)),"MISSING ID"),"Advances one material tier","Lower-tier ingredient; route advances one tier"),"Needs tier review"))))))</x:f>
        <x:v>Finished endpoint</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stock</x:v>
      </x:c>
      <x:c r="B1221" s="4" t="str">
        <x:f>IFERROR(INDEX('Material routes'!$F$6:$F$2205,MATCH(U1221,'Material routes'!$A$6:$A$2205,0)),"MISSING ID")</x:f>
        <x:v>T3</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Not applicable</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prerequisite",IF(K1221="Raw entry preparation","Entry-resource preparation",IF(G1221="Not applicable",IF(IFERROR(INDEX('Items'!$AI$6:$AI$1005,MATCH(T1221,'Items'!$A$6:$A$1005,0)),"MISSING ID")="Finished item","Finished endpoint",IF(IFERROR(INDEX('Items'!$AI$6:$AI$1005,MATCH(T1221,'Items'!$A$6:$A$1005,0)),"MISSING ID")="Currency","Currency / no refinement tier","Recovered output / tier not applicable")),IF(OR(IFERROR(INDEX('Crafting recipes'!$H$6:$H$1005,MATCH(J1221,'Crafting recipes'!$A$6:$A$1005,0)),"MISSING ID")="Unassigned",G1221="Unassigned"),"Tier unresolved",IF(IFERROR(VALUE(RIGHT(G1221,1))-VALUE(RIGHT(IFERROR(INDEX('Crafting recipes'!$H$6:$H$1005,MATCH(J1221,'Crafting recipes'!$A$6:$A$1005,0)),"MISSING ID"),1)),0)=1,IF(B1221=IFERROR(INDEX('Crafting recipes'!$H$6:$H$1005,MATCH(J1221,'Crafting recipes'!$A$6:$A$1005,0)),"MISSING ID"),"Advances one material tier","Lower-tier ingredient; route advances one tier"),"Needs tier review"))))))</x:f>
        <x:v>Finished endpoint</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Not applicable</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prerequisite",IF(K1222="Raw entry preparation","Entry-resource preparation",IF(G1222="Not applicable",IF(IFERROR(INDEX('Items'!$AI$6:$AI$1005,MATCH(T1222,'Items'!$A$6:$A$1005,0)),"MISSING ID")="Finished item","Finished endpoint",IF(IFERROR(INDEX('Items'!$AI$6:$AI$1005,MATCH(T1222,'Items'!$A$6:$A$1005,0)),"MISSING ID")="Currency","Currency / no refinement tier","Recovered output / tier not applicable")),IF(OR(IFERROR(INDEX('Crafting recipes'!$H$6:$H$1005,MATCH(J1222,'Crafting recipes'!$A$6:$A$1005,0)),"MISSING ID")="Unassigned",G1222="Unassigned"),"Tier unresolved",IF(IFERROR(VALUE(RIGHT(G1222,1))-VALUE(RIGHT(IFERROR(INDEX('Crafting recipes'!$H$6:$H$1005,MATCH(J1222,'Crafting recipes'!$A$6:$A$1005,0)),"MISSING ID"),1)),0)=1,IF(B1222=IFERROR(INDEX('Crafting recipes'!$H$6:$H$1005,MATCH(J1222,'Crafting recipes'!$A$6:$A$1005,0)),"MISSING ID"),"Advances one material tier","Lower-tier ingredient; route advances one tier"),"Needs tier review"))))))</x:f>
        <x:v>Finished endpoint</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T3</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Not applicable</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prerequisite",IF(K1223="Raw entry preparation","Entry-resource preparation",IF(G1223="Not applicable",IF(IFERROR(INDEX('Items'!$AI$6:$AI$1005,MATCH(T1223,'Items'!$A$6:$A$1005,0)),"MISSING ID")="Finished item","Finished endpoint",IF(IFERROR(INDEX('Items'!$AI$6:$AI$1005,MATCH(T1223,'Items'!$A$6:$A$1005,0)),"MISSING ID")="Currency","Currency / no refinement tier","Recovered output / tier not applicable")),IF(OR(IFERROR(INDEX('Crafting recipes'!$H$6:$H$1005,MATCH(J1223,'Crafting recipes'!$A$6:$A$1005,0)),"MISSING ID")="Unassigned",G1223="Unassigned"),"Tier unresolved",IF(IFERROR(VALUE(RIGHT(G1223,1))-VALUE(RIGHT(IFERROR(INDEX('Crafting recipes'!$H$6:$H$1005,MATCH(J1223,'Crafting recipes'!$A$6:$A$1005,0)),"MISSING ID"),1)),0)=1,IF(B1223=IFERROR(INDEX('Crafting recipes'!$H$6:$H$1005,MATCH(J1223,'Crafting recipes'!$A$6:$A$1005,0)),"MISSING ID"),"Advances one material tier","Lower-tier ingredient; route advances one tier"),"Needs tier review"))))))</x:f>
        <x:v>Finished endpoint</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stock</x:v>
      </x:c>
      <x:c r="B1224" s="4" t="str">
        <x:f>IFERROR(INDEX('Material routes'!$F$6:$F$2205,MATCH(U1224,'Material routes'!$A$6:$A$2205,0)),"MISSING ID")</x:f>
        <x:v>T3</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Not applicable</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prerequisite",IF(K1224="Raw entry preparation","Entry-resource preparation",IF(G1224="Not applicable",IF(IFERROR(INDEX('Items'!$AI$6:$AI$1005,MATCH(T1224,'Items'!$A$6:$A$1005,0)),"MISSING ID")="Finished item","Finished endpoint",IF(IFERROR(INDEX('Items'!$AI$6:$AI$1005,MATCH(T1224,'Items'!$A$6:$A$1005,0)),"MISSING ID")="Currency","Currency / no refinement tier","Recovered output / tier not applicable")),IF(OR(IFERROR(INDEX('Crafting recipes'!$H$6:$H$1005,MATCH(J1224,'Crafting recipes'!$A$6:$A$1005,0)),"MISSING ID")="Unassigned",G1224="Unassigned"),"Tier unresolved",IF(IFERROR(VALUE(RIGHT(G1224,1))-VALUE(RIGHT(IFERROR(INDEX('Crafting recipes'!$H$6:$H$1005,MATCH(J1224,'Crafting recipes'!$A$6:$A$1005,0)),"MISSING ID"),1)),0)=1,IF(B1224=IFERROR(INDEX('Crafting recipes'!$H$6:$H$1005,MATCH(J1224,'Crafting recipes'!$A$6:$A$1005,0)),"MISSING ID"),"Advances one material tier","Lower-tier ingredient; route advances one tier"),"Needs tier review"))))))</x:f>
        <x:v>Finished endpoint</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Not applicable</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prerequisite",IF(K1225="Raw entry preparation","Entry-resource preparation",IF(G1225="Not applicable",IF(IFERROR(INDEX('Items'!$AI$6:$AI$1005,MATCH(T1225,'Items'!$A$6:$A$1005,0)),"MISSING ID")="Finished item","Finished endpoint",IF(IFERROR(INDEX('Items'!$AI$6:$AI$1005,MATCH(T1225,'Items'!$A$6:$A$1005,0)),"MISSING ID")="Currency","Currency / no refinement tier","Recovered output / tier not applicable")),IF(OR(IFERROR(INDEX('Crafting recipes'!$H$6:$H$1005,MATCH(J1225,'Crafting recipes'!$A$6:$A$1005,0)),"MISSING ID")="Unassigned",G1225="Unassigned"),"Tier unresolved",IF(IFERROR(VALUE(RIGHT(G1225,1))-VALUE(RIGHT(IFERROR(INDEX('Crafting recipes'!$H$6:$H$1005,MATCH(J1225,'Crafting recipes'!$A$6:$A$1005,0)),"MISSING ID"),1)),0)=1,IF(B1225=IFERROR(INDEX('Crafting recipes'!$H$6:$H$1005,MATCH(J1225,'Crafting recipes'!$A$6:$A$1005,0)),"MISSING ID"),"Advances one material tier","Lower-tier ingredient; route advances one tier"),"Needs tier review"))))))</x:f>
        <x:v>Finished endpoint</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T3</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Not applicable</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prerequisite",IF(K1226="Raw entry preparation","Entry-resource preparation",IF(G1226="Not applicable",IF(IFERROR(INDEX('Items'!$AI$6:$AI$1005,MATCH(T1226,'Items'!$A$6:$A$1005,0)),"MISSING ID")="Finished item","Finished endpoint",IF(IFERROR(INDEX('Items'!$AI$6:$AI$1005,MATCH(T1226,'Items'!$A$6:$A$1005,0)),"MISSING ID")="Currency","Currency / no refinement tier","Recovered output / tier not applicable")),IF(OR(IFERROR(INDEX('Crafting recipes'!$H$6:$H$1005,MATCH(J1226,'Crafting recipes'!$A$6:$A$1005,0)),"MISSING ID")="Unassigned",G1226="Unassigned"),"Tier unresolved",IF(IFERROR(VALUE(RIGHT(G1226,1))-VALUE(RIGHT(IFERROR(INDEX('Crafting recipes'!$H$6:$H$1005,MATCH(J1226,'Crafting recipes'!$A$6:$A$1005,0)),"MISSING ID"),1)),0)=1,IF(B1226=IFERROR(INDEX('Crafting recipes'!$H$6:$H$1005,MATCH(J1226,'Crafting recipes'!$A$6:$A$1005,0)),"MISSING ID"),"Advances one material tier","Lower-tier ingredient; route advances one tier"),"Needs tier review"))))))</x:f>
        <x:v>Finished endpoint</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stock</x:v>
      </x:c>
      <x:c r="B1227" s="4" t="str">
        <x:f>IFERROR(INDEX('Material routes'!$F$6:$F$2205,MATCH(U1227,'Material routes'!$A$6:$A$2205,0)),"MISSING ID")</x:f>
        <x:v>T3</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Not applicable</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prerequisite",IF(K1227="Raw entry preparation","Entry-resource preparation",IF(G1227="Not applicable",IF(IFERROR(INDEX('Items'!$AI$6:$AI$1005,MATCH(T1227,'Items'!$A$6:$A$1005,0)),"MISSING ID")="Finished item","Finished endpoint",IF(IFERROR(INDEX('Items'!$AI$6:$AI$1005,MATCH(T1227,'Items'!$A$6:$A$1005,0)),"MISSING ID")="Currency","Currency / no refinement tier","Recovered output / tier not applicable")),IF(OR(IFERROR(INDEX('Crafting recipes'!$H$6:$H$1005,MATCH(J1227,'Crafting recipes'!$A$6:$A$1005,0)),"MISSING ID")="Unassigned",G1227="Unassigned"),"Tier unresolved",IF(IFERROR(VALUE(RIGHT(G1227,1))-VALUE(RIGHT(IFERROR(INDEX('Crafting recipes'!$H$6:$H$1005,MATCH(J1227,'Crafting recipes'!$A$6:$A$1005,0)),"MISSING ID"),1)),0)=1,IF(B1227=IFERROR(INDEX('Crafting recipes'!$H$6:$H$1005,MATCH(J1227,'Crafting recipes'!$A$6:$A$1005,0)),"MISSING ID"),"Advances one material tier","Lower-tier ingredient; route advances one tier"),"Needs tier review"))))))</x:f>
        <x:v>Finished endpoint</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Not applicable</x:v>
      </x:c>
      <x:c r="H1228" s="4" t="str">
        <x:f>IFERROR(INDEX('Material routes'!$H$6:$H$2205,MATCH(V1228,'Material routes'!$A$6:$A$2205,0)),"MISSING ID")</x:f>
        <x:v>Armor</x:v>
      </x:c>
      <x:c r="I1228" s="4" t="str">
        <x:f>IFERROR(INDEX('Material routes'!$G$6:$G$2205,MATCH(V1228,'Material routes'!$A$6:$A$2205,0)),"MISSING ID")</x:f>
        <x:v>Legger attachments</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Finished endpoint</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Not applicable</x:v>
      </x:c>
      <x:c r="H1229" s="4" t="str">
        <x:f>IFERROR(INDEX('Material routes'!$H$6:$H$2205,MATCH(V1229,'Material routes'!$A$6:$A$2205,0)),"MISSING ID")</x:f>
        <x:v>Armor</x:v>
      </x:c>
      <x:c r="I1229" s="4" t="str">
        <x:f>IFERROR(INDEX('Material routes'!$G$6:$G$2205,MATCH(V1229,'Material routes'!$A$6:$A$2205,0)),"MISSING ID")</x:f>
        <x:v>Legger attachments</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Finished endpoint</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stock</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Not applicable</x:v>
      </x:c>
      <x:c r="H1230" s="4" t="str">
        <x:f>IFERROR(INDEX('Material routes'!$H$6:$H$2205,MATCH(V1230,'Material routes'!$A$6:$A$2205,0)),"MISSING ID")</x:f>
        <x:v>Armor</x:v>
      </x:c>
      <x:c r="I1230" s="4" t="str">
        <x:f>IFERROR(INDEX('Material routes'!$G$6:$G$2205,MATCH(V1230,'Material routes'!$A$6:$A$2205,0)),"MISSING ID")</x:f>
        <x:v>Legger attachments</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Finished endpoint</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 composite stock</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Not applicable</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prerequisite",IF(K1231="Raw entry preparation","Entry-resource preparation",IF(G1231="Not applicable",IF(IFERROR(INDEX('Items'!$AI$6:$AI$1005,MATCH(T1231,'Items'!$A$6:$A$1005,0)),"MISSING ID")="Finished item","Finished endpoint",IF(IFERROR(INDEX('Items'!$AI$6:$AI$1005,MATCH(T1231,'Items'!$A$6:$A$1005,0)),"MISSING ID")="Currency","Currency / no refinement tier","Recovered output / tier not applicable")),IF(OR(IFERROR(INDEX('Crafting recipes'!$H$6:$H$1005,MATCH(J1231,'Crafting recipes'!$A$6:$A$1005,0)),"MISSING ID")="Unassigned",G1231="Unassigned"),"Tier unresolved",IF(IFERROR(VALUE(RIGHT(G1231,1))-VALUE(RIGHT(IFERROR(INDEX('Crafting recipes'!$H$6:$H$1005,MATCH(J1231,'Crafting recipes'!$A$6:$A$1005,0)),"MISSING ID"),1)),0)=1,IF(B1231=IFERROR(INDEX('Crafting recipes'!$H$6:$H$1005,MATCH(J1231,'Crafting recipes'!$A$6:$A$1005,0)),"MISSING ID"),"Advances one material tier","Lower-tier ingredient; route advances one tier"),"Needs tier review"))))))</x:f>
        <x:v>Finished endpoint</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T2</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Not applicable</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prerequisite",IF(K1232="Raw entry preparation","Entry-resource preparation",IF(G1232="Not applicable",IF(IFERROR(INDEX('Items'!$AI$6:$AI$1005,MATCH(T1232,'Items'!$A$6:$A$1005,0)),"MISSING ID")="Finished item","Finished endpoint",IF(IFERROR(INDEX('Items'!$AI$6:$AI$1005,MATCH(T1232,'Items'!$A$6:$A$1005,0)),"MISSING ID")="Currency","Currency / no refinement tier","Recovered output / tier not applicable")),IF(OR(IFERROR(INDEX('Crafting recipes'!$H$6:$H$1005,MATCH(J1232,'Crafting recipes'!$A$6:$A$1005,0)),"MISSING ID")="Unassigned",G1232="Unassigned"),"Tier unresolved",IF(IFERROR(VALUE(RIGHT(G1232,1))-VALUE(RIGHT(IFERROR(INDEX('Crafting recipes'!$H$6:$H$1005,MATCH(J1232,'Crafting recipes'!$A$6:$A$1005,0)),"MISSING ID"),1)),0)=1,IF(B1232=IFERROR(INDEX('Crafting recipes'!$H$6:$H$1005,MATCH(J1232,'Crafting recipes'!$A$6:$A$1005,0)),"MISSING ID"),"Advances one material tier","Lower-tier ingredient; route advances one tier"),"Needs tier review"))))))</x:f>
        <x:v>Finished endpoint</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x:c r="B1233" s="4"/>
      <x:c r="C1233" s="4"/>
      <x:c r="D1233" s="4"/>
      <x:c r="E1233" s="4"/>
      <x:c r="F1233" s="4"/>
      <x:c r="G1233" s="4"/>
      <x:c r="H1233" s="4"/>
      <x:c r="I1233" s="4"/>
      <x:c r="J1233" s="4"/>
      <x:c r="K1233" s="4"/>
      <x:c r="L1233" s="4"/>
      <x:c r="M1233" s="4"/>
      <x:c r="N1233" s="4"/>
      <x:c r="P1233" s="4"/>
      <x:c r="R1233" s="4"/>
      <x:c r="S1233" s="4"/>
      <x:c r="T1233" s="4"/>
      <x:c r="U1233" s="4"/>
      <x:c r="V1233" s="4"/>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T2</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Dense Phagia nutrient drink</x:v>
      </x:c>
      <x:c r="G1234" s="4" t="str">
        <x:f>IFERROR(INDEX('Material routes'!$F$6:$F$2205,MATCH(V1234,'Material routes'!$A$6:$A$2205,0)),"MISSING ID")</x:f>
        <x:v>Not applicable</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prerequisite",IF(K1234="Raw entry preparation","Entry-resource preparation",IF(G1234="Not applicable",IF(IFERROR(INDEX('Items'!$AI$6:$AI$1005,MATCH(T1234,'Items'!$A$6:$A$1005,0)),"MISSING ID")="Finished item","Finished endpoint",IF(IFERROR(INDEX('Items'!$AI$6:$AI$1005,MATCH(T1234,'Items'!$A$6:$A$1005,0)),"MISSING ID")="Currency","Currency / no refinement tier","Recovered output / tier not applicable")),IF(OR(IFERROR(INDEX('Crafting recipes'!$H$6:$H$1005,MATCH(J1234,'Crafting recipes'!$A$6:$A$1005,0)),"MISSING ID")="Unassigned",G1234="Unassigned"),"Tier unresolved",IF(IFERROR(VALUE(RIGHT(G1234,1))-VALUE(RIGHT(IFERROR(INDEX('Crafting recipes'!$H$6:$H$1005,MATCH(J1234,'Crafting recipes'!$A$6:$A$1005,0)),"MISSING ID"),1)),0)=1,IF(B1234=IFERROR(INDEX('Crafting recipes'!$H$6:$H$1005,MATCH(J1234,'Crafting recipes'!$A$6:$A$1005,0)),"MISSING ID"),"Advances one material tier","Lower-tier ingredient; route advances one tier"),"Needs tier review"))))))</x:f>
        <x:v>Finished endpoint</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T1</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Dense Phagia nutrient drink</x:v>
      </x:c>
      <x:c r="G1235" s="4" t="str">
        <x:f>IFERROR(INDEX('Material routes'!$F$6:$F$2205,MATCH(V1235,'Material routes'!$A$6:$A$2205,0)),"MISSING ID")</x:f>
        <x:v>Not applicable</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prerequisite",IF(K1235="Raw entry preparation","Entry-resource preparation",IF(G1235="Not applicable",IF(IFERROR(INDEX('Items'!$AI$6:$AI$1005,MATCH(T1235,'Items'!$A$6:$A$1005,0)),"MISSING ID")="Finished item","Finished endpoint",IF(IFERROR(INDEX('Items'!$AI$6:$AI$1005,MATCH(T1235,'Items'!$A$6:$A$1005,0)),"MISSING ID")="Currency","Currency / no refinement tier","Recovered output / tier not applicable")),IF(OR(IFERROR(INDEX('Crafting recipes'!$H$6:$H$1005,MATCH(J1235,'Crafting recipes'!$A$6:$A$1005,0)),"MISSING ID")="Unassigned",G1235="Unassigned"),"Tier unresolved",IF(IFERROR(VALUE(RIGHT(G1235,1))-VALUE(RIGHT(IFERROR(INDEX('Crafting recipes'!$H$6:$H$1005,MATCH(J1235,'Crafting recipes'!$A$6:$A$1005,0)),"MISSING ID"),1)),0)=1,IF(B1235=IFERROR(INDEX('Crafting recipes'!$H$6:$H$1005,MATCH(J1235,'Crafting recipes'!$A$6:$A$1005,0)),"MISSING ID"),"Advances one material tier","Lower-tier ingredient; route advances one tier"),"Needs tier review"))))))</x:f>
        <x:v>Finished endpoint</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T1</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Not applicable</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prerequisite",IF(K1236="Raw entry preparation","Entry-resource preparation",IF(G1236="Not applicable",IF(IFERROR(INDEX('Items'!$AI$6:$AI$1005,MATCH(T1236,'Items'!$A$6:$A$1005,0)),"MISSING ID")="Finished item","Finished endpoint",IF(IFERROR(INDEX('Items'!$AI$6:$AI$1005,MATCH(T1236,'Items'!$A$6:$A$1005,0)),"MISSING ID")="Currency","Currency / no refinement tier","Recovered output / tier not applicable")),IF(OR(IFERROR(INDEX('Crafting recipes'!$H$6:$H$1005,MATCH(J1236,'Crafting recipes'!$A$6:$A$1005,0)),"MISSING ID")="Unassigned",G1236="Unassigned"),"Tier unresolved",IF(IFERROR(VALUE(RIGHT(G1236,1))-VALUE(RIGHT(IFERROR(INDEX('Crafting recipes'!$H$6:$H$1005,MATCH(J1236,'Crafting recipes'!$A$6:$A$1005,0)),"MISSING ID"),1)),0)=1,IF(B1236=IFERROR(INDEX('Crafting recipes'!$H$6:$H$1005,MATCH(J1236,'Crafting recipes'!$A$6:$A$1005,0)),"MISSING ID"),"Advances one material tier","Lower-tier ingredient; route advances one tier"),"Needs tier review"))))))</x:f>
        <x:v>Finished endpoint</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T1</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Not applicable</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prerequisite",IF(K1237="Raw entry preparation","Entry-resource preparation",IF(G1237="Not applicable",IF(IFERROR(INDEX('Items'!$AI$6:$AI$1005,MATCH(T1237,'Items'!$A$6:$A$1005,0)),"MISSING ID")="Finished item","Finished endpoint",IF(IFERROR(INDEX('Items'!$AI$6:$AI$1005,MATCH(T1237,'Items'!$A$6:$A$1005,0)),"MISSING ID")="Currency","Currency / no refinement tier","Recovered output / tier not applicable")),IF(OR(IFERROR(INDEX('Crafting recipes'!$H$6:$H$1005,MATCH(J1237,'Crafting recipes'!$A$6:$A$1005,0)),"MISSING ID")="Unassigned",G1237="Unassigned"),"Tier unresolved",IF(IFERROR(VALUE(RIGHT(G1237,1))-VALUE(RIGHT(IFERROR(INDEX('Crafting recipes'!$H$6:$H$1005,MATCH(J1237,'Crafting recipes'!$A$6:$A$1005,0)),"MISSING ID"),1)),0)=1,IF(B1237=IFERROR(INDEX('Crafting recipes'!$H$6:$H$1005,MATCH(J1237,'Crafting recipes'!$A$6:$A$1005,0)),"MISSING ID"),"Advances one material tier","Lower-tier ingredient; route advances one tier"),"Needs tier review"))))))</x:f>
        <x:v>Finished endpoint</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T1</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Not applicable</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prerequisite",IF(K1238="Raw entry preparation","Entry-resource preparation",IF(G1238="Not applicable",IF(IFERROR(INDEX('Items'!$AI$6:$AI$1005,MATCH(T1238,'Items'!$A$6:$A$1005,0)),"MISSING ID")="Finished item","Finished endpoint",IF(IFERROR(INDEX('Items'!$AI$6:$AI$1005,MATCH(T1238,'Items'!$A$6:$A$1005,0)),"MISSING ID")="Currency","Currency / no refinement tier","Recovered output / tier not applicable")),IF(OR(IFERROR(INDEX('Crafting recipes'!$H$6:$H$1005,MATCH(J1238,'Crafting recipes'!$A$6:$A$1005,0)),"MISSING ID")="Unassigned",G1238="Unassigned"),"Tier unresolved",IF(IFERROR(VALUE(RIGHT(G1238,1))-VALUE(RIGHT(IFERROR(INDEX('Crafting recipes'!$H$6:$H$1005,MATCH(J1238,'Crafting recipes'!$A$6:$A$1005,0)),"MISSING ID"),1)),0)=1,IF(B1238=IFERROR(INDEX('Crafting recipes'!$H$6:$H$1005,MATCH(J1238,'Crafting recipes'!$A$6:$A$1005,0)),"MISSING ID"),"Advances one material tier","Lower-tier ingredient; route advances one tier"),"Needs tier review"))))))</x:f>
        <x:v>Finished endpoint</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T1</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Not applicable</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prerequisite",IF(K1239="Raw entry preparation","Entry-resource preparation",IF(G1239="Not applicable",IF(IFERROR(INDEX('Items'!$AI$6:$AI$1005,MATCH(T1239,'Items'!$A$6:$A$1005,0)),"MISSING ID")="Finished item","Finished endpoint",IF(IFERROR(INDEX('Items'!$AI$6:$AI$1005,MATCH(T1239,'Items'!$A$6:$A$1005,0)),"MISSING ID")="Currency","Currency / no refinement tier","Recovered output / tier not applicable")),IF(OR(IFERROR(INDEX('Crafting recipes'!$H$6:$H$1005,MATCH(J1239,'Crafting recipes'!$A$6:$A$1005,0)),"MISSING ID")="Unassigned",G1239="Unassigned"),"Tier unresolved",IF(IFERROR(VALUE(RIGHT(G1239,1))-VALUE(RIGHT(IFERROR(INDEX('Crafting recipes'!$H$6:$H$1005,MATCH(J1239,'Crafting recipes'!$A$6:$A$1005,0)),"MISSING ID"),1)),0)=1,IF(B1239=IFERROR(INDEX('Crafting recipes'!$H$6:$H$1005,MATCH(J1239,'Crafting recipes'!$A$6:$A$1005,0)),"MISSING ID"),"Advances one material tier","Lower-tier ingredient; route advances one tier"),"Needs tier review"))))))</x:f>
        <x:v>Finished endpoint</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T1</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Not applicable</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prerequisite",IF(K1240="Raw entry preparation","Entry-resource preparation",IF(G1240="Not applicable",IF(IFERROR(INDEX('Items'!$AI$6:$AI$1005,MATCH(T1240,'Items'!$A$6:$A$1005,0)),"MISSING ID")="Finished item","Finished endpoint",IF(IFERROR(INDEX('Items'!$AI$6:$AI$1005,MATCH(T1240,'Items'!$A$6:$A$1005,0)),"MISSING ID")="Currency","Currency / no refinement tier","Recovered output / tier not applicable")),IF(OR(IFERROR(INDEX('Crafting recipes'!$H$6:$H$1005,MATCH(J1240,'Crafting recipes'!$A$6:$A$1005,0)),"MISSING ID")="Unassigned",G1240="Unassigned"),"Tier unresolved",IF(IFERROR(VALUE(RIGHT(G1240,1))-VALUE(RIGHT(IFERROR(INDEX('Crafting recipes'!$H$6:$H$1005,MATCH(J1240,'Crafting recipes'!$A$6:$A$1005,0)),"MISSING ID"),1)),0)=1,IF(B1240=IFERROR(INDEX('Crafting recipes'!$H$6:$H$1005,MATCH(J1240,'Crafting recipes'!$A$6:$A$1005,0)),"MISSING ID"),"Advances one material tier","Lower-tier ingredient; route advances one tier"),"Needs tier review"))))))</x:f>
        <x:v>Finished endpoint</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T1</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Not applicable</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prerequisite",IF(K1241="Raw entry preparation","Entry-resource preparation",IF(G1241="Not applicable",IF(IFERROR(INDEX('Items'!$AI$6:$AI$1005,MATCH(T1241,'Items'!$A$6:$A$1005,0)),"MISSING ID")="Finished item","Finished endpoint",IF(IFERROR(INDEX('Items'!$AI$6:$AI$1005,MATCH(T1241,'Items'!$A$6:$A$1005,0)),"MISSING ID")="Currency","Currency / no refinement tier","Recovered output / tier not applicable")),IF(OR(IFERROR(INDEX('Crafting recipes'!$H$6:$H$1005,MATCH(J1241,'Crafting recipes'!$A$6:$A$1005,0)),"MISSING ID")="Unassigned",G1241="Unassigned"),"Tier unresolved",IF(IFERROR(VALUE(RIGHT(G1241,1))-VALUE(RIGHT(IFERROR(INDEX('Crafting recipes'!$H$6:$H$1005,MATCH(J1241,'Crafting recipes'!$A$6:$A$1005,0)),"MISSING ID"),1)),0)=1,IF(B1241=IFERROR(INDEX('Crafting recipes'!$H$6:$H$1005,MATCH(J1241,'Crafting recipes'!$A$6:$A$1005,0)),"MISSING ID"),"Advances one material tier","Lower-tier ingredient; route advances one tier"),"Needs tier review"))))))</x:f>
        <x:v>Finished endpoint</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x:c r="B1242" s="4"/>
      <x:c r="C1242" s="4"/>
      <x:c r="D1242" s="4"/>
      <x:c r="E1242" s="4"/>
      <x:c r="F1242" s="4"/>
      <x:c r="G1242" s="4"/>
      <x:c r="H1242" s="4"/>
      <x:c r="I1242" s="4"/>
      <x:c r="J1242" s="4"/>
      <x:c r="K1242" s="4"/>
      <x:c r="L1242" s="4"/>
      <x:c r="M1242" s="4"/>
      <x:c r="N1242" s="4"/>
      <x:c r="P1242" s="4"/>
      <x:c r="R1242" s="4"/>
      <x:c r="S1242" s="4"/>
      <x:c r="T1242" s="4"/>
      <x:c r="U1242" s="4"/>
      <x:c r="V1242" s="4"/>
    </x:row>
    <x:row r="1243" ht="64" customHeight="1">
      <x:c r="A1243" s="4"/>
      <x:c r="B1243" s="4"/>
      <x:c r="C1243" s="4"/>
      <x:c r="D1243" s="4"/>
      <x:c r="E1243" s="4"/>
      <x:c r="F1243" s="4"/>
      <x:c r="G1243" s="4"/>
      <x:c r="H1243" s="4"/>
      <x:c r="I1243" s="4"/>
      <x:c r="J1243" s="4"/>
      <x:c r="K1243" s="4"/>
      <x:c r="L1243" s="4"/>
      <x:c r="M1243" s="4"/>
      <x:c r="N1243" s="4"/>
      <x:c r="P1243" s="4"/>
      <x:c r="R1243" s="4"/>
      <x:c r="S1243" s="4"/>
      <x:c r="T1243" s="4"/>
      <x:c r="U1243" s="4"/>
      <x:c r="V1243" s="4"/>
    </x:row>
    <x:row r="1244" ht="64" customHeight="1">
      <x:c r="A1244" s="4" t="str">
        <x:f>IFERROR(INDEX('Material routes'!$E$6:$E$2205,MATCH(U1244,'Material routes'!$A$6:$A$2205,0)),"MISSING ID")</x:f>
        <x:v>Pressed culinary Phagia flakes</x:v>
      </x:c>
      <x:c r="B1244" s="4" t="str">
        <x:f>IFERROR(INDEX('Material routes'!$F$6:$F$2205,MATCH(U1244,'Material routes'!$A$6:$A$2205,0)),"MISSING ID")</x:f>
        <x:v>T1</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Not applicable</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prerequisite",IF(K1244="Raw entry preparation","Entry-resource preparation",IF(G1244="Not applicable",IF(IFERROR(INDEX('Items'!$AI$6:$AI$1005,MATCH(T1244,'Items'!$A$6:$A$1005,0)),"MISSING ID")="Finished item","Finished endpoint",IF(IFERROR(INDEX('Items'!$AI$6:$AI$1005,MATCH(T1244,'Items'!$A$6:$A$1005,0)),"MISSING ID")="Currency","Currency / no refinement tier","Recovered output / tier not applicable")),IF(OR(IFERROR(INDEX('Crafting recipes'!$H$6:$H$1005,MATCH(J1244,'Crafting recipes'!$A$6:$A$1005,0)),"MISSING ID")="Unassigned",G1244="Unassigned"),"Tier unresolved",IF(IFERROR(VALUE(RIGHT(G1244,1))-VALUE(RIGHT(IFERROR(INDEX('Crafting recipes'!$H$6:$H$1005,MATCH(J1244,'Crafting recipes'!$A$6:$A$1005,0)),"MISSING ID"),1)),0)=1,IF(B1244=IFERROR(INDEX('Crafting recipes'!$H$6:$H$1005,MATCH(J1244,'Crafting recipes'!$A$6:$A$1005,0)),"MISSING ID"),"Advances one material tier","Lower-tier ingredient; route advances one tier"),"Needs tier review"))))))</x:f>
        <x:v>Finished endpoint</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Not applicable</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prerequisite",IF(K1245="Raw entry preparation","Entry-resource preparation",IF(G1245="Not applicable",IF(IFERROR(INDEX('Items'!$AI$6:$AI$1005,MATCH(T1245,'Items'!$A$6:$A$1005,0)),"MISSING ID")="Finished item","Finished endpoint",IF(IFERROR(INDEX('Items'!$AI$6:$AI$1005,MATCH(T1245,'Items'!$A$6:$A$1005,0)),"MISSING ID")="Currency","Currency / no refinement tier","Recovered output / tier not applicable")),IF(OR(IFERROR(INDEX('Crafting recipes'!$H$6:$H$1005,MATCH(J1245,'Crafting recipes'!$A$6:$A$1005,0)),"MISSING ID")="Unassigned",G1245="Unassigned"),"Tier unresolved",IF(IFERROR(VALUE(RIGHT(G1245,1))-VALUE(RIGHT(IFERROR(INDEX('Crafting recipes'!$H$6:$H$1005,MATCH(J1245,'Crafting recipes'!$A$6:$A$1005,0)),"MISSING ID"),1)),0)=1,IF(B1245=IFERROR(INDEX('Crafting recipes'!$H$6:$H$1005,MATCH(J1245,'Crafting recipes'!$A$6:$A$1005,0)),"MISSING ID"),"Advances one material tier","Lower-tier ingredient; route advances one tier"),"Needs tier review"))))))</x:f>
        <x:v>Finished endpoint</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T1</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Not applicable</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prerequisite",IF(K1246="Raw entry preparation","Entry-resource preparation",IF(G1246="Not applicable",IF(IFERROR(INDEX('Items'!$AI$6:$AI$1005,MATCH(T1246,'Items'!$A$6:$A$1005,0)),"MISSING ID")="Finished item","Finished endpoint",IF(IFERROR(INDEX('Items'!$AI$6:$AI$1005,MATCH(T1246,'Items'!$A$6:$A$1005,0)),"MISSING ID")="Currency","Currency / no refinement tier","Recovered output / tier not applicable")),IF(OR(IFERROR(INDEX('Crafting recipes'!$H$6:$H$1005,MATCH(J1246,'Crafting recipes'!$A$6:$A$1005,0)),"MISSING ID")="Unassigned",G1246="Unassigned"),"Tier unresolved",IF(IFERROR(VALUE(RIGHT(G1246,1))-VALUE(RIGHT(IFERROR(INDEX('Crafting recipes'!$H$6:$H$1005,MATCH(J1246,'Crafting recipes'!$A$6:$A$1005,0)),"MISSING ID"),1)),0)=1,IF(B1246=IFERROR(INDEX('Crafting recipes'!$H$6:$H$1005,MATCH(J1246,'Crafting recipes'!$A$6:$A$1005,0)),"MISSING ID"),"Advances one material tier","Lower-tier ingredient; route advances one tier"),"Needs tier review"))))))</x:f>
        <x:v>Finished endpoint</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Not applicable</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prerequisite",IF(K1247="Raw entry preparation","Entry-resource preparation",IF(G1247="Not applicable",IF(IFERROR(INDEX('Items'!$AI$6:$AI$1005,MATCH(T1247,'Items'!$A$6:$A$1005,0)),"MISSING ID")="Finished item","Finished endpoint",IF(IFERROR(INDEX('Items'!$AI$6:$AI$1005,MATCH(T1247,'Items'!$A$6:$A$1005,0)),"MISSING ID")="Currency","Currency / no refinement tier","Recovered output / tier not applicable")),IF(OR(IFERROR(INDEX('Crafting recipes'!$H$6:$H$1005,MATCH(J1247,'Crafting recipes'!$A$6:$A$1005,0)),"MISSING ID")="Unassigned",G1247="Unassigned"),"Tier unresolved",IF(IFERROR(VALUE(RIGHT(G1247,1))-VALUE(RIGHT(IFERROR(INDEX('Crafting recipes'!$H$6:$H$1005,MATCH(J1247,'Crafting recipes'!$A$6:$A$1005,0)),"MISSING ID"),1)),0)=1,IF(B1247=IFERROR(INDEX('Crafting recipes'!$H$6:$H$1005,MATCH(J1247,'Crafting recipes'!$A$6:$A$1005,0)),"MISSING ID"),"Advances one material tier","Lower-tier ingredient; route advances one tier"),"Needs tier review"))))))</x:f>
        <x:v>Finished endpoint</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T1</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Not applicable</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prerequisite",IF(K1248="Raw entry preparation","Entry-resource preparation",IF(G1248="Not applicable",IF(IFERROR(INDEX('Items'!$AI$6:$AI$1005,MATCH(T1248,'Items'!$A$6:$A$1005,0)),"MISSING ID")="Finished item","Finished endpoint",IF(IFERROR(INDEX('Items'!$AI$6:$AI$1005,MATCH(T1248,'Items'!$A$6:$A$1005,0)),"MISSING ID")="Currency","Currency / no refinement tier","Recovered output / tier not applicable")),IF(OR(IFERROR(INDEX('Crafting recipes'!$H$6:$H$1005,MATCH(J1248,'Crafting recipes'!$A$6:$A$1005,0)),"MISSING ID")="Unassigned",G1248="Unassigned"),"Tier unresolved",IF(IFERROR(VALUE(RIGHT(G1248,1))-VALUE(RIGHT(IFERROR(INDEX('Crafting recipes'!$H$6:$H$1005,MATCH(J1248,'Crafting recipes'!$A$6:$A$1005,0)),"MISSING ID"),1)),0)=1,IF(B1248=IFERROR(INDEX('Crafting recipes'!$H$6:$H$1005,MATCH(J1248,'Crafting recipes'!$A$6:$A$1005,0)),"MISSING ID"),"Advances one material tier","Lower-tier ingredient; route advances one tier"),"Needs tier review"))))))</x:f>
        <x:v>Finished endpoint</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Not applicable</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prerequisite",IF(K1249="Raw entry preparation","Entry-resource preparation",IF(G1249="Not applicable",IF(IFERROR(INDEX('Items'!$AI$6:$AI$1005,MATCH(T1249,'Items'!$A$6:$A$1005,0)),"MISSING ID")="Finished item","Finished endpoint",IF(IFERROR(INDEX('Items'!$AI$6:$AI$1005,MATCH(T1249,'Items'!$A$6:$A$1005,0)),"MISSING ID")="Currency","Currency / no refinement tier","Recovered output / tier not applicable")),IF(OR(IFERROR(INDEX('Crafting recipes'!$H$6:$H$1005,MATCH(J1249,'Crafting recipes'!$A$6:$A$1005,0)),"MISSING ID")="Unassigned",G1249="Unassigned"),"Tier unresolved",IF(IFERROR(VALUE(RIGHT(G1249,1))-VALUE(RIGHT(IFERROR(INDEX('Crafting recipes'!$H$6:$H$1005,MATCH(J1249,'Crafting recipes'!$A$6:$A$1005,0)),"MISSING ID"),1)),0)=1,IF(B1249=IFERROR(INDEX('Crafting recipes'!$H$6:$H$1005,MATCH(J1249,'Crafting recipes'!$A$6:$A$1005,0)),"MISSING ID"),"Advances one material tier","Lower-tier ingredient; route advances one tier"),"Needs tier review"))))))</x:f>
        <x:v>Finished endpoint</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Not applicable</x:v>
      </x:c>
      <x:c r="H1250" s="4" t="str">
        <x:f>IFERROR(INDEX('Material routes'!$H$6:$H$2205,MATCH(V1250,'Material routes'!$A$6:$A$2205,0)),"MISSING ID")</x:f>
        <x:v>Container</x:v>
      </x:c>
      <x:c r="I1250" s="4" t="str">
        <x:f>IFERROR(INDEX('Material routes'!$G$6:$G$2205,MATCH(V1250,'Material routes'!$A$6:$A$2205,0)),"MISSING ID")</x:f>
        <x:v>Camp items</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Finished endpoint</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Not applicable</x:v>
      </x:c>
      <x:c r="H1251" s="4" t="str">
        <x:f>IFERROR(INDEX('Material routes'!$H$6:$H$2205,MATCH(V1251,'Material routes'!$A$6:$A$2205,0)),"MISSING ID")</x:f>
        <x:v>Container</x:v>
      </x:c>
      <x:c r="I1251" s="4" t="str">
        <x:f>IFERROR(INDEX('Material routes'!$G$6:$G$2205,MATCH(V1251,'Material routes'!$A$6:$A$2205,0)),"MISSING ID")</x:f>
        <x:v>Camp items</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Finished endpoint</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glaze feed</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Not applicable</x:v>
      </x:c>
      <x:c r="H1252" s="4" t="str">
        <x:f>IFERROR(INDEX('Material routes'!$H$6:$H$2205,MATCH(V1252,'Material routes'!$A$6:$A$2205,0)),"MISSING ID")</x:f>
        <x:v>Container</x:v>
      </x:c>
      <x:c r="I1252" s="4" t="str">
        <x:f>IFERROR(INDEX('Material routes'!$G$6:$G$2205,MATCH(V1252,'Material routes'!$A$6:$A$2205,0)),"MISSING ID")</x:f>
        <x:v>Camp items</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Finished endpoint</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 composite stock</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Not applicable</x:v>
      </x:c>
      <x:c r="H1253" s="4" t="str">
        <x:f>IFERROR(INDEX('Material routes'!$H$6:$H$2205,MATCH(V1253,'Material routes'!$A$6:$A$2205,0)),"MISSING ID")</x:f>
        <x:v>Carrier</x:v>
      </x:c>
      <x:c r="I1253" s="4" t="str">
        <x:f>IFERROR(INDEX('Material routes'!$G$6:$G$2205,MATCH(V1253,'Material routes'!$A$6:$A$2205,0)),"MISSING ID")</x:f>
        <x:v>Camp items</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Finished endpoint</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Not applicable</x:v>
      </x:c>
      <x:c r="H1254" s="4" t="str">
        <x:f>IFERROR(INDEX('Material routes'!$H$6:$H$2205,MATCH(V1254,'Material routes'!$A$6:$A$2205,0)),"MISSING ID")</x:f>
        <x:v>Carrier</x:v>
      </x:c>
      <x:c r="I1254" s="4" t="str">
        <x:f>IFERROR(INDEX('Material routes'!$G$6:$G$2205,MATCH(V1254,'Material routes'!$A$6:$A$2205,0)),"MISSING ID")</x:f>
        <x:v>Camp items</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Finished endpoint</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T4</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Not applicable</x:v>
      </x:c>
      <x:c r="H1258" s="4" t="str">
        <x:f>IFERROR(INDEX('Material routes'!$H$6:$H$2205,MATCH(V1258,'Material routes'!$A$6:$A$2205,0)),"MISSING ID")</x:f>
        <x:v>Tool</x:v>
      </x:c>
      <x:c r="I1258" s="4" t="str">
        <x:f>IFERROR(INDEX('Material routes'!$G$6:$G$2205,MATCH(V1258,'Material routes'!$A$6:$A$2205,0)),"MISSING ID")</x:f>
        <x:v>Accessories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prerequisite",IF(K1258="Raw entry preparation","Entry-resource preparation",IF(G1258="Not applicable",IF(IFERROR(INDEX('Items'!$AI$6:$AI$1005,MATCH(T1258,'Items'!$A$6:$A$1005,0)),"MISSING ID")="Finished item","Finished endpoint",IF(IFERROR(INDEX('Items'!$AI$6:$AI$1005,MATCH(T1258,'Items'!$A$6:$A$1005,0)),"MISSING ID")="Currency","Currency / no refinement tier","Recovered output / tier not applicable")),IF(OR(IFERROR(INDEX('Crafting recipes'!$H$6:$H$1005,MATCH(J1258,'Crafting recipes'!$A$6:$A$1005,0)),"MISSING ID")="Unassigned",G1258="Unassigned"),"Tier unresolved",IF(IFERROR(VALUE(RIGHT(G1258,1))-VALUE(RIGHT(IFERROR(INDEX('Crafting recipes'!$H$6:$H$1005,MATCH(J1258,'Crafting recipes'!$A$6:$A$1005,0)),"MISSING ID"),1)),0)=1,IF(B1258=IFERROR(INDEX('Crafting recipes'!$H$6:$H$1005,MATCH(J1258,'Crafting recipes'!$A$6:$A$1005,0)),"MISSING ID"),"Advances one material tier","Lower-tier ingredient; route advances one tier"),"Needs tier review"))))))</x:f>
        <x:v>Finished endpoint</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T4</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Not applicable</x:v>
      </x:c>
      <x:c r="H1259" s="4" t="str">
        <x:f>IFERROR(INDEX('Material routes'!$H$6:$H$2205,MATCH(V1259,'Material routes'!$A$6:$A$2205,0)),"MISSING ID")</x:f>
        <x:v>Tool</x:v>
      </x:c>
      <x:c r="I1259" s="4" t="str">
        <x:f>IFERROR(INDEX('Material routes'!$G$6:$G$2205,MATCH(V1259,'Material routes'!$A$6:$A$2205,0)),"MISSING ID")</x:f>
        <x:v>Accessories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prerequisite",IF(K1259="Raw entry preparation","Entry-resource preparation",IF(G1259="Not applicable",IF(IFERROR(INDEX('Items'!$AI$6:$AI$1005,MATCH(T1259,'Items'!$A$6:$A$1005,0)),"MISSING ID")="Finished item","Finished endpoint",IF(IFERROR(INDEX('Items'!$AI$6:$AI$1005,MATCH(T1259,'Items'!$A$6:$A$1005,0)),"MISSING ID")="Currency","Currency / no refinement tier","Recovered output / tier not applicable")),IF(OR(IFERROR(INDEX('Crafting recipes'!$H$6:$H$1005,MATCH(J1259,'Crafting recipes'!$A$6:$A$1005,0)),"MISSING ID")="Unassigned",G1259="Unassigned"),"Tier unresolved",IF(IFERROR(VALUE(RIGHT(G1259,1))-VALUE(RIGHT(IFERROR(INDEX('Crafting recipes'!$H$6:$H$1005,MATCH(J1259,'Crafting recipes'!$A$6:$A$1005,0)),"MISSING ID"),1)),0)=1,IF(B1259=IFERROR(INDEX('Crafting recipes'!$H$6:$H$1005,MATCH(J1259,'Crafting recipes'!$A$6:$A$1005,0)),"MISSING ID"),"Advances one material tier","Lower-tier ingredient; route advances one tier"),"Needs tier review"))))))</x:f>
        <x:v>Finished endpoint</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Not applicable</x:v>
      </x:c>
      <x:c r="C1260" s="4" t="str">
        <x:f>IFERROR(INDEX('Material routes'!$H$6:$H$2205,MATCH(U1260,'Material routes'!$A$6:$A$2205,0)),"MISSING ID")</x:f>
        <x:v>Machine part</x:v>
      </x:c>
      <x:c r="D1260" s="4" t="str">
        <x:f>IFERROR(INDEX('Material routes'!$G$6:$G$2205,MATCH(U1260,'Material routes'!$A$6:$A$2205,0)),"MISSING ID")</x:f>
        <x:v>Recovered mechanisms</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Accessories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Finished endpoint</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Not applicable</x:v>
      </x:c>
      <x:c r="C1261" s="4" t="str">
        <x:f>IFERROR(INDEX('Material routes'!$H$6:$H$2205,MATCH(U1261,'Material routes'!$A$6:$A$2205,0)),"MISSING ID")</x:f>
        <x:v>Machine part</x:v>
      </x:c>
      <x:c r="D1261" s="4" t="str">
        <x:f>IFERROR(INDEX('Material routes'!$G$6:$G$2205,MATCH(U1261,'Material routes'!$A$6:$A$2205,0)),"MISSING ID")</x:f>
        <x:v>Recovered mechanisms</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Accessories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Finished endpoint</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T4</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Not applicable</x:v>
      </x:c>
      <x:c r="H1262" s="4" t="str">
        <x:f>IFERROR(INDEX('Material routes'!$H$6:$H$2205,MATCH(V1262,'Material routes'!$A$6:$A$2205,0)),"MISSING ID")</x:f>
        <x:v>Tool</x:v>
      </x:c>
      <x:c r="I1262" s="4" t="str">
        <x:f>IFERROR(INDEX('Material routes'!$G$6:$G$2205,MATCH(V1262,'Material routes'!$A$6:$A$2205,0)),"MISSING ID")</x:f>
        <x:v>Accessories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prerequisite",IF(K1262="Raw entry preparation","Entry-resource preparation",IF(G1262="Not applicable",IF(IFERROR(INDEX('Items'!$AI$6:$AI$1005,MATCH(T1262,'Items'!$A$6:$A$1005,0)),"MISSING ID")="Finished item","Finished endpoint",IF(IFERROR(INDEX('Items'!$AI$6:$AI$1005,MATCH(T1262,'Items'!$A$6:$A$1005,0)),"MISSING ID")="Currency","Currency / no refinement tier","Recovered output / tier not applicable")),IF(OR(IFERROR(INDEX('Crafting recipes'!$H$6:$H$1005,MATCH(J1262,'Crafting recipes'!$A$6:$A$1005,0)),"MISSING ID")="Unassigned",G1262="Unassigned"),"Tier unresolved",IF(IFERROR(VALUE(RIGHT(G1262,1))-VALUE(RIGHT(IFERROR(INDEX('Crafting recipes'!$H$6:$H$1005,MATCH(J1262,'Crafting recipes'!$A$6:$A$1005,0)),"MISSING ID"),1)),0)=1,IF(B1262=IFERROR(INDEX('Crafting recipes'!$H$6:$H$1005,MATCH(J1262,'Crafting recipes'!$A$6:$A$1005,0)),"MISSING ID"),"Advances one material tier","Lower-tier ingredient; route advances one tier"),"Needs tier review"))))))</x:f>
        <x:v>Finished endpoint</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T4</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Not applicable</x:v>
      </x:c>
      <x:c r="H1263" s="4" t="str">
        <x:f>IFERROR(INDEX('Material routes'!$H$6:$H$2205,MATCH(V1263,'Material routes'!$A$6:$A$2205,0)),"MISSING ID")</x:f>
        <x:v>Tool</x:v>
      </x:c>
      <x:c r="I1263" s="4" t="str">
        <x:f>IFERROR(INDEX('Material routes'!$G$6:$G$2205,MATCH(V1263,'Material routes'!$A$6:$A$2205,0)),"MISSING ID")</x:f>
        <x:v>Accessories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prerequisite",IF(K1263="Raw entry preparation","Entry-resource preparation",IF(G1263="Not applicable",IF(IFERROR(INDEX('Items'!$AI$6:$AI$1005,MATCH(T1263,'Items'!$A$6:$A$1005,0)),"MISSING ID")="Finished item","Finished endpoint",IF(IFERROR(INDEX('Items'!$AI$6:$AI$1005,MATCH(T1263,'Items'!$A$6:$A$1005,0)),"MISSING ID")="Currency","Currency / no refinement tier","Recovered output / tier not applicable")),IF(OR(IFERROR(INDEX('Crafting recipes'!$H$6:$H$1005,MATCH(J1263,'Crafting recipes'!$A$6:$A$1005,0)),"MISSING ID")="Unassigned",G1263="Unassigned"),"Tier unresolved",IF(IFERROR(VALUE(RIGHT(G1263,1))-VALUE(RIGHT(IFERROR(INDEX('Crafting recipes'!$H$6:$H$1005,MATCH(J1263,'Crafting recipes'!$A$6:$A$1005,0)),"MISSING ID"),1)),0)=1,IF(B1263=IFERROR(INDEX('Crafting recipes'!$H$6:$H$1005,MATCH(J1263,'Crafting recipes'!$A$6:$A$1005,0)),"MISSING ID"),"Advances one material tier","Lower-tier ingredient; route advances one tier"),"Needs tier review"))))))</x:f>
        <x:v>Finished endpoint</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Not applicable</x:v>
      </x:c>
      <x:c r="C1264" s="4" t="str">
        <x:f>IFERROR(INDEX('Material routes'!$H$6:$H$2205,MATCH(U1264,'Material routes'!$A$6:$A$2205,0)),"MISSING ID")</x:f>
        <x:v>Energy storage</x:v>
      </x:c>
      <x:c r="D1264" s="4" t="str">
        <x:f>IFERROR(INDEX('Material routes'!$G$6:$G$2205,MATCH(U1264,'Material routes'!$A$6:$A$2205,0)),"MISSING ID")</x:f>
        <x:v>Field supplies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Not applicable</x:v>
      </x:c>
      <x:c r="H1264" s="4" t="str">
        <x:f>IFERROR(INDEX('Material routes'!$H$6:$H$2205,MATCH(V1264,'Material routes'!$A$6:$A$2205,0)),"MISSING ID")</x:f>
        <x:v>Tool</x:v>
      </x:c>
      <x:c r="I1264" s="4" t="str">
        <x:f>IFERROR(INDEX('Material routes'!$G$6:$G$2205,MATCH(V1264,'Material routes'!$A$6:$A$2205,0)),"MISSING ID")</x:f>
        <x:v>Accessories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prerequisite",IF(K1264="Raw entry preparation","Entry-resource preparation",IF(G1264="Not applicable",IF(IFERROR(INDEX('Items'!$AI$6:$AI$1005,MATCH(T1264,'Items'!$A$6:$A$1005,0)),"MISSING ID")="Finished item","Finished endpoint",IF(IFERROR(INDEX('Items'!$AI$6:$AI$1005,MATCH(T1264,'Items'!$A$6:$A$1005,0)),"MISSING ID")="Currency","Currency / no refinement tier","Recovered output / tier not applicable")),IF(OR(IFERROR(INDEX('Crafting recipes'!$H$6:$H$1005,MATCH(J1264,'Crafting recipes'!$A$6:$A$1005,0)),"MISSING ID")="Unassigned",G1264="Unassigned"),"Tier unresolved",IF(IFERROR(VALUE(RIGHT(G1264,1))-VALUE(RIGHT(IFERROR(INDEX('Crafting recipes'!$H$6:$H$1005,MATCH(J1264,'Crafting recipes'!$A$6:$A$1005,0)),"MISSING ID"),1)),0)=1,IF(B1264=IFERROR(INDEX('Crafting recipes'!$H$6:$H$1005,MATCH(J1264,'Crafting recipes'!$A$6:$A$1005,0)),"MISSING ID"),"Advances one material tier","Lower-tier ingredient; route advances one tier"),"Needs tier review"))))))</x:f>
        <x:v>Finished endpoint</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t="str">
        <x:f>IFERROR(INDEX('Material routes'!$E$6:$E$2205,MATCH(U1265,'Material routes'!$A$6:$A$2205,0)),"MISSING ID")</x:f>
        <x:v>Fitted machine casing</x:v>
      </x:c>
      <x:c r="B1265" s="4" t="str">
        <x:f>IFERROR(INDEX('Material routes'!$F$6:$F$2205,MATCH(U1265,'Material routes'!$A$6:$A$2205,0)),"MISSING ID")</x:f>
        <x:v>T3</x:v>
      </x:c>
      <x:c r="C1265" s="4" t="str">
        <x:f>IFERROR(INDEX('Material routes'!$H$6:$H$2205,MATCH(U1265,'Material routes'!$A$6:$A$2205,0)),"MISSING ID")</x:f>
        <x:v>Crafting component</x:v>
      </x:c>
      <x:c r="D1265" s="4" t="str">
        <x:f>IFERROR(INDEX('Material routes'!$G$6:$G$2205,MATCH(U1265,'Material routes'!$A$6:$A$2205,0)),"MISSING ID")</x:f>
        <x:v>Crafting components</x:v>
      </x:c>
      <x:c r="E1265" s="4" t="str">
        <x:f>IFERROR(INDEX('Material routes'!$C$6:$C$2205,MATCH(U1265,'Material routes'!$A$6:$A$2205,0)),"MISSING ID")</x:f>
        <x:v>Ingredient candidate</x:v>
      </x:c>
      <x:c r="F1265" s="4" t="str">
        <x:f>IFERROR(INDEX('Material routes'!$E$6:$E$2205,MATCH(V1265,'Material routes'!$A$6:$A$2205,0)),"MISSING ID")</x:f>
        <x:v>Magnetic field disruptor</x:v>
      </x:c>
      <x:c r="G1265" s="4" t="str">
        <x:f>IFERROR(INDEX('Material routes'!$F$6:$F$2205,MATCH(V1265,'Material routes'!$A$6:$A$2205,0)),"MISSING ID")</x:f>
        <x:v>Not applicable</x:v>
      </x:c>
      <x:c r="H1265" s="4" t="str">
        <x:f>IFERROR(INDEX('Material routes'!$H$6:$H$2205,MATCH(V1265,'Material routes'!$A$6:$A$2205,0)),"MISSING ID")</x:f>
        <x:v>Tool</x:v>
      </x:c>
      <x:c r="I1265" s="4" t="str">
        <x:f>IFERROR(INDEX('Material routes'!$G$6:$G$2205,MATCH(V1265,'Material routes'!$A$6:$A$2205,0)),"MISSING ID")</x:f>
        <x:v>Tools</x:v>
      </x:c>
      <x:c r="J1265" s="4" t="str">
        <x:f>IFERROR(INDEX('Material routes'!$B$6:$B$2205,MATCH(U1265,'Material routes'!$A$6:$A$2205,0)),"MISSING ID")</x:f>
        <x:v>design.audit.author_electrical_magnetic_disruptor</x:v>
      </x:c>
      <x:c r="K1265" s="4" t="str">
        <x:f>IFERROR(INDEX('Crafting recipes'!$C$6:$C$1005,MATCH(J1265,'Crafting recipes'!$A$6:$A$1005,0)),"MISSING ID")</x:f>
        <x:v>Finished-item crafting</x:v>
      </x:c>
      <x:c r="L1265" s="4" t="str">
        <x:f>IFERROR(INDEX('Material routes'!$K$6:$K$2205,MATCH(U1265,'Material routes'!$A$6:$A$2205,0)),"MISSING ID")</x:f>
        <x:v>Proposal</x:v>
      </x:c>
      <x:c r="M1265" s="4" t="str">
        <x:f>IFERROR(INDEX('Material routes'!$M$6:$M$2205,MATCH(U1265,'Material routes'!$A$6:$A$2205,0)),"MISSING ID")</x:f>
        <x:v>Partial proposal</x:v>
      </x:c>
      <x:c r="N1265" s="4"/>
      <x:c r="O1265" s="4" t="str">
        <x:f>IFERROR(INDEX('Material routes'!$J$6:$J$2205,MATCH(U1265,'Material routes'!$A$6:$A$2205,0)),"MISSING ID")</x:f>
        <x:v>Unspecified</x:v>
      </x:c>
      <x:c r="P1265" s="4"/>
      <x:c r="Q1265" s="4" t="str">
        <x:f>IFERROR(INDEX('Material routes'!$J$6:$J$2205,MATCH(V1265,'Material routes'!$A$6:$A$2205,0)),"MISSING ID")</x:f>
        <x:v>Unspecified</x:v>
      </x:c>
      <x:c r="R1265" s="4" t="str">
        <x:f>IF(L1265="Withheld","Withheld premise",IF(E1265="Tool candidate","Reusable prerequisite",IF(K1265="Raw entry preparation","Entry-resource preparation",IF(G1265="Not applicable",IF(IFERROR(INDEX('Items'!$AI$6:$AI$1005,MATCH(T1265,'Items'!$A$6:$A$1005,0)),"MISSING ID")="Finished item","Finished endpoint",IF(IFERROR(INDEX('Items'!$AI$6:$AI$1005,MATCH(T1265,'Items'!$A$6:$A$1005,0)),"MISSING ID")="Currency","Currency / no refinement tier","Recovered output / tier not applicable")),IF(OR(IFERROR(INDEX('Crafting recipes'!$H$6:$H$1005,MATCH(J1265,'Crafting recipes'!$A$6:$A$1005,0)),"MISSING ID")="Unassigned",G1265="Unassigned"),"Tier unresolved",IF(IFERROR(VALUE(RIGHT(G1265,1))-VALUE(RIGHT(IFERROR(INDEX('Crafting recipes'!$H$6:$H$1005,MATCH(J1265,'Crafting recipes'!$A$6:$A$1005,0)),"MISSING ID"),1)),0)=1,IF(B1265=IFERROR(INDEX('Crafting recipes'!$H$6:$H$1005,MATCH(J1265,'Crafting recipes'!$A$6:$A$1005,0)),"MISSING ID"),"Advances one material tier","Lower-tier ingredient; route advances one tier"),"Needs tier review"))))))</x:f>
        <x:v>Finished endpoint</x:v>
      </x:c>
      <x:c r="S1265" s="4" t="str">
        <x:f>IFERROR(INDEX('Material routes'!$D$6:$D$2205,MATCH(U1265,'Material routes'!$A$6:$A$2205,0)),"MISSING ID")</x:f>
        <x:v>proposal.audit.fitted_machine_casing</x:v>
      </x:c>
      <x:c r="T1265" s="4" t="str">
        <x:f>IFERROR(INDEX('Material routes'!$D$6:$D$2205,MATCH(V1265,'Material routes'!$A$6:$A$2205,0)),"MISSING ID")</x:f>
        <x:v>author.electrical.magnetic_disruptor</x:v>
      </x:c>
      <x:c r="U1265" s="4" t="str">
        <x:v>design.audit.author_electrical_magnetic_disruptor.audit.in.1</x:v>
      </x:c>
      <x:c r="V1265" s="4" t="str">
        <x:v>design.audit.author_electrical_magnetic_disruptor.audit.out</x:v>
      </x:c>
    </x:row>
    <x:row r="1266" ht="64" customHeight="1">
      <x:c r="A1266" s="4" t="str">
        <x:f>IFERROR(INDEX('Material routes'!$E$6:$E$2205,MATCH(U1266,'Material routes'!$A$6:$A$2205,0)),"MISSING ID")</x:f>
        <x:v>Insulated winding subassembly</x:v>
      </x:c>
      <x:c r="B1266" s="4" t="str">
        <x:f>IFERROR(INDEX('Material routes'!$F$6:$F$2205,MATCH(U1266,'Material routes'!$A$6:$A$2205,0)),"MISSING ID")</x:f>
        <x:v>T4</x:v>
      </x:c>
      <x:c r="C1266" s="4" t="str">
        <x:f>IFERROR(INDEX('Material routes'!$H$6:$H$2205,MATCH(U1266,'Material routes'!$A$6:$A$2205,0)),"MISSING ID")</x:f>
        <x:v>Crafting component</x:v>
      </x:c>
      <x:c r="D1266" s="4" t="str">
        <x:f>IFERROR(INDEX('Material routes'!$G$6:$G$2205,MATCH(U1266,'Material routes'!$A$6:$A$2205,0)),"MISSING ID")</x:f>
        <x:v>Crafting components</x:v>
      </x:c>
      <x:c r="E1266" s="4" t="str">
        <x:f>IFERROR(INDEX('Material routes'!$C$6:$C$2205,MATCH(U1266,'Material routes'!$A$6:$A$2205,0)),"MISSING ID")</x:f>
        <x:v>Ingredient candidate</x:v>
      </x:c>
      <x:c r="F1266" s="4" t="str">
        <x:f>IFERROR(INDEX('Material routes'!$E$6:$E$2205,MATCH(V1266,'Material routes'!$A$6:$A$2205,0)),"MISSING ID")</x:f>
        <x:v>Magnetic field disruptor</x:v>
      </x:c>
      <x:c r="G1266" s="4" t="str">
        <x:f>IFERROR(INDEX('Material routes'!$F$6:$F$2205,MATCH(V1266,'Material routes'!$A$6:$A$2205,0)),"MISSING ID")</x:f>
        <x:v>Not applicable</x:v>
      </x:c>
      <x:c r="H1266" s="4" t="str">
        <x:f>IFERROR(INDEX('Material routes'!$H$6:$H$2205,MATCH(V1266,'Material routes'!$A$6:$A$2205,0)),"MISSING ID")</x:f>
        <x:v>Tool</x:v>
      </x:c>
      <x:c r="I1266" s="4" t="str">
        <x:f>IFERROR(INDEX('Material routes'!$G$6:$G$2205,MATCH(V1266,'Material routes'!$A$6:$A$2205,0)),"MISSING ID")</x:f>
        <x:v>Tools</x:v>
      </x:c>
      <x:c r="J1266" s="4" t="str">
        <x:f>IFERROR(INDEX('Material routes'!$B$6:$B$2205,MATCH(U1266,'Material routes'!$A$6:$A$2205,0)),"MISSING ID")</x:f>
        <x:v>design.audit.author_electrical_magnetic_disruptor</x:v>
      </x:c>
      <x:c r="K1266" s="4" t="str">
        <x:f>IFERROR(INDEX('Crafting recipes'!$C$6:$C$1005,MATCH(J1266,'Crafting recipes'!$A$6:$A$1005,0)),"MISSING ID")</x:f>
        <x:v>Finished-item crafting</x:v>
      </x:c>
      <x:c r="L1266" s="4" t="str">
        <x:f>IFERROR(INDEX('Material routes'!$K$6:$K$2205,MATCH(U1266,'Material routes'!$A$6:$A$2205,0)),"MISSING ID")</x:f>
        <x:v>Proposal</x:v>
      </x:c>
      <x:c r="M1266" s="4" t="str">
        <x:f>IFERROR(INDEX('Material routes'!$M$6:$M$2205,MATCH(U1266,'Material routes'!$A$6:$A$2205,0)),"MISSING ID")</x:f>
        <x:v>Partial proposal</x:v>
      </x:c>
      <x:c r="N1266" s="4"/>
      <x:c r="O1266" s="4" t="str">
        <x:f>IFERROR(INDEX('Material routes'!$J$6:$J$2205,MATCH(U1266,'Material routes'!$A$6:$A$2205,0)),"MISSING ID")</x:f>
        <x:v>Unspecified</x:v>
      </x:c>
      <x:c r="P1266" s="4"/>
      <x:c r="Q1266" s="4" t="str">
        <x:f>IFERROR(INDEX('Material routes'!$J$6:$J$2205,MATCH(V1266,'Material routes'!$A$6:$A$2205,0)),"MISSING ID")</x:f>
        <x:v>Unspecified</x:v>
      </x:c>
      <x:c r="R1266" s="4" t="str">
        <x:f>IF(L1266="Withheld","Withheld premise",IF(E1266="Tool candidate","Reusable prerequisite",IF(K1266="Raw entry preparation","Entry-resource preparation",IF(G1266="Not applicable",IF(IFERROR(INDEX('Items'!$AI$6:$AI$1005,MATCH(T1266,'Items'!$A$6:$A$1005,0)),"MISSING ID")="Finished item","Finished endpoint",IF(IFERROR(INDEX('Items'!$AI$6:$AI$1005,MATCH(T1266,'Items'!$A$6:$A$1005,0)),"MISSING ID")="Currency","Currency / no refinement tier","Recovered output / tier not applicable")),IF(OR(IFERROR(INDEX('Crafting recipes'!$H$6:$H$1005,MATCH(J1266,'Crafting recipes'!$A$6:$A$1005,0)),"MISSING ID")="Unassigned",G1266="Unassigned"),"Tier unresolved",IF(IFERROR(VALUE(RIGHT(G1266,1))-VALUE(RIGHT(IFERROR(INDEX('Crafting recipes'!$H$6:$H$1005,MATCH(J1266,'Crafting recipes'!$A$6:$A$1005,0)),"MISSING ID"),1)),0)=1,IF(B1266=IFERROR(INDEX('Crafting recipes'!$H$6:$H$1005,MATCH(J1266,'Crafting recipes'!$A$6:$A$1005,0)),"MISSING ID"),"Advances one material tier","Lower-tier ingredient; route advances one tier"),"Needs tier review"))))))</x:f>
        <x:v>Finished endpoint</x:v>
      </x:c>
      <x:c r="S1266" s="4" t="str">
        <x:f>IFERROR(INDEX('Material routes'!$D$6:$D$2205,MATCH(U1266,'Material routes'!$A$6:$A$2205,0)),"MISSING ID")</x:f>
        <x:v>proposal.t4.insulated_winding</x:v>
      </x:c>
      <x:c r="T1266" s="4" t="str">
        <x:f>IFERROR(INDEX('Material routes'!$D$6:$D$2205,MATCH(V1266,'Material routes'!$A$6:$A$2205,0)),"MISSING ID")</x:f>
        <x:v>author.electrical.magnetic_disruptor</x:v>
      </x:c>
      <x:c r="U1266" s="4" t="str">
        <x:v>design.audit.author_electrical_magnetic_disruptor.audit.in.2</x:v>
      </x:c>
      <x:c r="V1266" s="4" t="str">
        <x:v>design.audit.author_electrical_magnetic_disruptor.audit.out</x:v>
      </x:c>
    </x:row>
    <x:row r="1267" ht="64" customHeight="1">
      <x:c r="A1267" s="4" t="str">
        <x:f>IFERROR(INDEX('Material routes'!$E$6:$E$2205,MATCH(U1267,'Material routes'!$A$6:$A$2205,0)),"MISSING ID")</x:f>
        <x:v>Field magnets</x:v>
      </x:c>
      <x:c r="B1267" s="4" t="str">
        <x:f>IFERROR(INDEX('Material routes'!$F$6:$F$2205,MATCH(U1267,'Material routes'!$A$6:$A$2205,0)),"MISSING ID")</x:f>
        <x:v>Not applicable</x:v>
      </x:c>
      <x:c r="C1267" s="4" t="str">
        <x:f>IFERROR(INDEX('Material routes'!$H$6:$H$2205,MATCH(U1267,'Material routes'!$A$6:$A$2205,0)),"MISSING ID")</x:f>
        <x:v>Tool</x:v>
      </x:c>
      <x:c r="D1267" s="4" t="str">
        <x:f>IFERROR(INDEX('Material routes'!$G$6:$G$2205,MATCH(U1267,'Material routes'!$A$6:$A$2205,0)),"MISSING ID")</x:f>
        <x:v>Tools</x:v>
      </x:c>
      <x:c r="E1267" s="4" t="str">
        <x:f>IFERROR(INDEX('Material routes'!$C$6:$C$2205,MATCH(U1267,'Material routes'!$A$6:$A$2205,0)),"MISSING ID")</x:f>
        <x:v>Ingredient candidate</x:v>
      </x:c>
      <x:c r="F1267" s="4" t="str">
        <x:f>IFERROR(INDEX('Material routes'!$E$6:$E$2205,MATCH(V1267,'Material routes'!$A$6:$A$2205,0)),"MISSING ID")</x:f>
        <x:v>Magnetic field disruptor</x:v>
      </x:c>
      <x:c r="G1267" s="4" t="str">
        <x:f>IFERROR(INDEX('Material routes'!$F$6:$F$2205,MATCH(V1267,'Material routes'!$A$6:$A$2205,0)),"MISSING ID")</x:f>
        <x:v>Not applicable</x:v>
      </x:c>
      <x:c r="H1267" s="4" t="str">
        <x:f>IFERROR(INDEX('Material routes'!$H$6:$H$2205,MATCH(V1267,'Material routes'!$A$6:$A$2205,0)),"MISSING ID")</x:f>
        <x:v>Tool</x:v>
      </x:c>
      <x:c r="I1267" s="4" t="str">
        <x:f>IFERROR(INDEX('Material routes'!$G$6:$G$2205,MATCH(V1267,'Material routes'!$A$6:$A$2205,0)),"MISSING ID")</x:f>
        <x:v>Tools</x:v>
      </x:c>
      <x:c r="J1267" s="4" t="str">
        <x:f>IFERROR(INDEX('Material routes'!$B$6:$B$2205,MATCH(U1267,'Material routes'!$A$6:$A$2205,0)),"MISSING ID")</x:f>
        <x:v>design.audit.author_electrical_magnetic_disruptor</x:v>
      </x:c>
      <x:c r="K1267" s="4" t="str">
        <x:f>IFERROR(INDEX('Crafting recipes'!$C$6:$C$1005,MATCH(J1267,'Crafting recipes'!$A$6:$A$1005,0)),"MISSING ID")</x:f>
        <x:v>Finished-item crafting</x:v>
      </x:c>
      <x:c r="L1267" s="4" t="str">
        <x:f>IFERROR(INDEX('Material routes'!$K$6:$K$2205,MATCH(U1267,'Material routes'!$A$6:$A$2205,0)),"MISSING ID")</x:f>
        <x:v>Proposal</x:v>
      </x:c>
      <x:c r="M1267" s="4" t="str">
        <x:f>IFERROR(INDEX('Material routes'!$M$6:$M$2205,MATCH(U1267,'Material routes'!$A$6:$A$2205,0)),"MISSING ID")</x:f>
        <x:v>Partial proposal</x:v>
      </x:c>
      <x:c r="N1267" s="4"/>
      <x:c r="O1267" s="4" t="str">
        <x:f>IFERROR(INDEX('Material routes'!$J$6:$J$2205,MATCH(U1267,'Material routes'!$A$6:$A$2205,0)),"MISSING ID")</x:f>
        <x:v>Unspecified</x:v>
      </x:c>
      <x:c r="P1267" s="4"/>
      <x:c r="Q1267" s="4" t="str">
        <x:f>IFERROR(INDEX('Material routes'!$J$6:$J$2205,MATCH(V1267,'Material routes'!$A$6:$A$2205,0)),"MISSING ID")</x:f>
        <x:v>Unspecified</x:v>
      </x:c>
      <x:c r="R1267" s="4" t="str">
        <x:f>IF(L1267="Withheld","Withheld premise",IF(E1267="Tool candidate","Reusable prerequisite",IF(K1267="Raw entry preparation","Entry-resource preparation",IF(G1267="Not applicable",IF(IFERROR(INDEX('Items'!$AI$6:$AI$1005,MATCH(T1267,'Items'!$A$6:$A$1005,0)),"MISSING ID")="Finished item","Finished endpoint",IF(IFERROR(INDEX('Items'!$AI$6:$AI$1005,MATCH(T1267,'Items'!$A$6:$A$1005,0)),"MISSING ID")="Currency","Currency / no refinement tier","Recovered output / tier not applicable")),IF(OR(IFERROR(INDEX('Crafting recipes'!$H$6:$H$1005,MATCH(J1267,'Crafting recipes'!$A$6:$A$1005,0)),"MISSING ID")="Unassigned",G1267="Unassigned"),"Tier unresolved",IF(IFERROR(VALUE(RIGHT(G1267,1))-VALUE(RIGHT(IFERROR(INDEX('Crafting recipes'!$H$6:$H$1005,MATCH(J1267,'Crafting recipes'!$A$6:$A$1005,0)),"MISSING ID"),1)),0)=1,IF(B1267=IFERROR(INDEX('Crafting recipes'!$H$6:$H$1005,MATCH(J1267,'Crafting recipes'!$A$6:$A$1005,0)),"MISSING ID"),"Advances one material tier","Lower-tier ingredient; route advances one tier"),"Needs tier review"))))))</x:f>
        <x:v>Finished endpoint</x:v>
      </x:c>
      <x:c r="S1267" s="4" t="str">
        <x:f>IFERROR(INDEX('Material routes'!$D$6:$D$2205,MATCH(U1267,'Material routes'!$A$6:$A$2205,0)),"MISSING ID")</x:f>
        <x:v>proposal.gear.magnets</x:v>
      </x:c>
      <x:c r="T1267" s="4" t="str">
        <x:f>IFERROR(INDEX('Material routes'!$D$6:$D$2205,MATCH(V1267,'Material routes'!$A$6:$A$2205,0)),"MISSING ID")</x:f>
        <x:v>author.electrical.magnetic_disruptor</x:v>
      </x:c>
      <x:c r="U1267" s="4" t="str">
        <x:v>design.audit.author_electrical_magnetic_disruptor.audit.in.3</x:v>
      </x:c>
      <x:c r="V1267" s="4" t="str">
        <x:v>design.audit.author_electrical_magnetic_disruptor.audit.out</x:v>
      </x:c>
    </x:row>
    <x:row r="1268" ht="64" customHeight="1">
      <x:c r="A1268" s="4" t="str">
        <x:f>IFERROR(INDEX('Material routes'!$E$6:$E$2205,MATCH(U1268,'Material routes'!$A$6:$A$2205,0)),"MISSING ID")</x:f>
        <x:v>Ceramic-backed control switch</x:v>
      </x:c>
      <x:c r="B1268" s="4" t="str">
        <x:f>IFERROR(INDEX('Material routes'!$F$6:$F$2205,MATCH(U1268,'Material routes'!$A$6:$A$2205,0)),"MISSING ID")</x:f>
        <x:v>T4</x:v>
      </x:c>
      <x:c r="C1268" s="4" t="str">
        <x:f>IFERROR(INDEX('Material routes'!$H$6:$H$2205,MATCH(U1268,'Material routes'!$A$6:$A$2205,0)),"MISSING ID")</x:f>
        <x:v>Crafting component</x:v>
      </x:c>
      <x:c r="D1268" s="4" t="str">
        <x:f>IFERROR(INDEX('Material routes'!$G$6:$G$2205,MATCH(U1268,'Material routes'!$A$6:$A$2205,0)),"MISSING ID")</x:f>
        <x:v>Crafting components</x:v>
      </x:c>
      <x:c r="E1268" s="4" t="str">
        <x:f>IFERROR(INDEX('Material routes'!$C$6:$C$2205,MATCH(U1268,'Material routes'!$A$6:$A$2205,0)),"MISSING ID")</x:f>
        <x:v>Ingredient candidate</x:v>
      </x:c>
      <x:c r="F1268" s="4" t="str">
        <x:f>IFERROR(INDEX('Material routes'!$E$6:$E$2205,MATCH(V1268,'Material routes'!$A$6:$A$2205,0)),"MISSING ID")</x:f>
        <x:v>Magnetic field disruptor</x:v>
      </x:c>
      <x:c r="G1268" s="4" t="str">
        <x:f>IFERROR(INDEX('Material routes'!$F$6:$F$2205,MATCH(V1268,'Material routes'!$A$6:$A$2205,0)),"MISSING ID")</x:f>
        <x:v>Not applicable</x:v>
      </x:c>
      <x:c r="H1268" s="4" t="str">
        <x:f>IFERROR(INDEX('Material routes'!$H$6:$H$2205,MATCH(V1268,'Material routes'!$A$6:$A$2205,0)),"MISSING ID")</x:f>
        <x:v>Tool</x:v>
      </x:c>
      <x:c r="I1268" s="4" t="str">
        <x:f>IFERROR(INDEX('Material routes'!$G$6:$G$2205,MATCH(V1268,'Material routes'!$A$6:$A$2205,0)),"MISSING ID")</x:f>
        <x:v>Tools</x:v>
      </x:c>
      <x:c r="J1268" s="4" t="str">
        <x:f>IFERROR(INDEX('Material routes'!$B$6:$B$2205,MATCH(U1268,'Material routes'!$A$6:$A$2205,0)),"MISSING ID")</x:f>
        <x:v>design.audit.author_electrical_magnetic_disruptor</x:v>
      </x:c>
      <x:c r="K1268" s="4" t="str">
        <x:f>IFERROR(INDEX('Crafting recipes'!$C$6:$C$1005,MATCH(J1268,'Crafting recipes'!$A$6:$A$1005,0)),"MISSING ID")</x:f>
        <x:v>Finished-item crafting</x:v>
      </x:c>
      <x:c r="L1268" s="4" t="str">
        <x:f>IFERROR(INDEX('Material routes'!$K$6:$K$2205,MATCH(U1268,'Material routes'!$A$6:$A$2205,0)),"MISSING ID")</x:f>
        <x:v>Proposal</x:v>
      </x:c>
      <x:c r="M1268" s="4" t="str">
        <x:f>IFERROR(INDEX('Material routes'!$M$6:$M$2205,MATCH(U1268,'Material routes'!$A$6:$A$2205,0)),"MISSING ID")</x:f>
        <x:v>Partial proposal</x:v>
      </x:c>
      <x:c r="N1268" s="4"/>
      <x:c r="O1268" s="4" t="str">
        <x:f>IFERROR(INDEX('Material routes'!$J$6:$J$2205,MATCH(U1268,'Material routes'!$A$6:$A$2205,0)),"MISSING ID")</x:f>
        <x:v>Unspecified</x:v>
      </x:c>
      <x:c r="P1268" s="4"/>
      <x:c r="Q1268" s="4" t="str">
        <x:f>IFERROR(INDEX('Material routes'!$J$6:$J$2205,MATCH(V1268,'Material routes'!$A$6:$A$2205,0)),"MISSING ID")</x:f>
        <x:v>Unspecified</x:v>
      </x:c>
      <x:c r="R1268" s="4" t="str">
        <x:f>IF(L1268="Withheld","Withheld premise",IF(E1268="Tool candidate","Reusable prerequisite",IF(K1268="Raw entry preparation","Entry-resource preparation",IF(G1268="Not applicable",IF(IFERROR(INDEX('Items'!$AI$6:$AI$1005,MATCH(T1268,'Items'!$A$6:$A$1005,0)),"MISSING ID")="Finished item","Finished endpoint",IF(IFERROR(INDEX('Items'!$AI$6:$AI$1005,MATCH(T1268,'Items'!$A$6:$A$1005,0)),"MISSING ID")="Currency","Currency / no refinement tier","Recovered output / tier not applicable")),IF(OR(IFERROR(INDEX('Crafting recipes'!$H$6:$H$1005,MATCH(J1268,'Crafting recipes'!$A$6:$A$1005,0)),"MISSING ID")="Unassigned",G1268="Unassigned"),"Tier unresolved",IF(IFERROR(VALUE(RIGHT(G1268,1))-VALUE(RIGHT(IFERROR(INDEX('Crafting recipes'!$H$6:$H$1005,MATCH(J1268,'Crafting recipes'!$A$6:$A$1005,0)),"MISSING ID"),1)),0)=1,IF(B1268=IFERROR(INDEX('Crafting recipes'!$H$6:$H$1005,MATCH(J1268,'Crafting recipes'!$A$6:$A$1005,0)),"MISSING ID"),"Advances one material tier","Lower-tier ingredient; route advances one tier"),"Needs tier review"))))))</x:f>
        <x:v>Finished endpoint</x:v>
      </x:c>
      <x:c r="S1268" s="4" t="str">
        <x:f>IFERROR(INDEX('Material routes'!$D$6:$D$2205,MATCH(U1268,'Material routes'!$A$6:$A$2205,0)),"MISSING ID")</x:f>
        <x:v>proposal.audit.ceramic_backed_control_switch</x:v>
      </x:c>
      <x:c r="T1268" s="4" t="str">
        <x:f>IFERROR(INDEX('Material routes'!$D$6:$D$2205,MATCH(V1268,'Material routes'!$A$6:$A$2205,0)),"MISSING ID")</x:f>
        <x:v>author.electrical.magnetic_disruptor</x:v>
      </x:c>
      <x:c r="U1268" s="4" t="str">
        <x:v>design.audit.author_electrical_magnetic_disruptor.audit.in.4</x:v>
      </x:c>
      <x:c r="V1268" s="4" t="str">
        <x:v>design.audit.author_electrical_magnetic_disruptor.audit.out</x:v>
      </x:c>
    </x:row>
    <x:row r="1269" ht="64" customHeight="1">
      <x:c r="A1269" s="4" t="str">
        <x:f>IFERROR(INDEX('Material routes'!$E$6:$E$2205,MATCH(U1269,'Material routes'!$A$6:$A$2205,0)),"MISSING ID")</x:f>
        <x:v>Ceramic-dielectric pulse bank</x:v>
      </x:c>
      <x:c r="B1269" s="4" t="str">
        <x:f>IFERROR(INDEX('Material routes'!$F$6:$F$2205,MATCH(U1269,'Material routes'!$A$6:$A$2205,0)),"MISSING ID")</x:f>
        <x:v>Not applicable</x:v>
      </x:c>
      <x:c r="C1269" s="4" t="str">
        <x:f>IFERROR(INDEX('Material routes'!$H$6:$H$2205,MATCH(U1269,'Material routes'!$A$6:$A$2205,0)),"MISSING ID")</x:f>
        <x:v>Energy storage</x:v>
      </x:c>
      <x:c r="D1269" s="4" t="str">
        <x:f>IFERROR(INDEX('Material routes'!$G$6:$G$2205,MATCH(U1269,'Material routes'!$A$6:$A$2205,0)),"MISSING ID")</x:f>
        <x:v>Field supplies</x:v>
      </x:c>
      <x:c r="E1269" s="4" t="str">
        <x:f>IFERROR(INDEX('Material routes'!$C$6:$C$2205,MATCH(U1269,'Material routes'!$A$6:$A$2205,0)),"MISSING ID")</x:f>
        <x:v>Ingredient candidate</x:v>
      </x:c>
      <x:c r="F1269" s="4" t="str">
        <x:f>IFERROR(INDEX('Material routes'!$E$6:$E$2205,MATCH(V1269,'Material routes'!$A$6:$A$2205,0)),"MISSING ID")</x:f>
        <x:v>Magnetic field disruptor</x:v>
      </x:c>
      <x:c r="G1269" s="4" t="str">
        <x:f>IFERROR(INDEX('Material routes'!$F$6:$F$2205,MATCH(V1269,'Material routes'!$A$6:$A$2205,0)),"MISSING ID")</x:f>
        <x:v>Not applicable</x:v>
      </x:c>
      <x:c r="H1269" s="4" t="str">
        <x:f>IFERROR(INDEX('Material routes'!$H$6:$H$2205,MATCH(V1269,'Material routes'!$A$6:$A$2205,0)),"MISSING ID")</x:f>
        <x:v>Tool</x:v>
      </x:c>
      <x:c r="I1269" s="4" t="str">
        <x:f>IFERROR(INDEX('Material routes'!$G$6:$G$2205,MATCH(V1269,'Material routes'!$A$6:$A$2205,0)),"MISSING ID")</x:f>
        <x:v>Tools</x:v>
      </x:c>
      <x:c r="J1269" s="4" t="str">
        <x:f>IFERROR(INDEX('Material routes'!$B$6:$B$2205,MATCH(U1269,'Material routes'!$A$6:$A$2205,0)),"MISSING ID")</x:f>
        <x:v>design.audit.author_electrical_magnetic_disruptor</x:v>
      </x:c>
      <x:c r="K1269" s="4" t="str">
        <x:f>IFERROR(INDEX('Crafting recipes'!$C$6:$C$1005,MATCH(J1269,'Crafting recipes'!$A$6:$A$1005,0)),"MISSING ID")</x:f>
        <x:v>Finished-item crafting</x:v>
      </x:c>
      <x:c r="L1269" s="4" t="str">
        <x:f>IFERROR(INDEX('Material routes'!$K$6:$K$2205,MATCH(U1269,'Material routes'!$A$6:$A$2205,0)),"MISSING ID")</x:f>
        <x:v>Proposal</x:v>
      </x:c>
      <x:c r="M1269" s="4" t="str">
        <x:f>IFERROR(INDEX('Material routes'!$M$6:$M$2205,MATCH(U1269,'Material routes'!$A$6:$A$2205,0)),"MISSING ID")</x:f>
        <x:v>Partial proposal</x:v>
      </x:c>
      <x:c r="N1269" s="4"/>
      <x:c r="O1269" s="4" t="str">
        <x:f>IFERROR(INDEX('Material routes'!$J$6:$J$2205,MATCH(U1269,'Material routes'!$A$6:$A$2205,0)),"MISSING ID")</x:f>
        <x:v>Unspecified</x:v>
      </x:c>
      <x:c r="P1269" s="4"/>
      <x:c r="Q1269" s="4" t="str">
        <x:f>IFERROR(INDEX('Material routes'!$J$6:$J$2205,MATCH(V1269,'Material routes'!$A$6:$A$2205,0)),"MISSING ID")</x:f>
        <x:v>Unspecified</x:v>
      </x:c>
      <x:c r="R1269" s="4" t="str">
        <x:f>IF(L1269="Withheld","Withheld premise",IF(E1269="Tool candidate","Reusable prerequisite",IF(K1269="Raw entry preparation","Entry-resource preparation",IF(G1269="Not applicable",IF(IFERROR(INDEX('Items'!$AI$6:$AI$1005,MATCH(T1269,'Items'!$A$6:$A$1005,0)),"MISSING ID")="Finished item","Finished endpoint",IF(IFERROR(INDEX('Items'!$AI$6:$AI$1005,MATCH(T1269,'Items'!$A$6:$A$1005,0)),"MISSING ID")="Currency","Currency / no refinement tier","Recovered output / tier not applicable")),IF(OR(IFERROR(INDEX('Crafting recipes'!$H$6:$H$1005,MATCH(J1269,'Crafting recipes'!$A$6:$A$1005,0)),"MISSING ID")="Unassigned",G1269="Unassigned"),"Tier unresolved",IF(IFERROR(VALUE(RIGHT(G1269,1))-VALUE(RIGHT(IFERROR(INDEX('Crafting recipes'!$H$6:$H$1005,MATCH(J1269,'Crafting recipes'!$A$6:$A$1005,0)),"MISSING ID"),1)),0)=1,IF(B1269=IFERROR(INDEX('Crafting recipes'!$H$6:$H$1005,MATCH(J1269,'Crafting recipes'!$A$6:$A$1005,0)),"MISSING ID"),"Advances one material tier","Lower-tier ingredient; route advances one tier"),"Needs tier review"))))))</x:f>
        <x:v>Finished endpoint</x:v>
      </x:c>
      <x:c r="S1269" s="4" t="str">
        <x:f>IFERROR(INDEX('Material routes'!$D$6:$D$2205,MATCH(U1269,'Material routes'!$A$6:$A$2205,0)),"MISSING ID")</x:f>
        <x:v>proposal.collection.ceramic_dielectric_pulse_bank</x:v>
      </x:c>
      <x:c r="T1269" s="4" t="str">
        <x:f>IFERROR(INDEX('Material routes'!$D$6:$D$2205,MATCH(V1269,'Material routes'!$A$6:$A$2205,0)),"MISSING ID")</x:f>
        <x:v>author.electrical.magnetic_disruptor</x:v>
      </x:c>
      <x:c r="U1269" s="4" t="str">
        <x:v>design.audit.author_electrical_magnetic_disruptor.audit.in.5</x:v>
      </x:c>
      <x:c r="V1269" s="4" t="str">
        <x:v>design.audit.author_electrical_magnetic_disruptor.audit.out</x:v>
      </x:c>
    </x:row>
    <x:row r="1270" ht="64" customHeight="1">
      <x:c r="A1270" s="4" t="str">
        <x:f>IFERROR(INDEX('Material routes'!$E$6:$E$2205,MATCH(U1270,'Material routes'!$A$6:$A$2205,0)),"MISSING ID")</x:f>
        <x:v>Fitted machine casing</x:v>
      </x:c>
      <x:c r="B1270" s="4" t="str">
        <x:f>IFERROR(INDEX('Material routes'!$F$6:$F$2205,MATCH(U1270,'Material routes'!$A$6:$A$2205,0)),"MISSING ID")</x:f>
        <x:v>T3</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Not applicable</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prerequisite",IF(K1270="Raw entry preparation","Entry-resource preparation",IF(G1270="Not applicable",IF(IFERROR(INDEX('Items'!$AI$6:$AI$1005,MATCH(T1270,'Items'!$A$6:$A$1005,0)),"MISSING ID")="Finished item","Finished endpoint",IF(IFERROR(INDEX('Items'!$AI$6:$AI$1005,MATCH(T1270,'Items'!$A$6:$A$1005,0)),"MISSING ID")="Currency","Currency / no refinement tier","Recovered output / tier not applicable")),IF(OR(IFERROR(INDEX('Crafting recipes'!$H$6:$H$1005,MATCH(J1270,'Crafting recipes'!$A$6:$A$1005,0)),"MISSING ID")="Unassigned",G1270="Unassigned"),"Tier unresolved",IF(IFERROR(VALUE(RIGHT(G1270,1))-VALUE(RIGHT(IFERROR(INDEX('Crafting recipes'!$H$6:$H$1005,MATCH(J1270,'Crafting recipes'!$A$6:$A$1005,0)),"MISSING ID"),1)),0)=1,IF(B1270=IFERROR(INDEX('Crafting recipes'!$H$6:$H$1005,MATCH(J1270,'Crafting recipes'!$A$6:$A$1005,0)),"MISSING ID"),"Advances one material tier","Lower-tier ingredient; route advances one tier"),"Needs tier review"))))))</x:f>
        <x:v>Finished endpoint</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T4</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Not applicable</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prerequisite",IF(K1271="Raw entry preparation","Entry-resource preparation",IF(G1271="Not applicable",IF(IFERROR(INDEX('Items'!$AI$6:$AI$1005,MATCH(T1271,'Items'!$A$6:$A$1005,0)),"MISSING ID")="Finished item","Finished endpoint",IF(IFERROR(INDEX('Items'!$AI$6:$AI$1005,MATCH(T1271,'Items'!$A$6:$A$1005,0)),"MISSING ID")="Currency","Currency / no refinement tier","Recovered output / tier not applicable")),IF(OR(IFERROR(INDEX('Crafting recipes'!$H$6:$H$1005,MATCH(J1271,'Crafting recipes'!$A$6:$A$1005,0)),"MISSING ID")="Unassigned",G1271="Unassigned"),"Tier unresolved",IF(IFERROR(VALUE(RIGHT(G1271,1))-VALUE(RIGHT(IFERROR(INDEX('Crafting recipes'!$H$6:$H$1005,MATCH(J1271,'Crafting recipes'!$A$6:$A$1005,0)),"MISSING ID"),1)),0)=1,IF(B1271=IFERROR(INDEX('Crafting recipes'!$H$6:$H$1005,MATCH(J1271,'Crafting recipes'!$A$6:$A$1005,0)),"MISSING ID"),"Advances one material tier","Lower-tier ingredient; route advances one tier"),"Needs tier review"))))))</x:f>
        <x:v>Finished endpoint</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Not applicable</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Not applicable</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prerequisite",IF(K1272="Raw entry preparation","Entry-resource preparation",IF(G1272="Not applicable",IF(IFERROR(INDEX('Items'!$AI$6:$AI$1005,MATCH(T1272,'Items'!$A$6:$A$1005,0)),"MISSING ID")="Finished item","Finished endpoint",IF(IFERROR(INDEX('Items'!$AI$6:$AI$1005,MATCH(T1272,'Items'!$A$6:$A$1005,0)),"MISSING ID")="Currency","Currency / no refinement tier","Recovered output / tier not applicable")),IF(OR(IFERROR(INDEX('Crafting recipes'!$H$6:$H$1005,MATCH(J1272,'Crafting recipes'!$A$6:$A$1005,0)),"MISSING ID")="Unassigned",G1272="Unassigned"),"Tier unresolved",IF(IFERROR(VALUE(RIGHT(G1272,1))-VALUE(RIGHT(IFERROR(INDEX('Crafting recipes'!$H$6:$H$1005,MATCH(J1272,'Crafting recipes'!$A$6:$A$1005,0)),"MISSING ID"),1)),0)=1,IF(B1272=IFERROR(INDEX('Crafting recipes'!$H$6:$H$1005,MATCH(J1272,'Crafting recipes'!$A$6:$A$1005,0)),"MISSING ID"),"Advances one material tier","Lower-tier ingredient; route advances one tier"),"Needs tier review"))))))</x:f>
        <x:v>Finished endpoint</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T4</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Not applicable</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prerequisite",IF(K1273="Raw entry preparation","Entry-resource preparation",IF(G1273="Not applicable",IF(IFERROR(INDEX('Items'!$AI$6:$AI$1005,MATCH(T1273,'Items'!$A$6:$A$1005,0)),"MISSING ID")="Finished item","Finished endpoint",IF(IFERROR(INDEX('Items'!$AI$6:$AI$1005,MATCH(T1273,'Items'!$A$6:$A$1005,0)),"MISSING ID")="Currency","Currency / no refinement tier","Recovered output / tier not applicable")),IF(OR(IFERROR(INDEX('Crafting recipes'!$H$6:$H$1005,MATCH(J1273,'Crafting recipes'!$A$6:$A$1005,0)),"MISSING ID")="Unassigned",G1273="Unassigned"),"Tier unresolved",IF(IFERROR(VALUE(RIGHT(G1273,1))-VALUE(RIGHT(IFERROR(INDEX('Crafting recipes'!$H$6:$H$1005,MATCH(J1273,'Crafting recipes'!$A$6:$A$1005,0)),"MISSING ID"),1)),0)=1,IF(B1273=IFERROR(INDEX('Crafting recipes'!$H$6:$H$1005,MATCH(J1273,'Crafting recipes'!$A$6:$A$1005,0)),"MISSING ID"),"Advances one material tier","Lower-tier ingredient; route advances one tier"),"Needs tier review"))))))</x:f>
        <x:v>Finished endpoint</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Not applicable</x:v>
      </x:c>
      <x:c r="C1274" s="4" t="str">
        <x:f>IFERROR(INDEX('Material routes'!$H$6:$H$2205,MATCH(U1274,'Material routes'!$A$6:$A$2205,0)),"MISSING ID")</x:f>
        <x:v>Energy storage</x:v>
      </x:c>
      <x:c r="D1274" s="4" t="str">
        <x:f>IFERROR(INDEX('Material routes'!$G$6:$G$2205,MATCH(U1274,'Material routes'!$A$6:$A$2205,0)),"MISSING ID")</x:f>
        <x:v>Field supplies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Not applicable</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prerequisite",IF(K1274="Raw entry preparation","Entry-resource preparation",IF(G1274="Not applicable",IF(IFERROR(INDEX('Items'!$AI$6:$AI$1005,MATCH(T1274,'Items'!$A$6:$A$1005,0)),"MISSING ID")="Finished item","Finished endpoint",IF(IFERROR(INDEX('Items'!$AI$6:$AI$1005,MATCH(T1274,'Items'!$A$6:$A$1005,0)),"MISSING ID")="Currency","Currency / no refinement tier","Recovered output / tier not applicable")),IF(OR(IFERROR(INDEX('Crafting recipes'!$H$6:$H$1005,MATCH(J1274,'Crafting recipes'!$A$6:$A$1005,0)),"MISSING ID")="Unassigned",G1274="Unassigned"),"Tier unresolved",IF(IFERROR(VALUE(RIGHT(G1274,1))-VALUE(RIGHT(IFERROR(INDEX('Crafting recipes'!$H$6:$H$1005,MATCH(J1274,'Crafting recipes'!$A$6:$A$1005,0)),"MISSING ID"),1)),0)=1,IF(B1274=IFERROR(INDEX('Crafting recipes'!$H$6:$H$1005,MATCH(J1274,'Crafting recipes'!$A$6:$A$1005,0)),"MISSING ID"),"Advances one material tier","Lower-tier ingredient; route advances one tier"),"Needs tier review"))))))</x:f>
        <x:v>Finished endpoint</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T3</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Not applicable</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prerequisite",IF(K1275="Raw entry preparation","Entry-resource preparation",IF(G1275="Not applicable",IF(IFERROR(INDEX('Items'!$AI$6:$AI$1005,MATCH(T1275,'Items'!$A$6:$A$1005,0)),"MISSING ID")="Finished item","Finished endpoint",IF(IFERROR(INDEX('Items'!$AI$6:$AI$1005,MATCH(T1275,'Items'!$A$6:$A$1005,0)),"MISSING ID")="Currency","Currency / no refinement tier","Recovered output / tier not applicable")),IF(OR(IFERROR(INDEX('Crafting recipes'!$H$6:$H$1005,MATCH(J1275,'Crafting recipes'!$A$6:$A$1005,0)),"MISSING ID")="Unassigned",G1275="Unassigned"),"Tier unresolved",IF(IFERROR(VALUE(RIGHT(G1275,1))-VALUE(RIGHT(IFERROR(INDEX('Crafting recipes'!$H$6:$H$1005,MATCH(J1275,'Crafting recipes'!$A$6:$A$1005,0)),"MISSING ID"),1)),0)=1,IF(B1275=IFERROR(INDEX('Crafting recipes'!$H$6:$H$1005,MATCH(J1275,'Crafting recipes'!$A$6:$A$1005,0)),"MISSING ID"),"Advances one material tier","Lower-tier ingredient; route advances one tier"),"Needs tier review"))))))</x:f>
        <x:v>Finished endpoint</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T4</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Not applicable</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prerequisite",IF(K1276="Raw entry preparation","Entry-resource preparation",IF(G1276="Not applicable",IF(IFERROR(INDEX('Items'!$AI$6:$AI$1005,MATCH(T1276,'Items'!$A$6:$A$1005,0)),"MISSING ID")="Finished item","Finished endpoint",IF(IFERROR(INDEX('Items'!$AI$6:$AI$1005,MATCH(T1276,'Items'!$A$6:$A$1005,0)),"MISSING ID")="Currency","Currency / no refinement tier","Recovered output / tier not applicable")),IF(OR(IFERROR(INDEX('Crafting recipes'!$H$6:$H$1005,MATCH(J1276,'Crafting recipes'!$A$6:$A$1005,0)),"MISSING ID")="Unassigned",G1276="Unassigned"),"Tier unresolved",IF(IFERROR(VALUE(RIGHT(G1276,1))-VALUE(RIGHT(IFERROR(INDEX('Crafting recipes'!$H$6:$H$1005,MATCH(J1276,'Crafting recipes'!$A$6:$A$1005,0)),"MISSING ID"),1)),0)=1,IF(B1276=IFERROR(INDEX('Crafting recipes'!$H$6:$H$1005,MATCH(J1276,'Crafting recipes'!$A$6:$A$1005,0)),"MISSING ID"),"Advances one material tier","Lower-tier ingredient; route advances one tier"),"Needs tier review"))))))</x:f>
        <x:v>Finished endpoint</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Not applicable</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Not applicable</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prerequisite",IF(K1277="Raw entry preparation","Entry-resource preparation",IF(G1277="Not applicable",IF(IFERROR(INDEX('Items'!$AI$6:$AI$1005,MATCH(T1277,'Items'!$A$6:$A$1005,0)),"MISSING ID")="Finished item","Finished endpoint",IF(IFERROR(INDEX('Items'!$AI$6:$AI$1005,MATCH(T1277,'Items'!$A$6:$A$1005,0)),"MISSING ID")="Currency","Currency / no refinement tier","Recovered output / tier not applicable")),IF(OR(IFERROR(INDEX('Crafting recipes'!$H$6:$H$1005,MATCH(J1277,'Crafting recipes'!$A$6:$A$1005,0)),"MISSING ID")="Unassigned",G1277="Unassigned"),"Tier unresolved",IF(IFERROR(VALUE(RIGHT(G1277,1))-VALUE(RIGHT(IFERROR(INDEX('Crafting recipes'!$H$6:$H$1005,MATCH(J1277,'Crafting recipes'!$A$6:$A$1005,0)),"MISSING ID"),1)),0)=1,IF(B1277=IFERROR(INDEX('Crafting recipes'!$H$6:$H$1005,MATCH(J1277,'Crafting recipes'!$A$6:$A$1005,0)),"MISSING ID"),"Advances one material tier","Lower-tier ingredient; route advances one tier"),"Needs tier review"))))))</x:f>
        <x:v>Finished endpoint</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T4</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Not applicable</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prerequisite",IF(K1278="Raw entry preparation","Entry-resource preparation",IF(G1278="Not applicable",IF(IFERROR(INDEX('Items'!$AI$6:$AI$1005,MATCH(T1278,'Items'!$A$6:$A$1005,0)),"MISSING ID")="Finished item","Finished endpoint",IF(IFERROR(INDEX('Items'!$AI$6:$AI$1005,MATCH(T1278,'Items'!$A$6:$A$1005,0)),"MISSING ID")="Currency","Currency / no refinement tier","Recovered output / tier not applicable")),IF(OR(IFERROR(INDEX('Crafting recipes'!$H$6:$H$1005,MATCH(J1278,'Crafting recipes'!$A$6:$A$1005,0)),"MISSING ID")="Unassigned",G1278="Unassigned"),"Tier unresolved",IF(IFERROR(VALUE(RIGHT(G1278,1))-VALUE(RIGHT(IFERROR(INDEX('Crafting recipes'!$H$6:$H$1005,MATCH(J1278,'Crafting recipes'!$A$6:$A$1005,0)),"MISSING ID"),1)),0)=1,IF(B1278=IFERROR(INDEX('Crafting recipes'!$H$6:$H$1005,MATCH(J1278,'Crafting recipes'!$A$6:$A$1005,0)),"MISSING ID"),"Advances one material tier","Lower-tier ingredient; route advances one tier"),"Needs tier review"))))))</x:f>
        <x:v>Finished endpoint</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Not applicable</x:v>
      </x:c>
      <x:c r="C1279" s="4" t="str">
        <x:f>IFERROR(INDEX('Material routes'!$H$6:$H$2205,MATCH(U1279,'Material routes'!$A$6:$A$2205,0)),"MISSING ID")</x:f>
        <x:v>Energy storage</x:v>
      </x:c>
      <x:c r="D1279" s="4" t="str">
        <x:f>IFERROR(INDEX('Material routes'!$G$6:$G$2205,MATCH(U1279,'Material routes'!$A$6:$A$2205,0)),"MISSING ID")</x:f>
        <x:v>Field supplies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Not applicable</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prerequisite",IF(K1279="Raw entry preparation","Entry-resource preparation",IF(G1279="Not applicable",IF(IFERROR(INDEX('Items'!$AI$6:$AI$1005,MATCH(T1279,'Items'!$A$6:$A$1005,0)),"MISSING ID")="Finished item","Finished endpoint",IF(IFERROR(INDEX('Items'!$AI$6:$AI$1005,MATCH(T1279,'Items'!$A$6:$A$1005,0)),"MISSING ID")="Currency","Currency / no refinement tier","Recovered output / tier not applicable")),IF(OR(IFERROR(INDEX('Crafting recipes'!$H$6:$H$1005,MATCH(J1279,'Crafting recipes'!$A$6:$A$1005,0)),"MISSING ID")="Unassigned",G1279="Unassigned"),"Tier unresolved",IF(IFERROR(VALUE(RIGHT(G1279,1))-VALUE(RIGHT(IFERROR(INDEX('Crafting recipes'!$H$6:$H$1005,MATCH(J1279,'Crafting recipes'!$A$6:$A$1005,0)),"MISSING ID"),1)),0)=1,IF(B1279=IFERROR(INDEX('Crafting recipes'!$H$6:$H$1005,MATCH(J1279,'Crafting recipes'!$A$6:$A$1005,0)),"MISSING ID"),"Advances one material tier","Lower-tier ingredient; route advances one tier"),"Needs tier review"))))))</x:f>
        <x:v>Finished endpoint</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T3</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Not applicable</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prerequisite",IF(K1280="Raw entry preparation","Entry-resource preparation",IF(G1280="Not applicable",IF(IFERROR(INDEX('Items'!$AI$6:$AI$1005,MATCH(T1280,'Items'!$A$6:$A$1005,0)),"MISSING ID")="Finished item","Finished endpoint",IF(IFERROR(INDEX('Items'!$AI$6:$AI$1005,MATCH(T1280,'Items'!$A$6:$A$1005,0)),"MISSING ID")="Currency","Currency / no refinement tier","Recovered output / tier not applicable")),IF(OR(IFERROR(INDEX('Crafting recipes'!$H$6:$H$1005,MATCH(J1280,'Crafting recipes'!$A$6:$A$1005,0)),"MISSING ID")="Unassigned",G1280="Unassigned"),"Tier unresolved",IF(IFERROR(VALUE(RIGHT(G1280,1))-VALUE(RIGHT(IFERROR(INDEX('Crafting recipes'!$H$6:$H$1005,MATCH(J1280,'Crafting recipes'!$A$6:$A$1005,0)),"MISSING ID"),1)),0)=1,IF(B1280=IFERROR(INDEX('Crafting recipes'!$H$6:$H$1005,MATCH(J1280,'Crafting recipes'!$A$6:$A$1005,0)),"MISSING ID"),"Advances one material tier","Lower-tier ingredient; route advances one tier"),"Needs tier review"))))))</x:f>
        <x:v>Finished endpoint</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T4</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Not applicable</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prerequisite",IF(K1281="Raw entry preparation","Entry-resource preparation",IF(G1281="Not applicable",IF(IFERROR(INDEX('Items'!$AI$6:$AI$1005,MATCH(T1281,'Items'!$A$6:$A$1005,0)),"MISSING ID")="Finished item","Finished endpoint",IF(IFERROR(INDEX('Items'!$AI$6:$AI$1005,MATCH(T1281,'Items'!$A$6:$A$1005,0)),"MISSING ID")="Currency","Currency / no refinement tier","Recovered output / tier not applicable")),IF(OR(IFERROR(INDEX('Crafting recipes'!$H$6:$H$1005,MATCH(J1281,'Crafting recipes'!$A$6:$A$1005,0)),"MISSING ID")="Unassigned",G1281="Unassigned"),"Tier unresolved",IF(IFERROR(VALUE(RIGHT(G1281,1))-VALUE(RIGHT(IFERROR(INDEX('Crafting recipes'!$H$6:$H$1005,MATCH(J1281,'Crafting recipes'!$A$6:$A$1005,0)),"MISSING ID"),1)),0)=1,IF(B1281=IFERROR(INDEX('Crafting recipes'!$H$6:$H$1005,MATCH(J1281,'Crafting recipes'!$A$6:$A$1005,0)),"MISSING ID"),"Advances one material tier","Lower-tier ingredient; route advances one tier"),"Needs tier review"))))))</x:f>
        <x:v>Finished endpoint</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T4</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Not applicable</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prerequisite",IF(K1282="Raw entry preparation","Entry-resource preparation",IF(G1282="Not applicable",IF(IFERROR(INDEX('Items'!$AI$6:$AI$1005,MATCH(T1282,'Items'!$A$6:$A$1005,0)),"MISSING ID")="Finished item","Finished endpoint",IF(IFERROR(INDEX('Items'!$AI$6:$AI$1005,MATCH(T1282,'Items'!$A$6:$A$1005,0)),"MISSING ID")="Currency","Currency / no refinement tier","Recovered output / tier not applicable")),IF(OR(IFERROR(INDEX('Crafting recipes'!$H$6:$H$1005,MATCH(J1282,'Crafting recipes'!$A$6:$A$1005,0)),"MISSING ID")="Unassigned",G1282="Unassigned"),"Tier unresolved",IF(IFERROR(VALUE(RIGHT(G1282,1))-VALUE(RIGHT(IFERROR(INDEX('Crafting recipes'!$H$6:$H$1005,MATCH(J1282,'Crafting recipes'!$A$6:$A$1005,0)),"MISSING ID"),1)),0)=1,IF(B1282=IFERROR(INDEX('Crafting recipes'!$H$6:$H$1005,MATCH(J1282,'Crafting recipes'!$A$6:$A$1005,0)),"MISSING ID"),"Advances one material tier","Lower-tier ingredient; route advances one tier"),"Needs tier review"))))))</x:f>
        <x:v>Finished endpoint</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Not applicable</x:v>
      </x:c>
      <x:c r="C1283" s="4" t="str">
        <x:f>IFERROR(INDEX('Material routes'!$H$6:$H$2205,MATCH(U1283,'Material routes'!$A$6:$A$2205,0)),"MISSING ID")</x:f>
        <x:v>Energy storage</x:v>
      </x:c>
      <x:c r="D1283" s="4" t="str">
        <x:f>IFERROR(INDEX('Material routes'!$G$6:$G$2205,MATCH(U1283,'Material routes'!$A$6:$A$2205,0)),"MISSING ID")</x:f>
        <x:v>Field supplies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Not applicable</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prerequisite",IF(K1283="Raw entry preparation","Entry-resource preparation",IF(G1283="Not applicable",IF(IFERROR(INDEX('Items'!$AI$6:$AI$1005,MATCH(T1283,'Items'!$A$6:$A$1005,0)),"MISSING ID")="Finished item","Finished endpoint",IF(IFERROR(INDEX('Items'!$AI$6:$AI$1005,MATCH(T1283,'Items'!$A$6:$A$1005,0)),"MISSING ID")="Currency","Currency / no refinement tier","Recovered output / tier not applicable")),IF(OR(IFERROR(INDEX('Crafting recipes'!$H$6:$H$1005,MATCH(J1283,'Crafting recipes'!$A$6:$A$1005,0)),"MISSING ID")="Unassigned",G1283="Unassigned"),"Tier unresolved",IF(IFERROR(VALUE(RIGHT(G1283,1))-VALUE(RIGHT(IFERROR(INDEX('Crafting recipes'!$H$6:$H$1005,MATCH(J1283,'Crafting recipes'!$A$6:$A$1005,0)),"MISSING ID"),1)),0)=1,IF(B1283=IFERROR(INDEX('Crafting recipes'!$H$6:$H$1005,MATCH(J1283,'Crafting recipes'!$A$6:$A$1005,0)),"MISSING ID"),"Advances one material tier","Lower-tier ingredient; route advances one tier"),"Needs tier review"))))))</x:f>
        <x:v>Finished endpoint</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T4</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Not applicable</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prerequisite",IF(K1284="Raw entry preparation","Entry-resource preparation",IF(G1284="Not applicable",IF(IFERROR(INDEX('Items'!$AI$6:$AI$1005,MATCH(T1284,'Items'!$A$6:$A$1005,0)),"MISSING ID")="Finished item","Finished endpoint",IF(IFERROR(INDEX('Items'!$AI$6:$AI$1005,MATCH(T1284,'Items'!$A$6:$A$1005,0)),"MISSING ID")="Currency","Currency / no refinement tier","Recovered output / tier not applicable")),IF(OR(IFERROR(INDEX('Crafting recipes'!$H$6:$H$1005,MATCH(J1284,'Crafting recipes'!$A$6:$A$1005,0)),"MISSING ID")="Unassigned",G1284="Unassigned"),"Tier unresolved",IF(IFERROR(VALUE(RIGHT(G1284,1))-VALUE(RIGHT(IFERROR(INDEX('Crafting recipes'!$H$6:$H$1005,MATCH(J1284,'Crafting recipes'!$A$6:$A$1005,0)),"MISSING ID"),1)),0)=1,IF(B1284=IFERROR(INDEX('Crafting recipes'!$H$6:$H$1005,MATCH(J1284,'Crafting recipes'!$A$6:$A$1005,0)),"MISSING ID"),"Advances one material tier","Lower-tier ingredient; route advances one tier"),"Needs tier review"))))))</x:f>
        <x:v>Finished endpoint</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T3</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Not applicable</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prerequisite",IF(K1285="Raw entry preparation","Entry-resource preparation",IF(G1285="Not applicable",IF(IFERROR(INDEX('Items'!$AI$6:$AI$1005,MATCH(T1285,'Items'!$A$6:$A$1005,0)),"MISSING ID")="Finished item","Finished endpoint",IF(IFERROR(INDEX('Items'!$AI$6:$AI$1005,MATCH(T1285,'Items'!$A$6:$A$1005,0)),"MISSING ID")="Currency","Currency / no refinement tier","Recovered output / tier not applicable")),IF(OR(IFERROR(INDEX('Crafting recipes'!$H$6:$H$1005,MATCH(J1285,'Crafting recipes'!$A$6:$A$1005,0)),"MISSING ID")="Unassigned",G1285="Unassigned"),"Tier unresolved",IF(IFERROR(VALUE(RIGHT(G1285,1))-VALUE(RIGHT(IFERROR(INDEX('Crafting recipes'!$H$6:$H$1005,MATCH(J1285,'Crafting recipes'!$A$6:$A$1005,0)),"MISSING ID"),1)),0)=1,IF(B1285=IFERROR(INDEX('Crafting recipes'!$H$6:$H$1005,MATCH(J1285,'Crafting recipes'!$A$6:$A$1005,0)),"MISSING ID"),"Advances one material tier","Lower-tier ingredient; route advances one tier"),"Needs tier review"))))))</x:f>
        <x:v>Finished endpoint</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T4</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Not applicable</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prerequisite",IF(K1286="Raw entry preparation","Entry-resource preparation",IF(G1286="Not applicable",IF(IFERROR(INDEX('Items'!$AI$6:$AI$1005,MATCH(T1286,'Items'!$A$6:$A$1005,0)),"MISSING ID")="Finished item","Finished endpoint",IF(IFERROR(INDEX('Items'!$AI$6:$AI$1005,MATCH(T1286,'Items'!$A$6:$A$1005,0)),"MISSING ID")="Currency","Currency / no refinement tier","Recovered output / tier not applicable")),IF(OR(IFERROR(INDEX('Crafting recipes'!$H$6:$H$1005,MATCH(J1286,'Crafting recipes'!$A$6:$A$1005,0)),"MISSING ID")="Unassigned",G1286="Unassigned"),"Tier unresolved",IF(IFERROR(VALUE(RIGHT(G1286,1))-VALUE(RIGHT(IFERROR(INDEX('Crafting recipes'!$H$6:$H$1005,MATCH(J1286,'Crafting recipes'!$A$6:$A$1005,0)),"MISSING ID"),1)),0)=1,IF(B1286=IFERROR(INDEX('Crafting recipes'!$H$6:$H$1005,MATCH(J1286,'Crafting recipes'!$A$6:$A$1005,0)),"MISSING ID"),"Advances one material tier","Lower-tier ingredient; route advances one tier"),"Needs tier review"))))))</x:f>
        <x:v>Finished endpoint</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T4</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Not applicable</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prerequisite",IF(K1287="Raw entry preparation","Entry-resource preparation",IF(G1287="Not applicable",IF(IFERROR(INDEX('Items'!$AI$6:$AI$1005,MATCH(T1287,'Items'!$A$6:$A$1005,0)),"MISSING ID")="Finished item","Finished endpoint",IF(IFERROR(INDEX('Items'!$AI$6:$AI$1005,MATCH(T1287,'Items'!$A$6:$A$1005,0)),"MISSING ID")="Currency","Currency / no refinement tier","Recovered output / tier not applicable")),IF(OR(IFERROR(INDEX('Crafting recipes'!$H$6:$H$1005,MATCH(J1287,'Crafting recipes'!$A$6:$A$1005,0)),"MISSING ID")="Unassigned",G1287="Unassigned"),"Tier unresolved",IF(IFERROR(VALUE(RIGHT(G1287,1))-VALUE(RIGHT(IFERROR(INDEX('Crafting recipes'!$H$6:$H$1005,MATCH(J1287,'Crafting recipes'!$A$6:$A$1005,0)),"MISSING ID"),1)),0)=1,IF(B1287=IFERROR(INDEX('Crafting recipes'!$H$6:$H$1005,MATCH(J1287,'Crafting recipes'!$A$6:$A$1005,0)),"MISSING ID"),"Advances one material tier","Lower-tier ingredient; route advances one tier"),"Needs tier review"))))))</x:f>
        <x:v>Finished endpoint</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Not applicable</x:v>
      </x:c>
      <x:c r="C1288" s="4" t="str">
        <x:f>IFERROR(INDEX('Material routes'!$H$6:$H$2205,MATCH(U1288,'Material routes'!$A$6:$A$2205,0)),"MISSING ID")</x:f>
        <x:v>Energy storage</x:v>
      </x:c>
      <x:c r="D1288" s="4" t="str">
        <x:f>IFERROR(INDEX('Material routes'!$G$6:$G$2205,MATCH(U1288,'Material routes'!$A$6:$A$2205,0)),"MISSING ID")</x:f>
        <x:v>Field supplies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Not applicable</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prerequisite",IF(K1288="Raw entry preparation","Entry-resource preparation",IF(G1288="Not applicable",IF(IFERROR(INDEX('Items'!$AI$6:$AI$1005,MATCH(T1288,'Items'!$A$6:$A$1005,0)),"MISSING ID")="Finished item","Finished endpoint",IF(IFERROR(INDEX('Items'!$AI$6:$AI$1005,MATCH(T1288,'Items'!$A$6:$A$1005,0)),"MISSING ID")="Currency","Currency / no refinement tier","Recovered output / tier not applicable")),IF(OR(IFERROR(INDEX('Crafting recipes'!$H$6:$H$1005,MATCH(J1288,'Crafting recipes'!$A$6:$A$1005,0)),"MISSING ID")="Unassigned",G1288="Unassigned"),"Tier unresolved",IF(IFERROR(VALUE(RIGHT(G1288,1))-VALUE(RIGHT(IFERROR(INDEX('Crafting recipes'!$H$6:$H$1005,MATCH(J1288,'Crafting recipes'!$A$6:$A$1005,0)),"MISSING ID"),1)),0)=1,IF(B1288=IFERROR(INDEX('Crafting recipes'!$H$6:$H$1005,MATCH(J1288,'Crafting recipes'!$A$6:$A$1005,0)),"MISSING ID"),"Advances one material tier","Lower-tier ingredient; route advances one tier"),"Needs tier review"))))))</x:f>
        <x:v>Finished endpoint</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T4</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Not applicable</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prerequisite",IF(K1289="Raw entry preparation","Entry-resource preparation",IF(G1289="Not applicable",IF(IFERROR(INDEX('Items'!$AI$6:$AI$1005,MATCH(T1289,'Items'!$A$6:$A$1005,0)),"MISSING ID")="Finished item","Finished endpoint",IF(IFERROR(INDEX('Items'!$AI$6:$AI$1005,MATCH(T1289,'Items'!$A$6:$A$1005,0)),"MISSING ID")="Currency","Currency / no refinement tier","Recovered output / tier not applicable")),IF(OR(IFERROR(INDEX('Crafting recipes'!$H$6:$H$1005,MATCH(J1289,'Crafting recipes'!$A$6:$A$1005,0)),"MISSING ID")="Unassigned",G1289="Unassigned"),"Tier unresolved",IF(IFERROR(VALUE(RIGHT(G1289,1))-VALUE(RIGHT(IFERROR(INDEX('Crafting recipes'!$H$6:$H$1005,MATCH(J1289,'Crafting recipes'!$A$6:$A$1005,0)),"MISSING ID"),1)),0)=1,IF(B1289=IFERROR(INDEX('Crafting recipes'!$H$6:$H$1005,MATCH(J1289,'Crafting recipes'!$A$6:$A$1005,0)),"MISSING ID"),"Advances one material tier","Lower-tier ingredient; route advances one tier"),"Needs tier review"))))))</x:f>
        <x:v>Finished endpoint</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T3</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Not applicable</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prerequisite",IF(K1290="Raw entry preparation","Entry-resource preparation",IF(G1290="Not applicable",IF(IFERROR(INDEX('Items'!$AI$6:$AI$1005,MATCH(T1290,'Items'!$A$6:$A$1005,0)),"MISSING ID")="Finished item","Finished endpoint",IF(IFERROR(INDEX('Items'!$AI$6:$AI$1005,MATCH(T1290,'Items'!$A$6:$A$1005,0)),"MISSING ID")="Currency","Currency / no refinement tier","Recovered output / tier not applicable")),IF(OR(IFERROR(INDEX('Crafting recipes'!$H$6:$H$1005,MATCH(J1290,'Crafting recipes'!$A$6:$A$1005,0)),"MISSING ID")="Unassigned",G1290="Unassigned"),"Tier unresolved",IF(IFERROR(VALUE(RIGHT(G1290,1))-VALUE(RIGHT(IFERROR(INDEX('Crafting recipes'!$H$6:$H$1005,MATCH(J1290,'Crafting recipes'!$A$6:$A$1005,0)),"MISSING ID"),1)),0)=1,IF(B1290=IFERROR(INDEX('Crafting recipes'!$H$6:$H$1005,MATCH(J1290,'Crafting recipes'!$A$6:$A$1005,0)),"MISSING ID"),"Advances one material tier","Lower-tier ingredient; route advances one tier"),"Needs tier review"))))))</x:f>
        <x:v>Finished endpoint</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T4</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Not applicable</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prerequisite",IF(K1291="Raw entry preparation","Entry-resource preparation",IF(G1291="Not applicable",IF(IFERROR(INDEX('Items'!$AI$6:$AI$1005,MATCH(T1291,'Items'!$A$6:$A$1005,0)),"MISSING ID")="Finished item","Finished endpoint",IF(IFERROR(INDEX('Items'!$AI$6:$AI$1005,MATCH(T1291,'Items'!$A$6:$A$1005,0)),"MISSING ID")="Currency","Currency / no refinement tier","Recovered output / tier not applicable")),IF(OR(IFERROR(INDEX('Crafting recipes'!$H$6:$H$1005,MATCH(J1291,'Crafting recipes'!$A$6:$A$1005,0)),"MISSING ID")="Unassigned",G1291="Unassigned"),"Tier unresolved",IF(IFERROR(VALUE(RIGHT(G1291,1))-VALUE(RIGHT(IFERROR(INDEX('Crafting recipes'!$H$6:$H$1005,MATCH(J1291,'Crafting recipes'!$A$6:$A$1005,0)),"MISSING ID"),1)),0)=1,IF(B1291=IFERROR(INDEX('Crafting recipes'!$H$6:$H$1005,MATCH(J1291,'Crafting recipes'!$A$6:$A$1005,0)),"MISSING ID"),"Advances one material tier","Lower-tier ingredient; route advances one tier"),"Needs tier review"))))))</x:f>
        <x:v>Finished endpoint</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T4</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Not applicable</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prerequisite",IF(K1292="Raw entry preparation","Entry-resource preparation",IF(G1292="Not applicable",IF(IFERROR(INDEX('Items'!$AI$6:$AI$1005,MATCH(T1292,'Items'!$A$6:$A$1005,0)),"MISSING ID")="Finished item","Finished endpoint",IF(IFERROR(INDEX('Items'!$AI$6:$AI$1005,MATCH(T1292,'Items'!$A$6:$A$1005,0)),"MISSING ID")="Currency","Currency / no refinement tier","Recovered output / tier not applicable")),IF(OR(IFERROR(INDEX('Crafting recipes'!$H$6:$H$1005,MATCH(J1292,'Crafting recipes'!$A$6:$A$1005,0)),"MISSING ID")="Unassigned",G1292="Unassigned"),"Tier unresolved",IF(IFERROR(VALUE(RIGHT(G1292,1))-VALUE(RIGHT(IFERROR(INDEX('Crafting recipes'!$H$6:$H$1005,MATCH(J1292,'Crafting recipes'!$A$6:$A$1005,0)),"MISSING ID"),1)),0)=1,IF(B1292=IFERROR(INDEX('Crafting recipes'!$H$6:$H$1005,MATCH(J1292,'Crafting recipes'!$A$6:$A$1005,0)),"MISSING ID"),"Advances one material tier","Lower-tier ingredient; route advances one tier"),"Needs tier review"))))))</x:f>
        <x:v>Finished endpoint</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T4</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Not applicable</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prerequisite",IF(K1293="Raw entry preparation","Entry-resource preparation",IF(G1293="Not applicable",IF(IFERROR(INDEX('Items'!$AI$6:$AI$1005,MATCH(T1293,'Items'!$A$6:$A$1005,0)),"MISSING ID")="Finished item","Finished endpoint",IF(IFERROR(INDEX('Items'!$AI$6:$AI$1005,MATCH(T1293,'Items'!$A$6:$A$1005,0)),"MISSING ID")="Currency","Currency / no refinement tier","Recovered output / tier not applicable")),IF(OR(IFERROR(INDEX('Crafting recipes'!$H$6:$H$1005,MATCH(J1293,'Crafting recipes'!$A$6:$A$1005,0)),"MISSING ID")="Unassigned",G1293="Unassigned"),"Tier unresolved",IF(IFERROR(VALUE(RIGHT(G1293,1))-VALUE(RIGHT(IFERROR(INDEX('Crafting recipes'!$H$6:$H$1005,MATCH(J1293,'Crafting recipes'!$A$6:$A$1005,0)),"MISSING ID"),1)),0)=1,IF(B1293=IFERROR(INDEX('Crafting recipes'!$H$6:$H$1005,MATCH(J1293,'Crafting recipes'!$A$6:$A$1005,0)),"MISSING ID"),"Advances one material tier","Lower-tier ingredient; route advances one tier"),"Needs tier review"))))))</x:f>
        <x:v>Finished endpoint</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Not applicable</x:v>
      </x:c>
      <x:c r="C1294" s="4" t="str">
        <x:f>IFERROR(INDEX('Material routes'!$H$6:$H$2205,MATCH(U1294,'Material routes'!$A$6:$A$2205,0)),"MISSING ID")</x:f>
        <x:v>Ammunition</x:v>
      </x:c>
      <x:c r="D1294" s="4" t="str">
        <x:f>IFERROR(INDEX('Material routes'!$G$6:$G$2205,MATCH(U1294,'Material routes'!$A$6:$A$2205,0)),"MISSING ID")</x:f>
        <x:v>Weapons</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Not applicable</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prerequisite",IF(K1294="Raw entry preparation","Entry-resource preparation",IF(G1294="Not applicable",IF(IFERROR(INDEX('Items'!$AI$6:$AI$1005,MATCH(T1294,'Items'!$A$6:$A$1005,0)),"MISSING ID")="Finished item","Finished endpoint",IF(IFERROR(INDEX('Items'!$AI$6:$AI$1005,MATCH(T1294,'Items'!$A$6:$A$1005,0)),"MISSING ID")="Currency","Currency / no refinement tier","Recovered output / tier not applicable")),IF(OR(IFERROR(INDEX('Crafting recipes'!$H$6:$H$1005,MATCH(J1294,'Crafting recipes'!$A$6:$A$1005,0)),"MISSING ID")="Unassigned",G1294="Unassigned"),"Tier unresolved",IF(IFERROR(VALUE(RIGHT(G1294,1))-VALUE(RIGHT(IFERROR(INDEX('Crafting recipes'!$H$6:$H$1005,MATCH(J1294,'Crafting recipes'!$A$6:$A$1005,0)),"MISSING ID"),1)),0)=1,IF(B1294=IFERROR(INDEX('Crafting recipes'!$H$6:$H$1005,MATCH(J1294,'Crafting recipes'!$A$6:$A$1005,0)),"MISSING ID"),"Advances one material tier","Lower-tier ingredient; route advances one tier"),"Needs tier review"))))))</x:f>
        <x:v>Finished endpoint</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Prepared electrical insulation stock</x:v>
      </x:c>
      <x:c r="B1295" s="4" t="str">
        <x:f>IFERROR(INDEX('Material routes'!$F$6:$F$2205,MATCH(U1295,'Material routes'!$A$6:$A$2205,0)),"MISSING ID")</x:f>
        <x:v>T3</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suit</x:v>
      </x:c>
      <x:c r="G1295" s="4" t="str">
        <x:f>IFERROR(INDEX('Material routes'!$F$6:$F$2205,MATCH(V1295,'Material routes'!$A$6:$A$2205,0)),"MISSING ID")</x:f>
        <x:v>Not applicable</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prerequisite",IF(K1295="Raw entry preparation","Entry-resource preparation",IF(G1295="Not applicable",IF(IFERROR(INDEX('Items'!$AI$6:$AI$1005,MATCH(T1295,'Items'!$A$6:$A$1005,0)),"MISSING ID")="Finished item","Finished endpoint",IF(IFERROR(INDEX('Items'!$AI$6:$AI$1005,MATCH(T1295,'Items'!$A$6:$A$1005,0)),"MISSING ID")="Currency","Currency / no refinement tier","Recovered output / tier not applicable")),IF(OR(IFERROR(INDEX('Crafting recipes'!$H$6:$H$1005,MATCH(J1295,'Crafting recipes'!$A$6:$A$1005,0)),"MISSING ID")="Unassigned",G1295="Unassigned"),"Tier unresolved",IF(IFERROR(VALUE(RIGHT(G1295,1))-VALUE(RIGHT(IFERROR(INDEX('Crafting recipes'!$H$6:$H$1005,MATCH(J1295,'Crafting recipes'!$A$6:$A$1005,0)),"MISSING ID"),1)),0)=1,IF(B1295=IFERROR(INDEX('Crafting recipes'!$H$6:$H$1005,MATCH(J1295,'Crafting recipes'!$A$6:$A$1005,0)),"MISSING ID"),"Advances one material tier","Lower-tier ingredient; route advances one tier"),"Needs tier review"))))))</x:f>
        <x:v>Finished endpoint</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 composite stock</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suit</x:v>
      </x:c>
      <x:c r="G1296" s="4" t="str">
        <x:f>IFERROR(INDEX('Material routes'!$F$6:$F$2205,MATCH(V1296,'Material routes'!$A$6:$A$2205,0)),"MISSING ID")</x:f>
        <x:v>Not applicable</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prerequisite",IF(K1296="Raw entry preparation","Entry-resource preparation",IF(G1296="Not applicable",IF(IFERROR(INDEX('Items'!$AI$6:$AI$1005,MATCH(T1296,'Items'!$A$6:$A$1005,0)),"MISSING ID")="Finished item","Finished endpoint",IF(IFERROR(INDEX('Items'!$AI$6:$AI$1005,MATCH(T1296,'Items'!$A$6:$A$1005,0)),"MISSING ID")="Currency","Currency / no refinement tier","Recovered output / tier not applicable")),IF(OR(IFERROR(INDEX('Crafting recipes'!$H$6:$H$1005,MATCH(J1296,'Crafting recipes'!$A$6:$A$1005,0)),"MISSING ID")="Unassigned",G1296="Unassigned"),"Tier unresolved",IF(IFERROR(VALUE(RIGHT(G1296,1))-VALUE(RIGHT(IFERROR(INDEX('Crafting recipes'!$H$6:$H$1005,MATCH(J1296,'Crafting recipes'!$A$6:$A$1005,0)),"MISSING ID"),1)),0)=1,IF(B1296=IFERROR(INDEX('Crafting recipes'!$H$6:$H$1005,MATCH(J1296,'Crafting recipes'!$A$6:$A$1005,0)),"MISSING ID"),"Advances one material tier","Lower-tier ingredient; route advances one tier"),"Needs tier review"))))))</x:f>
        <x:v>Finished endpoint</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T2</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suit</x:v>
      </x:c>
      <x:c r="G1297" s="4" t="str">
        <x:f>IFERROR(INDEX('Material routes'!$F$6:$F$2205,MATCH(V1297,'Material routes'!$A$6:$A$2205,0)),"MISSING ID")</x:f>
        <x:v>Not applicable</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prerequisite",IF(K1297="Raw entry preparation","Entry-resource preparation",IF(G1297="Not applicable",IF(IFERROR(INDEX('Items'!$AI$6:$AI$1005,MATCH(T1297,'Items'!$A$6:$A$1005,0)),"MISSING ID")="Finished item","Finished endpoint",IF(IFERROR(INDEX('Items'!$AI$6:$AI$1005,MATCH(T1297,'Items'!$A$6:$A$1005,0)),"MISSING ID")="Currency","Currency / no refinement tier","Recovered output / tier not applicable")),IF(OR(IFERROR(INDEX('Crafting recipes'!$H$6:$H$1005,MATCH(J1297,'Crafting recipes'!$A$6:$A$1005,0)),"MISSING ID")="Unassigned",G1297="Unassigned"),"Tier unresolved",IF(IFERROR(VALUE(RIGHT(G1297,1))-VALUE(RIGHT(IFERROR(INDEX('Crafting recipes'!$H$6:$H$1005,MATCH(J1297,'Crafting recipes'!$A$6:$A$1005,0)),"MISSING ID"),1)),0)=1,IF(B1297=IFERROR(INDEX('Crafting recipes'!$H$6:$H$1005,MATCH(J1297,'Crafting recipes'!$A$6:$A$1005,0)),"MISSING ID"),"Advances one material tier","Lower-tier ingredient; route advances one tier"),"Needs tier review"))))))</x:f>
        <x:v>Finished endpoint</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T3</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suit</x:v>
      </x:c>
      <x:c r="G1298" s="4" t="str">
        <x:f>IFERROR(INDEX('Material routes'!$F$6:$F$2205,MATCH(V1298,'Material routes'!$A$6:$A$2205,0)),"MISSING ID")</x:f>
        <x:v>Not applicable</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prerequisite",IF(K1298="Raw entry preparation","Entry-resource preparation",IF(G1298="Not applicable",IF(IFERROR(INDEX('Items'!$AI$6:$AI$1005,MATCH(T1298,'Items'!$A$6:$A$1005,0)),"MISSING ID")="Finished item","Finished endpoint",IF(IFERROR(INDEX('Items'!$AI$6:$AI$1005,MATCH(T1298,'Items'!$A$6:$A$1005,0)),"MISSING ID")="Currency","Currency / no refinement tier","Recovered output / tier not applicable")),IF(OR(IFERROR(INDEX('Crafting recipes'!$H$6:$H$1005,MATCH(J1298,'Crafting recipes'!$A$6:$A$1005,0)),"MISSING ID")="Unassigned",G1298="Unassigned"),"Tier unresolved",IF(IFERROR(VALUE(RIGHT(G1298,1))-VALUE(RIGHT(IFERROR(INDEX('Crafting recipes'!$H$6:$H$1005,MATCH(J1298,'Crafting recipes'!$A$6:$A$1005,0)),"MISSING ID"),1)),0)=1,IF(B1298=IFERROR(INDEX('Crafting recipes'!$H$6:$H$1005,MATCH(J1298,'Crafting recipes'!$A$6:$A$1005,0)),"MISSING ID"),"Advances one material tier","Lower-tier ingredient; route advances one tier"),"Needs tier review"))))))</x:f>
        <x:v>Finished endpoint</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Prepared electrical insulation stock</x:v>
      </x:c>
      <x:c r="B1299" s="4" t="str">
        <x:f>IFERROR(INDEX('Material routes'!$F$6:$F$2205,MATCH(U1299,'Material routes'!$A$6:$A$2205,0)),"MISSING ID")</x:f>
        <x:v>T3</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Not applicable</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prerequisite",IF(K1299="Raw entry preparation","Entry-resource preparation",IF(G1299="Not applicable",IF(IFERROR(INDEX('Items'!$AI$6:$AI$1005,MATCH(T1299,'Items'!$A$6:$A$1005,0)),"MISSING ID")="Finished item","Finished endpoint",IF(IFERROR(INDEX('Items'!$AI$6:$AI$1005,MATCH(T1299,'Items'!$A$6:$A$1005,0)),"MISSING ID")="Currency","Currency / no refinement tier","Recovered output / tier not applicable")),IF(OR(IFERROR(INDEX('Crafting recipes'!$H$6:$H$1005,MATCH(J1299,'Crafting recipes'!$A$6:$A$1005,0)),"MISSING ID")="Unassigned",G1299="Unassigned"),"Tier unresolved",IF(IFERROR(VALUE(RIGHT(G1299,1))-VALUE(RIGHT(IFERROR(INDEX('Crafting recipes'!$H$6:$H$1005,MATCH(J1299,'Crafting recipes'!$A$6:$A$1005,0)),"MISSING ID"),1)),0)=1,IF(B1299=IFERROR(INDEX('Crafting recipes'!$H$6:$H$1005,MATCH(J1299,'Crafting recipes'!$A$6:$A$1005,0)),"MISSING ID"),"Advances one material tier","Lower-tier ingredient; route advances one tier"),"Needs tier review"))))))</x:f>
        <x:v>Finished endpoint</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Processed hide material</x:v>
      </x:c>
      <x:c r="B1300" s="4" t="str">
        <x:f>IFERROR(INDEX('Material routes'!$F$6:$F$2205,MATCH(U1300,'Material routes'!$A$6:$A$2205,0)),"MISSING ID")</x:f>
        <x:v>T1</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Not applicable</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prerequisite",IF(K1300="Raw entry preparation","Entry-resource preparation",IF(G1300="Not applicable",IF(IFERROR(INDEX('Items'!$AI$6:$AI$1005,MATCH(T1300,'Items'!$A$6:$A$1005,0)),"MISSING ID")="Finished item","Finished endpoint",IF(IFERROR(INDEX('Items'!$AI$6:$AI$1005,MATCH(T1300,'Items'!$A$6:$A$1005,0)),"MISSING ID")="Currency","Currency / no refinement tier","Recovered output / tier not applicable")),IF(OR(IFERROR(INDEX('Crafting recipes'!$H$6:$H$1005,MATCH(J1300,'Crafting recipes'!$A$6:$A$1005,0)),"MISSING ID")="Unassigned",G1300="Unassigned"),"Tier unresolved",IF(IFERROR(VALUE(RIGHT(G1300,1))-VALUE(RIGHT(IFERROR(INDEX('Crafting recipes'!$H$6:$H$1005,MATCH(J1300,'Crafting recipes'!$A$6:$A$1005,0)),"MISSING ID"),1)),0)=1,IF(B1300=IFERROR(INDEX('Crafting recipes'!$H$6:$H$1005,MATCH(J1300,'Crafting recipes'!$A$6:$A$1005,0)),"MISSING ID"),"Advances one material tier","Lower-tier ingredient; route advances one tier"),"Needs tier review"))))))</x:f>
        <x:v>Finished endpoint</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Bonded ceramic-shell composite</x:v>
      </x:c>
      <x:c r="B1301" s="4" t="str">
        <x:f>IFERROR(INDEX('Material routes'!$F$6:$F$2205,MATCH(U1301,'Material routes'!$A$6:$A$2205,0)),"MISSING ID")</x:f>
        <x:v>T3</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Not applicable</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prerequisite",IF(K1301="Raw entry preparation","Entry-resource preparation",IF(G1301="Not applicable",IF(IFERROR(INDEX('Items'!$AI$6:$AI$1005,MATCH(T1301,'Items'!$A$6:$A$1005,0)),"MISSING ID")="Finished item","Finished endpoint",IF(IFERROR(INDEX('Items'!$AI$6:$AI$1005,MATCH(T1301,'Items'!$A$6:$A$1005,0)),"MISSING ID")="Currency","Currency / no refinement tier","Recovered output / tier not applicable")),IF(OR(IFERROR(INDEX('Crafting recipes'!$H$6:$H$1005,MATCH(J1301,'Crafting recipes'!$A$6:$A$1005,0)),"MISSING ID")="Unassigned",G1301="Unassigned"),"Tier unresolved",IF(IFERROR(VALUE(RIGHT(G1301,1))-VALUE(RIGHT(IFERROR(INDEX('Crafting recipes'!$H$6:$H$1005,MATCH(J1301,'Crafting recipes'!$A$6:$A$1005,0)),"MISSING ID"),1)),0)=1,IF(B1301=IFERROR(INDEX('Crafting recipes'!$H$6:$H$1005,MATCH(J1301,'Crafting recipes'!$A$6:$A$1005,0)),"MISSING ID"),"Advances one material tier","Lower-tier ingredient; route advances one tier"),"Needs tier review"))))))</x:f>
        <x:v>Finished endpoint</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Not applicable</x:v>
      </x:c>
      <x:c r="H1304" s="4" t="str">
        <x:f>IFERROR(INDEX('Material routes'!$H$6:$H$2205,MATCH(V1304,'Material routes'!$A$6:$A$2205,0)),"MISSING ID")</x:f>
        <x:v>Tool</x:v>
      </x:c>
      <x:c r="I1304" s="4" t="str">
        <x:f>IFERROR(INDEX('Material routes'!$G$6:$G$2205,MATCH(V1304,'Material routes'!$A$6:$A$2205,0)),"MISSING ID")</x:f>
        <x:v>Tools</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Finished endpoint</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Not applicable</x:v>
      </x:c>
      <x:c r="H1305" s="4" t="str">
        <x:f>IFERROR(INDEX('Material routes'!$H$6:$H$2205,MATCH(V1305,'Material routes'!$A$6:$A$2205,0)),"MISSING ID")</x:f>
        <x:v>Tool</x:v>
      </x:c>
      <x:c r="I1305" s="4" t="str">
        <x:f>IFERROR(INDEX('Material routes'!$G$6:$G$2205,MATCH(V1305,'Material routes'!$A$6:$A$2205,0)),"MISSING ID")</x:f>
        <x:v>Tools</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Finished endpoint</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Not applicable</x:v>
      </x:c>
      <x:c r="H1306" s="4" t="str">
        <x:f>IFERROR(INDEX('Material routes'!$H$6:$H$2205,MATCH(V1306,'Material routes'!$A$6:$A$2205,0)),"MISSING ID")</x:f>
        <x:v>Tool</x:v>
      </x:c>
      <x:c r="I1306" s="4" t="str">
        <x:f>IFERROR(INDEX('Material routes'!$G$6:$G$2205,MATCH(V1306,'Material routes'!$A$6:$A$2205,0)),"MISSING ID")</x:f>
        <x:v>Salvage</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Finished endpoint</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Not applicable</x:v>
      </x:c>
      <x:c r="H1307" s="4" t="str">
        <x:f>IFERROR(INDEX('Material routes'!$H$6:$H$2205,MATCH(V1307,'Material routes'!$A$6:$A$2205,0)),"MISSING ID")</x:f>
        <x:v>Tool</x:v>
      </x:c>
      <x:c r="I1307" s="4" t="str">
        <x:f>IFERROR(INDEX('Material routes'!$G$6:$G$2205,MATCH(V1307,'Material routes'!$A$6:$A$2205,0)),"MISSING ID")</x:f>
        <x:v>Salvage</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Finished endpoint</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Not applicable</x:v>
      </x:c>
      <x:c r="H1308" s="4" t="str">
        <x:f>IFERROR(INDEX('Material routes'!$H$6:$H$2205,MATCH(V1308,'Material routes'!$A$6:$A$2205,0)),"MISSING ID")</x:f>
        <x:v>Tool</x:v>
      </x:c>
      <x:c r="I1308" s="4" t="str">
        <x:f>IFERROR(INDEX('Material routes'!$G$6:$G$2205,MATCH(V1308,'Material routes'!$A$6:$A$2205,0)),"MISSING ID")</x:f>
        <x:v>Tools</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Finished endpoint</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Not applicable</x:v>
      </x:c>
      <x:c r="H1309" s="4" t="str">
        <x:f>IFERROR(INDEX('Material routes'!$H$6:$H$2205,MATCH(V1309,'Material routes'!$A$6:$A$2205,0)),"MISSING ID")</x:f>
        <x:v>Tool</x:v>
      </x:c>
      <x:c r="I1309" s="4" t="str">
        <x:f>IFERROR(INDEX('Material routes'!$G$6:$G$2205,MATCH(V1309,'Material routes'!$A$6:$A$2205,0)),"MISSING ID")</x:f>
        <x:v>Tools</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Finished endpoint</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Not applicable</x:v>
      </x:c>
      <x:c r="H1310" s="4" t="str">
        <x:f>IFERROR(INDEX('Material routes'!$H$6:$H$2205,MATCH(V1310,'Material routes'!$A$6:$A$2205,0)),"MISSING ID")</x:f>
        <x:v>Tool</x:v>
      </x:c>
      <x:c r="I1310" s="4" t="str">
        <x:f>IFERROR(INDEX('Material routes'!$G$6:$G$2205,MATCH(V1310,'Material routes'!$A$6:$A$2205,0)),"MISSING ID")</x:f>
        <x:v>Tools</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Finished endpoint</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Not applicable</x:v>
      </x:c>
      <x:c r="H1311" s="4" t="str">
        <x:f>IFERROR(INDEX('Material routes'!$H$6:$H$2205,MATCH(V1311,'Material routes'!$A$6:$A$2205,0)),"MISSING ID")</x:f>
        <x:v>Tool</x:v>
      </x:c>
      <x:c r="I1311" s="4" t="str">
        <x:f>IFERROR(INDEX('Material routes'!$G$6:$G$2205,MATCH(V1311,'Material routes'!$A$6:$A$2205,0)),"MISSING ID")</x:f>
        <x:v>Salvage</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Finished endpoint</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Not applicable</x:v>
      </x:c>
      <x:c r="H1312" s="4" t="str">
        <x:f>IFERROR(INDEX('Material routes'!$H$6:$H$2205,MATCH(V1312,'Material routes'!$A$6:$A$2205,0)),"MISSING ID")</x:f>
        <x:v>Tool</x:v>
      </x:c>
      <x:c r="I1312" s="4" t="str">
        <x:f>IFERROR(INDEX('Material routes'!$G$6:$G$2205,MATCH(V1312,'Material routes'!$A$6:$A$2205,0)),"MISSING ID")</x:f>
        <x:v>Tools</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Finished endpoint</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Not applicable</x:v>
      </x:c>
      <x:c r="H1313" s="4" t="str">
        <x:f>IFERROR(INDEX('Material routes'!$H$6:$H$2205,MATCH(V1313,'Material routes'!$A$6:$A$2205,0)),"MISSING ID")</x:f>
        <x:v>Tool</x:v>
      </x:c>
      <x:c r="I1313" s="4" t="str">
        <x:f>IFERROR(INDEX('Material routes'!$G$6:$G$2205,MATCH(V1313,'Material routes'!$A$6:$A$2205,0)),"MISSING ID")</x:f>
        <x:v>Tools</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Finished endpoint</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x:c r="B1324" s="4"/>
      <x:c r="C1324" s="4"/>
      <x:c r="D1324" s="4"/>
      <x:c r="E1324" s="4"/>
      <x:c r="F1324" s="4"/>
      <x:c r="G1324" s="4"/>
      <x:c r="H1324" s="4"/>
      <x:c r="I1324" s="4"/>
      <x:c r="J1324" s="4"/>
      <x:c r="K1324" s="4"/>
      <x:c r="L1324" s="4"/>
      <x:c r="M1324" s="4"/>
      <x:c r="N1324" s="4"/>
      <x:c r="P1324" s="4"/>
      <x:c r="R1324" s="4"/>
      <x:c r="S1324" s="4"/>
      <x:c r="T1324" s="4"/>
      <x:c r="U1324" s="4"/>
      <x:c r="V1324" s="4"/>
    </x:row>
    <x:row r="1325" ht="64" customHeight="1">
      <x:c r="A1325" s="4"/>
      <x:c r="B1325" s="4"/>
      <x:c r="C1325" s="4"/>
      <x:c r="D1325" s="4"/>
      <x:c r="E1325" s="4"/>
      <x:c r="F1325" s="4"/>
      <x:c r="G1325" s="4"/>
      <x:c r="H1325" s="4"/>
      <x:c r="I1325" s="4"/>
      <x:c r="J1325" s="4"/>
      <x:c r="K1325" s="4"/>
      <x:c r="L1325" s="4"/>
      <x:c r="M1325" s="4"/>
      <x:c r="N1325" s="4"/>
      <x:c r="P1325" s="4"/>
      <x:c r="R1325" s="4"/>
      <x:c r="S1325" s="4"/>
      <x:c r="T1325" s="4"/>
      <x:c r="U1325" s="4"/>
      <x:c r="V1325" s="4"/>
    </x:row>
    <x:row r="1326" ht="64" customHeight="1">
      <x:c r="A1326" s="4"/>
      <x:c r="B1326" s="4"/>
      <x:c r="C1326" s="4"/>
      <x:c r="D1326" s="4"/>
      <x:c r="E1326" s="4"/>
      <x:c r="F1326" s="4"/>
      <x:c r="G1326" s="4"/>
      <x:c r="H1326" s="4"/>
      <x:c r="I1326" s="4"/>
      <x:c r="J1326" s="4"/>
      <x:c r="K1326" s="4"/>
      <x:c r="L1326" s="4"/>
      <x:c r="M1326" s="4"/>
      <x:c r="N1326" s="4"/>
      <x:c r="P1326" s="4"/>
      <x:c r="R1326" s="4"/>
      <x:c r="S1326" s="4"/>
      <x:c r="T1326" s="4"/>
      <x:c r="U1326" s="4"/>
      <x:c r="V1326" s="4"/>
    </x:row>
    <x:row r="1327" ht="64" customHeight="1">
      <x:c r="A1327" s="4"/>
      <x:c r="B1327" s="4"/>
      <x:c r="C1327" s="4"/>
      <x:c r="D1327" s="4"/>
      <x:c r="E1327" s="4"/>
      <x:c r="F1327" s="4"/>
      <x:c r="G1327" s="4"/>
      <x:c r="H1327" s="4"/>
      <x:c r="I1327" s="4"/>
      <x:c r="J1327" s="4"/>
      <x:c r="K1327" s="4"/>
      <x:c r="L1327" s="4"/>
      <x:c r="M1327" s="4"/>
      <x:c r="N1327" s="4"/>
      <x:c r="P1327" s="4"/>
      <x:c r="R1327" s="4"/>
      <x:c r="S1327" s="4"/>
      <x:c r="T1327" s="4"/>
      <x:c r="U1327" s="4"/>
      <x:c r="V1327" s="4"/>
    </x:row>
    <x:row r="1328" ht="64" customHeight="1">
      <x:c r="A1328" s="4"/>
      <x:c r="B1328" s="4"/>
      <x:c r="C1328" s="4"/>
      <x:c r="D1328" s="4"/>
      <x:c r="E1328" s="4"/>
      <x:c r="F1328" s="4"/>
      <x:c r="G1328" s="4"/>
      <x:c r="H1328" s="4"/>
      <x:c r="I1328" s="4"/>
      <x:c r="J1328" s="4"/>
      <x:c r="K1328" s="4"/>
      <x:c r="L1328" s="4"/>
      <x:c r="M1328" s="4"/>
      <x:c r="N1328" s="4"/>
      <x:c r="P1328" s="4"/>
      <x:c r="R1328" s="4"/>
      <x:c r="S1328" s="4"/>
      <x:c r="T1328" s="4"/>
      <x:c r="U1328" s="4"/>
      <x:c r="V1328" s="4"/>
    </x:row>
    <x:row r="1329" ht="64" customHeight="1">
      <x:c r="A1329" s="4"/>
      <x:c r="B1329" s="4"/>
      <x:c r="C1329" s="4"/>
      <x:c r="D1329" s="4"/>
      <x:c r="E1329" s="4"/>
      <x:c r="F1329" s="4"/>
      <x:c r="G1329" s="4"/>
      <x:c r="H1329" s="4"/>
      <x:c r="I1329" s="4"/>
      <x:c r="J1329" s="4"/>
      <x:c r="K1329" s="4"/>
      <x:c r="L1329" s="4"/>
      <x:c r="M1329" s="4"/>
      <x:c r="N1329" s="4"/>
      <x:c r="P1329" s="4"/>
      <x:c r="R1329" s="4"/>
      <x:c r="S1329" s="4"/>
      <x:c r="T1329" s="4"/>
      <x:c r="U1329" s="4"/>
      <x:c r="V1329" s="4"/>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Not applicable</x:v>
      </x:c>
      <x:c r="H1330" s="4" t="str">
        <x:f>IFERROR(INDEX('Material routes'!$H$6:$H$2205,MATCH(V1330,'Material routes'!$A$6:$A$2205,0)),"MISSING ID")</x:f>
        <x:v>Tool</x:v>
      </x:c>
      <x:c r="I1330" s="4" t="str">
        <x:f>IFERROR(INDEX('Material routes'!$G$6:$G$2205,MATCH(V1330,'Material routes'!$A$6:$A$2205,0)),"MISSING ID")</x:f>
        <x:v>Tools</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Finished endpoint</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Not applicable</x:v>
      </x:c>
      <x:c r="H1331" s="4" t="str">
        <x:f>IFERROR(INDEX('Material routes'!$H$6:$H$2205,MATCH(V1331,'Material routes'!$A$6:$A$2205,0)),"MISSING ID")</x:f>
        <x:v>Tool</x:v>
      </x:c>
      <x:c r="I1331" s="4" t="str">
        <x:f>IFERROR(INDEX('Material routes'!$G$6:$G$2205,MATCH(V1331,'Material routes'!$A$6:$A$2205,0)),"MISSING ID")</x:f>
        <x:v>Tools</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Finished endpoint</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Not applicable</x:v>
      </x:c>
      <x:c r="H1332" s="4" t="str">
        <x:f>IFERROR(INDEX('Material routes'!$H$6:$H$2205,MATCH(V1332,'Material routes'!$A$6:$A$2205,0)),"MISSING ID")</x:f>
        <x:v>Tool</x:v>
      </x:c>
      <x:c r="I1332" s="4" t="str">
        <x:f>IFERROR(INDEX('Material routes'!$G$6:$G$2205,MATCH(V1332,'Material routes'!$A$6:$A$2205,0)),"MISSING ID")</x:f>
        <x:v>Tools</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Finished endpoint</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Not applicable</x:v>
      </x:c>
      <x:c r="H1333" s="4" t="str">
        <x:f>IFERROR(INDEX('Material routes'!$H$6:$H$2205,MATCH(V1333,'Material routes'!$A$6:$A$2205,0)),"MISSING ID")</x:f>
        <x:v>Tool</x:v>
      </x:c>
      <x:c r="I1333" s="4" t="str">
        <x:f>IFERROR(INDEX('Material routes'!$G$6:$G$2205,MATCH(V1333,'Material routes'!$A$6:$A$2205,0)),"MISSING ID")</x:f>
        <x:v>Tools</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Finished endpoint</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Not applicable</x:v>
      </x:c>
      <x:c r="H1336" s="4" t="str">
        <x:f>IFERROR(INDEX('Material routes'!$H$6:$H$2205,MATCH(V1336,'Material routes'!$A$6:$A$2205,0)),"MISSING ID")</x:f>
        <x:v>Tool</x:v>
      </x:c>
      <x:c r="I1336" s="4" t="str">
        <x:f>IFERROR(INDEX('Material routes'!$G$6:$G$2205,MATCH(V1336,'Material routes'!$A$6:$A$2205,0)),"MISSING ID")</x:f>
        <x:v>Tools</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Finished endpoint</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T4</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Not applicable</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prerequisite",IF(K1337="Raw entry preparation","Entry-resource preparation",IF(G1337="Not applicable",IF(IFERROR(INDEX('Items'!$AI$6:$AI$1005,MATCH(T1337,'Items'!$A$6:$A$1005,0)),"MISSING ID")="Finished item","Finished endpoint",IF(IFERROR(INDEX('Items'!$AI$6:$AI$1005,MATCH(T1337,'Items'!$A$6:$A$1005,0)),"MISSING ID")="Currency","Currency / no refinement tier","Recovered output / tier not applicable")),IF(OR(IFERROR(INDEX('Crafting recipes'!$H$6:$H$1005,MATCH(J1337,'Crafting recipes'!$A$6:$A$1005,0)),"MISSING ID")="Unassigned",G1337="Unassigned"),"Tier unresolved",IF(IFERROR(VALUE(RIGHT(G1337,1))-VALUE(RIGHT(IFERROR(INDEX('Crafting recipes'!$H$6:$H$1005,MATCH(J1337,'Crafting recipes'!$A$6:$A$1005,0)),"MISSING ID"),1)),0)=1,IF(B1337=IFERROR(INDEX('Crafting recipes'!$H$6:$H$1005,MATCH(J1337,'Crafting recipes'!$A$6:$A$1005,0)),"MISSING ID"),"Advances one material tier","Lower-tier ingredient; route advances one tier"),"Needs tier review"))))))</x:f>
        <x:v>Finished endpoint</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T3</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Not applicable</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prerequisite",IF(K1338="Raw entry preparation","Entry-resource preparation",IF(G1338="Not applicable",IF(IFERROR(INDEX('Items'!$AI$6:$AI$1005,MATCH(T1338,'Items'!$A$6:$A$1005,0)),"MISSING ID")="Finished item","Finished endpoint",IF(IFERROR(INDEX('Items'!$AI$6:$AI$1005,MATCH(T1338,'Items'!$A$6:$A$1005,0)),"MISSING ID")="Currency","Currency / no refinement tier","Recovered output / tier not applicable")),IF(OR(IFERROR(INDEX('Crafting recipes'!$H$6:$H$1005,MATCH(J1338,'Crafting recipes'!$A$6:$A$1005,0)),"MISSING ID")="Unassigned",G1338="Unassigned"),"Tier unresolved",IF(IFERROR(VALUE(RIGHT(G1338,1))-VALUE(RIGHT(IFERROR(INDEX('Crafting recipes'!$H$6:$H$1005,MATCH(J1338,'Crafting recipes'!$A$6:$A$1005,0)),"MISSING ID"),1)),0)=1,IF(B1338=IFERROR(INDEX('Crafting recipes'!$H$6:$H$1005,MATCH(J1338,'Crafting recipes'!$A$6:$A$1005,0)),"MISSING ID"),"Advances one material tier","Lower-tier ingredient; route advances one tier"),"Needs tier review"))))))</x:f>
        <x:v>Finished endpoint</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T4</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Not applicable</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prerequisite",IF(K1339="Raw entry preparation","Entry-resource preparation",IF(G1339="Not applicable",IF(IFERROR(INDEX('Items'!$AI$6:$AI$1005,MATCH(T1339,'Items'!$A$6:$A$1005,0)),"MISSING ID")="Finished item","Finished endpoint",IF(IFERROR(INDEX('Items'!$AI$6:$AI$1005,MATCH(T1339,'Items'!$A$6:$A$1005,0)),"MISSING ID")="Currency","Currency / no refinement tier","Recovered output / tier not applicable")),IF(OR(IFERROR(INDEX('Crafting recipes'!$H$6:$H$1005,MATCH(J1339,'Crafting recipes'!$A$6:$A$1005,0)),"MISSING ID")="Unassigned",G1339="Unassigned"),"Tier unresolved",IF(IFERROR(VALUE(RIGHT(G1339,1))-VALUE(RIGHT(IFERROR(INDEX('Crafting recipes'!$H$6:$H$1005,MATCH(J1339,'Crafting recipes'!$A$6:$A$1005,0)),"MISSING ID"),1)),0)=1,IF(B1339=IFERROR(INDEX('Crafting recipes'!$H$6:$H$1005,MATCH(J1339,'Crafting recipes'!$A$6:$A$1005,0)),"MISSING ID"),"Advances one material tier","Lower-tier ingredient; route advances one tier"),"Needs tier review"))))))</x:f>
        <x:v>Finished endpoint</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T3</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Not applicable</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prerequisite",IF(K1340="Raw entry preparation","Entry-resource preparation",IF(G1340="Not applicable",IF(IFERROR(INDEX('Items'!$AI$6:$AI$1005,MATCH(T1340,'Items'!$A$6:$A$1005,0)),"MISSING ID")="Finished item","Finished endpoint",IF(IFERROR(INDEX('Items'!$AI$6:$AI$1005,MATCH(T1340,'Items'!$A$6:$A$1005,0)),"MISSING ID")="Currency","Currency / no refinement tier","Recovered output / tier not applicable")),IF(OR(IFERROR(INDEX('Crafting recipes'!$H$6:$H$1005,MATCH(J1340,'Crafting recipes'!$A$6:$A$1005,0)),"MISSING ID")="Unassigned",G1340="Unassigned"),"Tier unresolved",IF(IFERROR(VALUE(RIGHT(G1340,1))-VALUE(RIGHT(IFERROR(INDEX('Crafting recipes'!$H$6:$H$1005,MATCH(J1340,'Crafting recipes'!$A$6:$A$1005,0)),"MISSING ID"),1)),0)=1,IF(B1340=IFERROR(INDEX('Crafting recipes'!$H$6:$H$1005,MATCH(J1340,'Crafting recipes'!$A$6:$A$1005,0)),"MISSING ID"),"Advances one material tier","Lower-tier ingredient; route advances one tier"),"Needs tier review"))))))</x:f>
        <x:v>Finished endpoint</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T4</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Not applicable</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prerequisite",IF(K1341="Raw entry preparation","Entry-resource preparation",IF(G1341="Not applicable",IF(IFERROR(INDEX('Items'!$AI$6:$AI$1005,MATCH(T1341,'Items'!$A$6:$A$1005,0)),"MISSING ID")="Finished item","Finished endpoint",IF(IFERROR(INDEX('Items'!$AI$6:$AI$1005,MATCH(T1341,'Items'!$A$6:$A$1005,0)),"MISSING ID")="Currency","Currency / no refinement tier","Recovered output / tier not applicable")),IF(OR(IFERROR(INDEX('Crafting recipes'!$H$6:$H$1005,MATCH(J1341,'Crafting recipes'!$A$6:$A$1005,0)),"MISSING ID")="Unassigned",G1341="Unassigned"),"Tier unresolved",IF(IFERROR(VALUE(RIGHT(G1341,1))-VALUE(RIGHT(IFERROR(INDEX('Crafting recipes'!$H$6:$H$1005,MATCH(J1341,'Crafting recipes'!$A$6:$A$1005,0)),"MISSING ID"),1)),0)=1,IF(B1341=IFERROR(INDEX('Crafting recipes'!$H$6:$H$1005,MATCH(J1341,'Crafting recipes'!$A$6:$A$1005,0)),"MISSING ID"),"Advances one material tier","Lower-tier ingredient; route advances one tier"),"Needs tier review"))))))</x:f>
        <x:v>Finished endpoint</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T3</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Not applicable</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prerequisite",IF(K1342="Raw entry preparation","Entry-resource preparation",IF(G1342="Not applicable",IF(IFERROR(INDEX('Items'!$AI$6:$AI$1005,MATCH(T1342,'Items'!$A$6:$A$1005,0)),"MISSING ID")="Finished item","Finished endpoint",IF(IFERROR(INDEX('Items'!$AI$6:$AI$1005,MATCH(T1342,'Items'!$A$6:$A$1005,0)),"MISSING ID")="Currency","Currency / no refinement tier","Recovered output / tier not applicable")),IF(OR(IFERROR(INDEX('Crafting recipes'!$H$6:$H$1005,MATCH(J1342,'Crafting recipes'!$A$6:$A$1005,0)),"MISSING ID")="Unassigned",G1342="Unassigned"),"Tier unresolved",IF(IFERROR(VALUE(RIGHT(G1342,1))-VALUE(RIGHT(IFERROR(INDEX('Crafting recipes'!$H$6:$H$1005,MATCH(J1342,'Crafting recipes'!$A$6:$A$1005,0)),"MISSING ID"),1)),0)=1,IF(B1342=IFERROR(INDEX('Crafting recipes'!$H$6:$H$1005,MATCH(J1342,'Crafting recipes'!$A$6:$A$1005,0)),"MISSING ID"),"Advances one material tier","Lower-tier ingredient; route advances one tier"),"Needs tier review"))))))</x:f>
        <x:v>Finished endpoint</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Not applicable</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prerequisite",IF(K1343="Raw entry preparation","Entry-resource preparation",IF(G1343="Not applicable",IF(IFERROR(INDEX('Items'!$AI$6:$AI$1005,MATCH(T1343,'Items'!$A$6:$A$1005,0)),"MISSING ID")="Finished item","Finished endpoint",IF(IFERROR(INDEX('Items'!$AI$6:$AI$1005,MATCH(T1343,'Items'!$A$6:$A$1005,0)),"MISSING ID")="Currency","Currency / no refinement tier","Recovered output / tier not applicable")),IF(OR(IFERROR(INDEX('Crafting recipes'!$H$6:$H$1005,MATCH(J1343,'Crafting recipes'!$A$6:$A$1005,0)),"MISSING ID")="Unassigned",G1343="Unassigned"),"Tier unresolved",IF(IFERROR(VALUE(RIGHT(G1343,1))-VALUE(RIGHT(IFERROR(INDEX('Crafting recipes'!$H$6:$H$1005,MATCH(J1343,'Crafting recipes'!$A$6:$A$1005,0)),"MISSING ID"),1)),0)=1,IF(B1343=IFERROR(INDEX('Crafting recipes'!$H$6:$H$1005,MATCH(J1343,'Crafting recipes'!$A$6:$A$1005,0)),"MISSING ID"),"Advances one material tier","Lower-tier ingredient; route advances one tier"),"Needs tier review"))))))</x:f>
        <x:v>Finished endpoint</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t="str">
        <x:f>IFERROR(INDEX('Material routes'!$E$6:$E$2205,MATCH(U1344,'Material routes'!$A$6:$A$2205,0)),"MISSING ID")</x:f>
        <x:v>Compact latch and trigger pack</x:v>
      </x:c>
      <x:c r="B1344" s="4" t="str">
        <x:f>IFERROR(INDEX('Material routes'!$F$6:$F$2205,MATCH(U1344,'Material routes'!$A$6:$A$2205,0)),"MISSING ID")</x:f>
        <x:v>T4</x:v>
      </x:c>
      <x:c r="C1344" s="4" t="str">
        <x:f>IFERROR(INDEX('Material routes'!$H$6:$H$2205,MATCH(U1344,'Material routes'!$A$6:$A$2205,0)),"MISSING ID")</x:f>
        <x:v>Crafting component</x:v>
      </x:c>
      <x:c r="D1344" s="4" t="str">
        <x:f>IFERROR(INDEX('Material routes'!$G$6:$G$2205,MATCH(U1344,'Material routes'!$A$6:$A$2205,0)),"MISSING ID")</x:f>
        <x:v>Crafting components</x:v>
      </x:c>
      <x:c r="E1344" s="4" t="str">
        <x:f>IFERROR(INDEX('Material routes'!$C$6:$C$2205,MATCH(U1344,'Material routes'!$A$6:$A$2205,0)),"MISSING ID")</x:f>
        <x:v>Ingredient candidate</x:v>
      </x:c>
      <x:c r="F1344" s="4" t="str">
        <x:f>IFERROR(INDEX('Material routes'!$E$6:$E$2205,MATCH(V1344,'Material routes'!$A$6:$A$2205,0)),"MISSING ID")</x:f>
        <x:v>Spring dart projector</x:v>
      </x:c>
      <x:c r="G1344" s="4" t="str">
        <x:f>IFERROR(INDEX('Material routes'!$F$6:$F$2205,MATCH(V1344,'Material routes'!$A$6:$A$2205,0)),"MISSING ID")</x:f>
        <x:v>Not applicable</x:v>
      </x:c>
      <x:c r="H1344" s="4" t="str">
        <x:f>IFERROR(INDEX('Material routes'!$H$6:$H$2205,MATCH(V1344,'Material routes'!$A$6:$A$2205,0)),"MISSING ID")</x:f>
        <x:v>Weapon</x:v>
      </x:c>
      <x:c r="I1344" s="4" t="str">
        <x:f>IFERROR(INDEX('Material routes'!$G$6:$G$2205,MATCH(V1344,'Material routes'!$A$6:$A$2205,0)),"MISSING ID")</x:f>
        <x:v>Weapons</x:v>
      </x:c>
      <x:c r="J1344" s="4" t="str">
        <x:f>IFERROR(INDEX('Material routes'!$B$6:$B$2205,MATCH(U1344,'Material routes'!$A$6:$A$2205,0)),"MISSING ID")</x:f>
        <x:v>design.collection.spring_dart_projector</x:v>
      </x:c>
      <x:c r="K1344" s="4" t="str">
        <x:f>IFERROR(INDEX('Crafting recipes'!$C$6:$C$1005,MATCH(J1344,'Crafting recipes'!$A$6:$A$1005,0)),"MISSING ID")</x:f>
        <x:v>Finished-item crafting</x:v>
      </x:c>
      <x:c r="L1344" s="4" t="str">
        <x:f>IFERROR(INDEX('Material routes'!$K$6:$K$2205,MATCH(U1344,'Material routes'!$A$6:$A$2205,0)),"MISSING ID")</x:f>
        <x:v>Proposal</x:v>
      </x:c>
      <x:c r="M1344" s="4" t="str">
        <x:f>IFERROR(INDEX('Material routes'!$M$6:$M$2205,MATCH(U1344,'Material routes'!$A$6:$A$2205,0)),"MISSING ID")</x:f>
        <x:v>Partial proposal</x:v>
      </x:c>
      <x:c r="N1344" s="4"/>
      <x:c r="O1344" s="4" t="str">
        <x:f>IFERROR(INDEX('Material routes'!$J$6:$J$2205,MATCH(U1344,'Material routes'!$A$6:$A$2205,0)),"MISSING ID")</x:f>
        <x:v>Unspecified</x:v>
      </x:c>
      <x:c r="P1344" s="4"/>
      <x:c r="Q1344" s="4" t="str">
        <x:f>IFERROR(INDEX('Material routes'!$J$6:$J$2205,MATCH(V1344,'Material routes'!$A$6:$A$2205,0)),"MISSING ID")</x:f>
        <x:v>Unspecified</x:v>
      </x:c>
      <x:c r="R1344" s="4" t="str">
        <x:f>IF(L1344="Withheld","Withheld premise",IF(E1344="Tool candidate","Reusable prerequisite",IF(K1344="Raw entry preparation","Entry-resource preparation",IF(G1344="Not applicable",IF(IFERROR(INDEX('Items'!$AI$6:$AI$1005,MATCH(T1344,'Items'!$A$6:$A$1005,0)),"MISSING ID")="Finished item","Finished endpoint",IF(IFERROR(INDEX('Items'!$AI$6:$AI$1005,MATCH(T1344,'Items'!$A$6:$A$1005,0)),"MISSING ID")="Currency","Currency / no refinement tier","Recovered output / tier not applicable")),IF(OR(IFERROR(INDEX('Crafting recipes'!$H$6:$H$1005,MATCH(J1344,'Crafting recipes'!$A$6:$A$1005,0)),"MISSING ID")="Unassigned",G1344="Unassigned"),"Tier unresolved",IF(IFERROR(VALUE(RIGHT(G1344,1))-VALUE(RIGHT(IFERROR(INDEX('Crafting recipes'!$H$6:$H$1005,MATCH(J1344,'Crafting recipes'!$A$6:$A$1005,0)),"MISSING ID"),1)),0)=1,IF(B1344=IFERROR(INDEX('Crafting recipes'!$H$6:$H$1005,MATCH(J1344,'Crafting recipes'!$A$6:$A$1005,0)),"MISSING ID"),"Advances one material tier","Lower-tier ingredient; route advances one tier"),"Needs tier review"))))))</x:f>
        <x:v>Finished endpoint</x:v>
      </x:c>
      <x:c r="S1344" s="4" t="str">
        <x:f>IFERROR(INDEX('Material routes'!$D$6:$D$2205,MATCH(U1344,'Material routes'!$A$6:$A$2205,0)),"MISSING ID")</x:f>
        <x:v>proposal.audit.compact_latch_and_trigger_pack</x:v>
      </x:c>
      <x:c r="T1344" s="4" t="str">
        <x:f>IFERROR(INDEX('Material routes'!$D$6:$D$2205,MATCH(V1344,'Material routes'!$A$6:$A$2205,0)),"MISSING ID")</x:f>
        <x:v>proposal.collection.spring_dart_projector</x:v>
      </x:c>
      <x:c r="U1344" s="4" t="str">
        <x:v>design.collection.spring_dart_projector.audit.extra.15</x:v>
      </x:c>
      <x:c r="V1344" s="4" t="str">
        <x:v>design.collection.spring_dart_projector.out</x:v>
      </x:c>
    </x:row>
    <x:row r="1345" ht="64" customHeight="1">
      <x:c r="A1345" s="4" t="str">
        <x:f>IFERROR(INDEX('Material routes'!$E$6:$E$2205,MATCH(U1345,'Material routes'!$A$6:$A$2205,0)),"MISSING ID")</x:f>
        <x:v>Shaped metal grip blank</x:v>
      </x:c>
      <x:c r="B1345" s="4" t="str">
        <x:f>IFERROR(INDEX('Material routes'!$F$6:$F$2205,MATCH(U1345,'Material routes'!$A$6:$A$2205,0)),"MISSING ID")</x:f>
        <x:v>T3</x:v>
      </x:c>
      <x:c r="C1345" s="4" t="str">
        <x:f>IFERROR(INDEX('Material routes'!$H$6:$H$2205,MATCH(U1345,'Material routes'!$A$6:$A$2205,0)),"MISSING ID")</x:f>
        <x:v>Crafting component</x:v>
      </x:c>
      <x:c r="D1345" s="4" t="str">
        <x:f>IFERROR(INDEX('Material routes'!$G$6:$G$2205,MATCH(U1345,'Material routes'!$A$6:$A$2205,0)),"MISSING ID")</x:f>
        <x:v>Crafting components</x:v>
      </x:c>
      <x:c r="E1345" s="4" t="str">
        <x:f>IFERROR(INDEX('Material routes'!$C$6:$C$2205,MATCH(U1345,'Material routes'!$A$6:$A$2205,0)),"MISSING ID")</x:f>
        <x:v>Ingredient candidate</x:v>
      </x:c>
      <x:c r="F1345" s="4" t="str">
        <x:f>IFERROR(INDEX('Material routes'!$E$6:$E$2205,MATCH(V1345,'Material routes'!$A$6:$A$2205,0)),"MISSING ID")</x:f>
        <x:v>Spring dart projector</x:v>
      </x:c>
      <x:c r="G1345" s="4" t="str">
        <x:f>IFERROR(INDEX('Material routes'!$F$6:$F$2205,MATCH(V1345,'Material routes'!$A$6:$A$2205,0)),"MISSING ID")</x:f>
        <x:v>Not applicable</x:v>
      </x:c>
      <x:c r="H1345" s="4" t="str">
        <x:f>IFERROR(INDEX('Material routes'!$H$6:$H$2205,MATCH(V1345,'Material routes'!$A$6:$A$2205,0)),"MISSING ID")</x:f>
        <x:v>Weapon</x:v>
      </x:c>
      <x:c r="I1345" s="4" t="str">
        <x:f>IFERROR(INDEX('Material routes'!$G$6:$G$2205,MATCH(V1345,'Material routes'!$A$6:$A$2205,0)),"MISSING ID")</x:f>
        <x:v>Weapons</x:v>
      </x:c>
      <x:c r="J1345" s="4" t="str">
        <x:f>IFERROR(INDEX('Material routes'!$B$6:$B$2205,MATCH(U1345,'Material routes'!$A$6:$A$2205,0)),"MISSING ID")</x:f>
        <x:v>design.collection.spring_dart_projector</x:v>
      </x:c>
      <x:c r="K1345" s="4" t="str">
        <x:f>IFERROR(INDEX('Crafting recipes'!$C$6:$C$1005,MATCH(J1345,'Crafting recipes'!$A$6:$A$1005,0)),"MISSING ID")</x:f>
        <x:v>Finished-item crafting</x:v>
      </x:c>
      <x:c r="L1345" s="4" t="str">
        <x:f>IFERROR(INDEX('Material routes'!$K$6:$K$2205,MATCH(U1345,'Material routes'!$A$6:$A$2205,0)),"MISSING ID")</x:f>
        <x:v>Proposal</x:v>
      </x:c>
      <x:c r="M1345" s="4" t="str">
        <x:f>IFERROR(INDEX('Material routes'!$M$6:$M$2205,MATCH(U1345,'Material routes'!$A$6:$A$2205,0)),"MISSING ID")</x:f>
        <x:v>Partial proposal</x:v>
      </x:c>
      <x:c r="N1345" s="4"/>
      <x:c r="O1345" s="4" t="str">
        <x:f>IFERROR(INDEX('Material routes'!$J$6:$J$2205,MATCH(U1345,'Material routes'!$A$6:$A$2205,0)),"MISSING ID")</x:f>
        <x:v>Unspecified</x:v>
      </x:c>
      <x:c r="P1345" s="4"/>
      <x:c r="Q1345" s="4" t="str">
        <x:f>IFERROR(INDEX('Material routes'!$J$6:$J$2205,MATCH(V1345,'Material routes'!$A$6:$A$2205,0)),"MISSING ID")</x:f>
        <x:v>Unspecified</x:v>
      </x:c>
      <x:c r="R1345" s="4" t="str">
        <x:f>IF(L1345="Withheld","Withheld premise",IF(E1345="Tool candidate","Reusable prerequisite",IF(K1345="Raw entry preparation","Entry-resource preparation",IF(G1345="Not applicable",IF(IFERROR(INDEX('Items'!$AI$6:$AI$1005,MATCH(T1345,'Items'!$A$6:$A$1005,0)),"MISSING ID")="Finished item","Finished endpoint",IF(IFERROR(INDEX('Items'!$AI$6:$AI$1005,MATCH(T1345,'Items'!$A$6:$A$1005,0)),"MISSING ID")="Currency","Currency / no refinement tier","Recovered output / tier not applicable")),IF(OR(IFERROR(INDEX('Crafting recipes'!$H$6:$H$1005,MATCH(J1345,'Crafting recipes'!$A$6:$A$1005,0)),"MISSING ID")="Unassigned",G1345="Unassigned"),"Tier unresolved",IF(IFERROR(VALUE(RIGHT(G1345,1))-VALUE(RIGHT(IFERROR(INDEX('Crafting recipes'!$H$6:$H$1005,MATCH(J1345,'Crafting recipes'!$A$6:$A$1005,0)),"MISSING ID"),1)),0)=1,IF(B1345=IFERROR(INDEX('Crafting recipes'!$H$6:$H$1005,MATCH(J1345,'Crafting recipes'!$A$6:$A$1005,0)),"MISSING ID"),"Advances one material tier","Lower-tier ingredient; route advances one tier"),"Needs tier review"))))))</x:f>
        <x:v>Finished endpoint</x:v>
      </x:c>
      <x:c r="S1345" s="4" t="str">
        <x:f>IFERROR(INDEX('Material routes'!$D$6:$D$2205,MATCH(U1345,'Material routes'!$A$6:$A$2205,0)),"MISSING ID")</x:f>
        <x:v>proposal.audit.shaped_metal_grip_blank</x:v>
      </x:c>
      <x:c r="T1345" s="4" t="str">
        <x:f>IFERROR(INDEX('Material routes'!$D$6:$D$2205,MATCH(V1345,'Material routes'!$A$6:$A$2205,0)),"MISSING ID")</x:f>
        <x:v>proposal.collection.spring_dart_projector</x:v>
      </x:c>
      <x:c r="U1345" s="4" t="str">
        <x:v>design.collection.spring_dart_projector.audit.extra.16</x:v>
      </x:c>
      <x:c r="V1345" s="4" t="str">
        <x:v>design.collection.spring_dart_projector.out</x:v>
      </x:c>
    </x:row>
    <x:row r="1346" ht="64" customHeight="1">
      <x:c r="A1346" s="4" t="str">
        <x:f>IFERROR(INDEX('Material routes'!$E$6:$E$2205,MATCH(U1346,'Material routes'!$A$6:$A$2205,0)),"MISSING ID")</x:f>
        <x:v>Fitted pressure-barrel module</x:v>
      </x:c>
      <x:c r="B1346" s="4" t="str">
        <x:f>IFERROR(INDEX('Material routes'!$F$6:$F$2205,MATCH(U1346,'Material routes'!$A$6:$A$2205,0)),"MISSING ID")</x:f>
        <x:v>T4</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Pressure rivet launcher</x:v>
      </x:c>
      <x:c r="G1346" s="4" t="str">
        <x:f>IFERROR(INDEX('Material routes'!$F$6:$F$2205,MATCH(V1346,'Material routes'!$A$6:$A$2205,0)),"MISSING ID")</x:f>
        <x:v>Not applicable</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prerequisite",IF(K1346="Raw entry preparation","Entry-resource preparation",IF(G1346="Not applicable",IF(IFERROR(INDEX('Items'!$AI$6:$AI$1005,MATCH(T1346,'Items'!$A$6:$A$1005,0)),"MISSING ID")="Finished item","Finished endpoint",IF(IFERROR(INDEX('Items'!$AI$6:$AI$1005,MATCH(T1346,'Items'!$A$6:$A$1005,0)),"MISSING ID")="Currency","Currency / no refinement tier","Recovered output / tier not applicable")),IF(OR(IFERROR(INDEX('Crafting recipes'!$H$6:$H$1005,MATCH(J1346,'Crafting recipes'!$A$6:$A$1005,0)),"MISSING ID")="Unassigned",G1346="Unassigned"),"Tier unresolved",IF(IFERROR(VALUE(RIGHT(G1346,1))-VALUE(RIGHT(IFERROR(INDEX('Crafting recipes'!$H$6:$H$1005,MATCH(J1346,'Crafting recipes'!$A$6:$A$1005,0)),"MISSING ID"),1)),0)=1,IF(B1346=IFERROR(INDEX('Crafting recipes'!$H$6:$H$1005,MATCH(J1346,'Crafting recipes'!$A$6:$A$1005,0)),"MISSING ID"),"Advances one material tier","Lower-tier ingredient; route advances one tier"),"Needs tier review"))))))</x:f>
        <x:v>Finished endpoint</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T4</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Pressure rivet launcher</x:v>
      </x:c>
      <x:c r="G1347" s="4" t="str">
        <x:f>IFERROR(INDEX('Material routes'!$F$6:$F$2205,MATCH(V1347,'Material routes'!$A$6:$A$2205,0)),"MISSING ID")</x:f>
        <x:v>Not applicable</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prerequisite",IF(K1347="Raw entry preparation","Entry-resource preparation",IF(G1347="Not applicable",IF(IFERROR(INDEX('Items'!$AI$6:$AI$1005,MATCH(T1347,'Items'!$A$6:$A$1005,0)),"MISSING ID")="Finished item","Finished endpoint",IF(IFERROR(INDEX('Items'!$AI$6:$AI$1005,MATCH(T1347,'Items'!$A$6:$A$1005,0)),"MISSING ID")="Currency","Currency / no refinement tier","Recovered output / tier not applicable")),IF(OR(IFERROR(INDEX('Crafting recipes'!$H$6:$H$1005,MATCH(J1347,'Crafting recipes'!$A$6:$A$1005,0)),"MISSING ID")="Unassigned",G1347="Unassigned"),"Tier unresolved",IF(IFERROR(VALUE(RIGHT(G1347,1))-VALUE(RIGHT(IFERROR(INDEX('Crafting recipes'!$H$6:$H$1005,MATCH(J1347,'Crafting recipes'!$A$6:$A$1005,0)),"MISSING ID"),1)),0)=1,IF(B1347=IFERROR(INDEX('Crafting recipes'!$H$6:$H$1005,MATCH(J1347,'Crafting recipes'!$A$6:$A$1005,0)),"MISSING ID"),"Advances one material tier","Lower-tier ingredient; route advances one tier"),"Needs tier review"))))))</x:f>
        <x:v>Finished endpoint</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T4</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Pressure rivet launcher</x:v>
      </x:c>
      <x:c r="G1348" s="4" t="str">
        <x:f>IFERROR(INDEX('Material routes'!$F$6:$F$2205,MATCH(V1348,'Material routes'!$A$6:$A$2205,0)),"MISSING ID")</x:f>
        <x:v>Not applicable</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prerequisite",IF(K1348="Raw entry preparation","Entry-resource preparation",IF(G1348="Not applicable",IF(IFERROR(INDEX('Items'!$AI$6:$AI$1005,MATCH(T1348,'Items'!$A$6:$A$1005,0)),"MISSING ID")="Finished item","Finished endpoint",IF(IFERROR(INDEX('Items'!$AI$6:$AI$1005,MATCH(T1348,'Items'!$A$6:$A$1005,0)),"MISSING ID")="Currency","Currency / no refinement tier","Recovered output / tier not applicable")),IF(OR(IFERROR(INDEX('Crafting recipes'!$H$6:$H$1005,MATCH(J1348,'Crafting recipes'!$A$6:$A$1005,0)),"MISSING ID")="Unassigned",G1348="Unassigned"),"Tier unresolved",IF(IFERROR(VALUE(RIGHT(G1348,1))-VALUE(RIGHT(IFERROR(INDEX('Crafting recipes'!$H$6:$H$1005,MATCH(J1348,'Crafting recipes'!$A$6:$A$1005,0)),"MISSING ID"),1)),0)=1,IF(B1348=IFERROR(INDEX('Crafting recipes'!$H$6:$H$1005,MATCH(J1348,'Crafting recipes'!$A$6:$A$1005,0)),"MISSING ID"),"Advances one material tier","Lower-tier ingredient; route advances one tier"),"Needs tier review"))))))</x:f>
        <x:v>Finished endpoint</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Not applicable</x:v>
      </x:c>
      <x:c r="C1349" s="4" t="str">
        <x:f>IFERROR(INDEX('Material routes'!$H$6:$H$2205,MATCH(U1349,'Material routes'!$A$6:$A$2205,0)),"MISSING ID")</x:f>
        <x:v>Energy storage</x:v>
      </x:c>
      <x:c r="D1349" s="4" t="str">
        <x:f>IFERROR(INDEX('Material routes'!$G$6:$G$2205,MATCH(U1349,'Material routes'!$A$6:$A$2205,0)),"MISSING ID")</x:f>
        <x:v>Field supplies</x:v>
      </x:c>
      <x:c r="E1349" s="4" t="str">
        <x:f>IFERROR(INDEX('Material routes'!$C$6:$C$2205,MATCH(U1349,'Material routes'!$A$6:$A$2205,0)),"MISSING ID")</x:f>
        <x:v>Ingredient candidate</x:v>
      </x:c>
      <x:c r="F1349" s="4" t="str">
        <x:f>IFERROR(INDEX('Material routes'!$E$6:$E$2205,MATCH(V1349,'Material routes'!$A$6:$A$2205,0)),"MISSING ID")</x:f>
        <x:v>Pressure rivet launcher</x:v>
      </x:c>
      <x:c r="G1349" s="4" t="str">
        <x:f>IFERROR(INDEX('Material routes'!$F$6:$F$2205,MATCH(V1349,'Material routes'!$A$6:$A$2205,0)),"MISSING ID")</x:f>
        <x:v>Not applicable</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prerequisite",IF(K1349="Raw entry preparation","Entry-resource preparation",IF(G1349="Not applicable",IF(IFERROR(INDEX('Items'!$AI$6:$AI$1005,MATCH(T1349,'Items'!$A$6:$A$1005,0)),"MISSING ID")="Finished item","Finished endpoint",IF(IFERROR(INDEX('Items'!$AI$6:$AI$1005,MATCH(T1349,'Items'!$A$6:$A$1005,0)),"MISSING ID")="Currency","Currency / no refinement tier","Recovered output / tier not applicable")),IF(OR(IFERROR(INDEX('Crafting recipes'!$H$6:$H$1005,MATCH(J1349,'Crafting recipes'!$A$6:$A$1005,0)),"MISSING ID")="Unassigned",G1349="Unassigned"),"Tier unresolved",IF(IFERROR(VALUE(RIGHT(G1349,1))-VALUE(RIGHT(IFERROR(INDEX('Crafting recipes'!$H$6:$H$1005,MATCH(J1349,'Crafting recipes'!$A$6:$A$1005,0)),"MISSING ID"),1)),0)=1,IF(B1349=IFERROR(INDEX('Crafting recipes'!$H$6:$H$1005,MATCH(J1349,'Crafting recipes'!$A$6:$A$1005,0)),"MISSING ID"),"Advances one material tier","Lower-tier ingredient; route advances one tier"),"Needs tier review"))))))</x:f>
        <x:v>Finished endpoint</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T3</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Not applicable</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prerequisite",IF(K1350="Raw entry preparation","Entry-resource preparation",IF(G1350="Not applicable",IF(IFERROR(INDEX('Items'!$AI$6:$AI$1005,MATCH(T1350,'Items'!$A$6:$A$1005,0)),"MISSING ID")="Finished item","Finished endpoint",IF(IFERROR(INDEX('Items'!$AI$6:$AI$1005,MATCH(T1350,'Items'!$A$6:$A$1005,0)),"MISSING ID")="Currency","Currency / no refinement tier","Recovered output / tier not applicable")),IF(OR(IFERROR(INDEX('Crafting recipes'!$H$6:$H$1005,MATCH(J1350,'Crafting recipes'!$A$6:$A$1005,0)),"MISSING ID")="Unassigned",G1350="Unassigned"),"Tier unresolved",IF(IFERROR(VALUE(RIGHT(G1350,1))-VALUE(RIGHT(IFERROR(INDEX('Crafting recipes'!$H$6:$H$1005,MATCH(J1350,'Crafting recipes'!$A$6:$A$1005,0)),"MISSING ID"),1)),0)=1,IF(B1350=IFERROR(INDEX('Crafting recipes'!$H$6:$H$1005,MATCH(J1350,'Crafting recipes'!$A$6:$A$1005,0)),"MISSING ID"),"Advances one material tier","Lower-tier ingredient; route advances one tier"),"Needs tier review"))))))</x:f>
        <x:v>Finished endpoint</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T4</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Not applicable</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prerequisite",IF(K1351="Raw entry preparation","Entry-resource preparation",IF(G1351="Not applicable",IF(IFERROR(INDEX('Items'!$AI$6:$AI$1005,MATCH(T1351,'Items'!$A$6:$A$1005,0)),"MISSING ID")="Finished item","Finished endpoint",IF(IFERROR(INDEX('Items'!$AI$6:$AI$1005,MATCH(T1351,'Items'!$A$6:$A$1005,0)),"MISSING ID")="Currency","Currency / no refinement tier","Recovered output / tier not applicable")),IF(OR(IFERROR(INDEX('Crafting recipes'!$H$6:$H$1005,MATCH(J1351,'Crafting recipes'!$A$6:$A$1005,0)),"MISSING ID")="Unassigned",G1351="Unassigned"),"Tier unresolved",IF(IFERROR(VALUE(RIGHT(G1351,1))-VALUE(RIGHT(IFERROR(INDEX('Crafting recipes'!$H$6:$H$1005,MATCH(J1351,'Crafting recipes'!$A$6:$A$1005,0)),"MISSING ID"),1)),0)=1,IF(B1351=IFERROR(INDEX('Crafting recipes'!$H$6:$H$1005,MATCH(J1351,'Crafting recipes'!$A$6:$A$1005,0)),"MISSING ID"),"Advances one material tier","Lower-tier ingredient; route advances one tier"),"Needs tier review"))))))</x:f>
        <x:v>Finished endpoint</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T4</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Not applicable</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prerequisite",IF(K1352="Raw entry preparation","Entry-resource preparation",IF(G1352="Not applicable",IF(IFERROR(INDEX('Items'!$AI$6:$AI$1005,MATCH(T1352,'Items'!$A$6:$A$1005,0)),"MISSING ID")="Finished item","Finished endpoint",IF(IFERROR(INDEX('Items'!$AI$6:$AI$1005,MATCH(T1352,'Items'!$A$6:$A$1005,0)),"MISSING ID")="Currency","Currency / no refinement tier","Recovered output / tier not applicable")),IF(OR(IFERROR(INDEX('Crafting recipes'!$H$6:$H$1005,MATCH(J1352,'Crafting recipes'!$A$6:$A$1005,0)),"MISSING ID")="Unassigned",G1352="Unassigned"),"Tier unresolved",IF(IFERROR(VALUE(RIGHT(G1352,1))-VALUE(RIGHT(IFERROR(INDEX('Crafting recipes'!$H$6:$H$1005,MATCH(J1352,'Crafting recipes'!$A$6:$A$1005,0)),"MISSING ID"),1)),0)=1,IF(B1352=IFERROR(INDEX('Crafting recipes'!$H$6:$H$1005,MATCH(J1352,'Crafting recipes'!$A$6:$A$1005,0)),"MISSING ID"),"Advances one material tier","Lower-tier ingredient; route advances one tier"),"Needs tier review"))))))</x:f>
        <x:v>Finished endpoint</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Not applicable</x:v>
      </x:c>
      <x:c r="C1353" s="4" t="str">
        <x:f>IFERROR(INDEX('Material routes'!$H$6:$H$2205,MATCH(U1353,'Material routes'!$A$6:$A$2205,0)),"MISSING ID")</x:f>
        <x:v>Energy storage</x:v>
      </x:c>
      <x:c r="D1353" s="4" t="str">
        <x:f>IFERROR(INDEX('Material routes'!$G$6:$G$2205,MATCH(U1353,'Material routes'!$A$6:$A$2205,0)),"MISSING ID")</x:f>
        <x:v>Field supplies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Not applicable</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prerequisite",IF(K1353="Raw entry preparation","Entry-resource preparation",IF(G1353="Not applicable",IF(IFERROR(INDEX('Items'!$AI$6:$AI$1005,MATCH(T1353,'Items'!$A$6:$A$1005,0)),"MISSING ID")="Finished item","Finished endpoint",IF(IFERROR(INDEX('Items'!$AI$6:$AI$1005,MATCH(T1353,'Items'!$A$6:$A$1005,0)),"MISSING ID")="Currency","Currency / no refinement tier","Recovered output / tier not applicable")),IF(OR(IFERROR(INDEX('Crafting recipes'!$H$6:$H$1005,MATCH(J1353,'Crafting recipes'!$A$6:$A$1005,0)),"MISSING ID")="Unassigned",G1353="Unassigned"),"Tier unresolved",IF(IFERROR(VALUE(RIGHT(G1353,1))-VALUE(RIGHT(IFERROR(INDEX('Crafting recipes'!$H$6:$H$1005,MATCH(J1353,'Crafting recipes'!$A$6:$A$1005,0)),"MISSING ID"),1)),0)=1,IF(B1353=IFERROR(INDEX('Crafting recipes'!$H$6:$H$1005,MATCH(J1353,'Crafting recipes'!$A$6:$A$1005,0)),"MISSING ID"),"Advances one material tier","Lower-tier ingredient; route advances one tier"),"Needs tier review"))))))</x:f>
        <x:v>Finished endpoint</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T4</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Not applicable</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prerequisite",IF(K1354="Raw entry preparation","Entry-resource preparation",IF(G1354="Not applicable",IF(IFERROR(INDEX('Items'!$AI$6:$AI$1005,MATCH(T1354,'Items'!$A$6:$A$1005,0)),"MISSING ID")="Finished item","Finished endpoint",IF(IFERROR(INDEX('Items'!$AI$6:$AI$1005,MATCH(T1354,'Items'!$A$6:$A$1005,0)),"MISSING ID")="Currency","Currency / no refinement tier","Recovered output / tier not applicable")),IF(OR(IFERROR(INDEX('Crafting recipes'!$H$6:$H$1005,MATCH(J1354,'Crafting recipes'!$A$6:$A$1005,0)),"MISSING ID")="Unassigned",G1354="Unassigned"),"Tier unresolved",IF(IFERROR(VALUE(RIGHT(G1354,1))-VALUE(RIGHT(IFERROR(INDEX('Crafting recipes'!$H$6:$H$1005,MATCH(J1354,'Crafting recipes'!$A$6:$A$1005,0)),"MISSING ID"),1)),0)=1,IF(B1354=IFERROR(INDEX('Crafting recipes'!$H$6:$H$1005,MATCH(J1354,'Crafting recipes'!$A$6:$A$1005,0)),"MISSING ID"),"Advances one material tier","Lower-tier ingredient; route advances one tier"),"Needs tier review"))))))</x:f>
        <x:v>Finished endpoint</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T3</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Not applicable</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prerequisite",IF(K1355="Raw entry preparation","Entry-resource preparation",IF(G1355="Not applicable",IF(IFERROR(INDEX('Items'!$AI$6:$AI$1005,MATCH(T1355,'Items'!$A$6:$A$1005,0)),"MISSING ID")="Finished item","Finished endpoint",IF(IFERROR(INDEX('Items'!$AI$6:$AI$1005,MATCH(T1355,'Items'!$A$6:$A$1005,0)),"MISSING ID")="Currency","Currency / no refinement tier","Recovered output / tier not applicable")),IF(OR(IFERROR(INDEX('Crafting recipes'!$H$6:$H$1005,MATCH(J1355,'Crafting recipes'!$A$6:$A$1005,0)),"MISSING ID")="Unassigned",G1355="Unassigned"),"Tier unresolved",IF(IFERROR(VALUE(RIGHT(G1355,1))-VALUE(RIGHT(IFERROR(INDEX('Crafting recipes'!$H$6:$H$1005,MATCH(J1355,'Crafting recipes'!$A$6:$A$1005,0)),"MISSING ID"),1)),0)=1,IF(B1355=IFERROR(INDEX('Crafting recipes'!$H$6:$H$1005,MATCH(J1355,'Crafting recipes'!$A$6:$A$1005,0)),"MISSING ID"),"Advances one material tier","Lower-tier ingredient; route advances one tier"),"Needs tier review"))))))</x:f>
        <x:v>Finished endpoint</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T4</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Not applicable</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prerequisite",IF(K1356="Raw entry preparation","Entry-resource preparation",IF(G1356="Not applicable",IF(IFERROR(INDEX('Items'!$AI$6:$AI$1005,MATCH(T1356,'Items'!$A$6:$A$1005,0)),"MISSING ID")="Finished item","Finished endpoint",IF(IFERROR(INDEX('Items'!$AI$6:$AI$1005,MATCH(T1356,'Items'!$A$6:$A$1005,0)),"MISSING ID")="Currency","Currency / no refinement tier","Recovered output / tier not applicable")),IF(OR(IFERROR(INDEX('Crafting recipes'!$H$6:$H$1005,MATCH(J1356,'Crafting recipes'!$A$6:$A$1005,0)),"MISSING ID")="Unassigned",G1356="Unassigned"),"Tier unresolved",IF(IFERROR(VALUE(RIGHT(G1356,1))-VALUE(RIGHT(IFERROR(INDEX('Crafting recipes'!$H$6:$H$1005,MATCH(J1356,'Crafting recipes'!$A$6:$A$1005,0)),"MISSING ID"),1)),0)=1,IF(B1356=IFERROR(INDEX('Crafting recipes'!$H$6:$H$1005,MATCH(J1356,'Crafting recipes'!$A$6:$A$1005,0)),"MISSING ID"),"Advances one material tier","Lower-tier ingredient; route advances one tier"),"Needs tier review"))))))</x:f>
        <x:v>Finished endpoint</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T4</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Not applicable</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prerequisite",IF(K1357="Raw entry preparation","Entry-resource preparation",IF(G1357="Not applicable",IF(IFERROR(INDEX('Items'!$AI$6:$AI$1005,MATCH(T1357,'Items'!$A$6:$A$1005,0)),"MISSING ID")="Finished item","Finished endpoint",IF(IFERROR(INDEX('Items'!$AI$6:$AI$1005,MATCH(T1357,'Items'!$A$6:$A$1005,0)),"MISSING ID")="Currency","Currency / no refinement tier","Recovered output / tier not applicable")),IF(OR(IFERROR(INDEX('Crafting recipes'!$H$6:$H$1005,MATCH(J1357,'Crafting recipes'!$A$6:$A$1005,0)),"MISSING ID")="Unassigned",G1357="Unassigned"),"Tier unresolved",IF(IFERROR(VALUE(RIGHT(G1357,1))-VALUE(RIGHT(IFERROR(INDEX('Crafting recipes'!$H$6:$H$1005,MATCH(J1357,'Crafting recipes'!$A$6:$A$1005,0)),"MISSING ID"),1)),0)=1,IF(B1357=IFERROR(INDEX('Crafting recipes'!$H$6:$H$1005,MATCH(J1357,'Crafting recipes'!$A$6:$A$1005,0)),"MISSING ID"),"Advances one material tier","Lower-tier ingredient; route advances one tier"),"Needs tier review"))))))</x:f>
        <x:v>Finished endpoint</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Not applicable</x:v>
      </x:c>
      <x:c r="C1358" s="4" t="str">
        <x:f>IFERROR(INDEX('Material routes'!$H$6:$H$2205,MATCH(U1358,'Material routes'!$A$6:$A$2205,0)),"MISSING ID")</x:f>
        <x:v>Energy storage</x:v>
      </x:c>
      <x:c r="D1358" s="4" t="str">
        <x:f>IFERROR(INDEX('Material routes'!$G$6:$G$2205,MATCH(U1358,'Material routes'!$A$6:$A$2205,0)),"MISSING ID")</x:f>
        <x:v>Field supplies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Not applicable</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prerequisite",IF(K1358="Raw entry preparation","Entry-resource preparation",IF(G1358="Not applicable",IF(IFERROR(INDEX('Items'!$AI$6:$AI$1005,MATCH(T1358,'Items'!$A$6:$A$1005,0)),"MISSING ID")="Finished item","Finished endpoint",IF(IFERROR(INDEX('Items'!$AI$6:$AI$1005,MATCH(T1358,'Items'!$A$6:$A$1005,0)),"MISSING ID")="Currency","Currency / no refinement tier","Recovered output / tier not applicable")),IF(OR(IFERROR(INDEX('Crafting recipes'!$H$6:$H$1005,MATCH(J1358,'Crafting recipes'!$A$6:$A$1005,0)),"MISSING ID")="Unassigned",G1358="Unassigned"),"Tier unresolved",IF(IFERROR(VALUE(RIGHT(G1358,1))-VALUE(RIGHT(IFERROR(INDEX('Crafting recipes'!$H$6:$H$1005,MATCH(J1358,'Crafting recipes'!$A$6:$A$1005,0)),"MISSING ID"),1)),0)=1,IF(B1358=IFERROR(INDEX('Crafting recipes'!$H$6:$H$1005,MATCH(J1358,'Crafting recipes'!$A$6:$A$1005,0)),"MISSING ID"),"Advances one material tier","Lower-tier ingredient; route advances one tier"),"Needs tier review"))))))</x:f>
        <x:v>Finished endpoint</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T4</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Not applicable</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prerequisite",IF(K1359="Raw entry preparation","Entry-resource preparation",IF(G1359="Not applicable",IF(IFERROR(INDEX('Items'!$AI$6:$AI$1005,MATCH(T1359,'Items'!$A$6:$A$1005,0)),"MISSING ID")="Finished item","Finished endpoint",IF(IFERROR(INDEX('Items'!$AI$6:$AI$1005,MATCH(T1359,'Items'!$A$6:$A$1005,0)),"MISSING ID")="Currency","Currency / no refinement tier","Recovered output / tier not applicable")),IF(OR(IFERROR(INDEX('Crafting recipes'!$H$6:$H$1005,MATCH(J1359,'Crafting recipes'!$A$6:$A$1005,0)),"MISSING ID")="Unassigned",G1359="Unassigned"),"Tier unresolved",IF(IFERROR(VALUE(RIGHT(G1359,1))-VALUE(RIGHT(IFERROR(INDEX('Crafting recipes'!$H$6:$H$1005,MATCH(J1359,'Crafting recipes'!$A$6:$A$1005,0)),"MISSING ID"),1)),0)=1,IF(B1359=IFERROR(INDEX('Crafting recipes'!$H$6:$H$1005,MATCH(J1359,'Crafting recipes'!$A$6:$A$1005,0)),"MISSING ID"),"Advances one material tier","Lower-tier ingredient; route advances one tier"),"Needs tier review"))))))</x:f>
        <x:v>Finished endpoint</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T3</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T4</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prerequisite",IF(K1360="Raw entry preparation","Entry-resource preparation",IF(G1360="Not applicable",IF(IFERROR(INDEX('Items'!$AI$6:$AI$1005,MATCH(T1360,'Items'!$A$6:$A$1005,0)),"MISSING ID")="Finished item","Finished endpoint",IF(IFERROR(INDEX('Items'!$AI$6:$AI$1005,MATCH(T1360,'Items'!$A$6:$A$1005,0)),"MISSING ID")="Currency","Currency / no refinement tier","Recovered output / tier not applicable")),IF(OR(IFERROR(INDEX('Crafting recipes'!$H$6:$H$1005,MATCH(J1360,'Crafting recipes'!$A$6:$A$1005,0)),"MISSING ID")="Unassigned",G1360="Unassigned"),"Tier unresolved",IF(IFERROR(VALUE(RIGHT(G1360,1))-VALUE(RIGHT(IFERROR(INDEX('Crafting recipes'!$H$6:$H$1005,MATCH(J1360,'Crafting recipes'!$A$6:$A$1005,0)),"MISSING ID"),1)),0)=1,IF(B1360=IFERROR(INDEX('Crafting recipes'!$H$6:$H$1005,MATCH(J1360,'Crafting recipes'!$A$6:$A$1005,0)),"MISSING ID"),"Advances one material tier","Lower-tier ingredient; route advances one tier"),"Needs tier review"))))))</x:f>
        <x:v>Advances one material tier</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T1</x:v>
      </x:c>
      <x:c r="C1361" s="4" t="str">
        <x:f>IFERROR(INDEX('Material routes'!$H$6:$H$2205,MATCH(U1361,'Material routes'!$A$6:$A$2205,0)),"MISSING ID")</x:f>
        <x:v>Chemical material</x:v>
      </x:c>
      <x:c r="D1361" s="4" t="str">
        <x:f>IFERROR(INDEX('Material routes'!$G$6:$G$2205,MATCH(U1361,'Material routes'!$A$6:$A$2205,0)),"MISSING ID")</x:f>
        <x:v>Processing agents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T4</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prerequisite",IF(K1361="Raw entry preparation","Entry-resource preparation",IF(G1361="Not applicable",IF(IFERROR(INDEX('Items'!$AI$6:$AI$1005,MATCH(T1361,'Items'!$A$6:$A$1005,0)),"MISSING ID")="Finished item","Finished endpoint",IF(IFERROR(INDEX('Items'!$AI$6:$AI$1005,MATCH(T1361,'Items'!$A$6:$A$1005,0)),"MISSING ID")="Currency","Currency / no refinement tier","Recovered output / tier not applicable")),IF(OR(IFERROR(INDEX('Crafting recipes'!$H$6:$H$1005,MATCH(J1361,'Crafting recipes'!$A$6:$A$1005,0)),"MISSING ID")="Unassigned",G1361="Unassigned"),"Tier unresolved",IF(IFERROR(VALUE(RIGHT(G1361,1))-VALUE(RIGHT(IFERROR(INDEX('Crafting recipes'!$H$6:$H$1005,MATCH(J1361,'Crafting recipes'!$A$6:$A$1005,0)),"MISSING ID"),1)),0)=1,IF(B1361=IFERROR(INDEX('Crafting recipes'!$H$6:$H$1005,MATCH(J1361,'Crafting recipes'!$A$6:$A$1005,0)),"MISSING ID"),"Advances one material tier","Lower-tier ingredient; route advances one tier"),"Needs tier review"))))))</x:f>
        <x:v>Lower-tier ingredient; route advances one tier</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T3</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Not applicable</x:v>
      </x:c>
      <x:c r="H1362" s="4" t="str">
        <x:f>IFERROR(INDEX('Material routes'!$H$6:$H$2205,MATCH(V1362,'Material routes'!$A$6:$A$2205,0)),"MISSING ID")</x:f>
        <x:v>Energy storage</x:v>
      </x:c>
      <x:c r="I1362" s="4" t="str">
        <x:f>IFERROR(INDEX('Material routes'!$G$6:$G$2205,MATCH(V1362,'Material routes'!$A$6:$A$2205,0)),"MISSING ID")</x:f>
        <x:v>Field supplies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prerequisite",IF(K1362="Raw entry preparation","Entry-resource preparation",IF(G1362="Not applicable",IF(IFERROR(INDEX('Items'!$AI$6:$AI$1005,MATCH(T1362,'Items'!$A$6:$A$1005,0)),"MISSING ID")="Finished item","Finished endpoint",IF(IFERROR(INDEX('Items'!$AI$6:$AI$1005,MATCH(T1362,'Items'!$A$6:$A$1005,0)),"MISSING ID")="Currency","Currency / no refinement tier","Recovered output / tier not applicable")),IF(OR(IFERROR(INDEX('Crafting recipes'!$H$6:$H$1005,MATCH(J1362,'Crafting recipes'!$A$6:$A$1005,0)),"MISSING ID")="Unassigned",G1362="Unassigned"),"Tier unresolved",IF(IFERROR(VALUE(RIGHT(G1362,1))-VALUE(RIGHT(IFERROR(INDEX('Crafting recipes'!$H$6:$H$1005,MATCH(J1362,'Crafting recipes'!$A$6:$A$1005,0)),"MISSING ID"),1)),0)=1,IF(B1362=IFERROR(INDEX('Crafting recipes'!$H$6:$H$1005,MATCH(J1362,'Crafting recipes'!$A$6:$A$1005,0)),"MISSING ID"),"Advances one material tier","Lower-tier ingredient; route advances one tier"),"Needs tier review"))))))</x:f>
        <x:v>Finished endpoint</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T3</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Not applicable</x:v>
      </x:c>
      <x:c r="H1363" s="4" t="str">
        <x:f>IFERROR(INDEX('Material routes'!$H$6:$H$2205,MATCH(V1363,'Material routes'!$A$6:$A$2205,0)),"MISSING ID")</x:f>
        <x:v>Energy storage</x:v>
      </x:c>
      <x:c r="I1363" s="4" t="str">
        <x:f>IFERROR(INDEX('Material routes'!$G$6:$G$2205,MATCH(V1363,'Material routes'!$A$6:$A$2205,0)),"MISSING ID")</x:f>
        <x:v>Field supplies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prerequisite",IF(K1363="Raw entry preparation","Entry-resource preparation",IF(G1363="Not applicable",IF(IFERROR(INDEX('Items'!$AI$6:$AI$1005,MATCH(T1363,'Items'!$A$6:$A$1005,0)),"MISSING ID")="Finished item","Finished endpoint",IF(IFERROR(INDEX('Items'!$AI$6:$AI$1005,MATCH(T1363,'Items'!$A$6:$A$1005,0)),"MISSING ID")="Currency","Currency / no refinement tier","Recovered output / tier not applicable")),IF(OR(IFERROR(INDEX('Crafting recipes'!$H$6:$H$1005,MATCH(J1363,'Crafting recipes'!$A$6:$A$1005,0)),"MISSING ID")="Unassigned",G1363="Unassigned"),"Tier unresolved",IF(IFERROR(VALUE(RIGHT(G1363,1))-VALUE(RIGHT(IFERROR(INDEX('Crafting recipes'!$H$6:$H$1005,MATCH(J1363,'Crafting recipes'!$A$6:$A$1005,0)),"MISSING ID"),1)),0)=1,IF(B1363=IFERROR(INDEX('Crafting recipes'!$H$6:$H$1005,MATCH(J1363,'Crafting recipes'!$A$6:$A$1005,0)),"MISSING ID"),"Advances one material tier","Lower-tier ingredient; route advances one tier"),"Needs tier review"))))))</x:f>
        <x:v>Finished endpoint</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T3</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Not applicable</x:v>
      </x:c>
      <x:c r="H1364" s="4" t="str">
        <x:f>IFERROR(INDEX('Material routes'!$H$6:$H$2205,MATCH(V1364,'Material routes'!$A$6:$A$2205,0)),"MISSING ID")</x:f>
        <x:v>Energy storage</x:v>
      </x:c>
      <x:c r="I1364" s="4" t="str">
        <x:f>IFERROR(INDEX('Material routes'!$G$6:$G$2205,MATCH(V1364,'Material routes'!$A$6:$A$2205,0)),"MISSING ID")</x:f>
        <x:v>Field supplies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prerequisite",IF(K1364="Raw entry preparation","Entry-resource preparation",IF(G1364="Not applicable",IF(IFERROR(INDEX('Items'!$AI$6:$AI$1005,MATCH(T1364,'Items'!$A$6:$A$1005,0)),"MISSING ID")="Finished item","Finished endpoint",IF(IFERROR(INDEX('Items'!$AI$6:$AI$1005,MATCH(T1364,'Items'!$A$6:$A$1005,0)),"MISSING ID")="Currency","Currency / no refinement tier","Recovered output / tier not applicable")),IF(OR(IFERROR(INDEX('Crafting recipes'!$H$6:$H$1005,MATCH(J1364,'Crafting recipes'!$A$6:$A$1005,0)),"MISSING ID")="Unassigned",G1364="Unassigned"),"Tier unresolved",IF(IFERROR(VALUE(RIGHT(G1364,1))-VALUE(RIGHT(IFERROR(INDEX('Crafting recipes'!$H$6:$H$1005,MATCH(J1364,'Crafting recipes'!$A$6:$A$1005,0)),"MISSING ID"),1)),0)=1,IF(B1364=IFERROR(INDEX('Crafting recipes'!$H$6:$H$1005,MATCH(J1364,'Crafting recipes'!$A$6:$A$1005,0)),"MISSING ID"),"Advances one material tier","Lower-tier ingredient; route advances one tier"),"Needs tier review"))))))</x:f>
        <x:v>Finished endpoint</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T3</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Wound clock-spring pack</x:v>
      </x:c>
      <x:c r="G1365" s="4" t="str">
        <x:f>IFERROR(INDEX('Material routes'!$F$6:$F$2205,MATCH(V1365,'Material routes'!$A$6:$A$2205,0)),"MISSING ID")</x:f>
        <x:v>Not applicable</x:v>
      </x:c>
      <x:c r="H1365" s="4" t="str">
        <x:f>IFERROR(INDEX('Material routes'!$H$6:$H$2205,MATCH(V1365,'Material routes'!$A$6:$A$2205,0)),"MISSING ID")</x:f>
        <x:v>Energy storage</x:v>
      </x:c>
      <x:c r="I1365" s="4" t="str">
        <x:f>IFERROR(INDEX('Material routes'!$G$6:$G$2205,MATCH(V1365,'Material routes'!$A$6:$A$2205,0)),"MISSING ID")</x:f>
        <x:v>Field supplies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prerequisite",IF(K1365="Raw entry preparation","Entry-resource preparation",IF(G1365="Not applicable",IF(IFERROR(INDEX('Items'!$AI$6:$AI$1005,MATCH(T1365,'Items'!$A$6:$A$1005,0)),"MISSING ID")="Finished item","Finished endpoint",IF(IFERROR(INDEX('Items'!$AI$6:$AI$1005,MATCH(T1365,'Items'!$A$6:$A$1005,0)),"MISSING ID")="Currency","Currency / no refinement tier","Recovered output / tier not applicable")),IF(OR(IFERROR(INDEX('Crafting recipes'!$H$6:$H$1005,MATCH(J1365,'Crafting recipes'!$A$6:$A$1005,0)),"MISSING ID")="Unassigned",G1365="Unassigned"),"Tier unresolved",IF(IFERROR(VALUE(RIGHT(G1365,1))-VALUE(RIGHT(IFERROR(INDEX('Crafting recipes'!$H$6:$H$1005,MATCH(J1365,'Crafting recipes'!$A$6:$A$1005,0)),"MISSING ID"),1)),0)=1,IF(B1365=IFERROR(INDEX('Crafting recipes'!$H$6:$H$1005,MATCH(J1365,'Crafting recipes'!$A$6:$A$1005,0)),"MISSING ID"),"Advances one material tier","Lower-tier ingredient; route advances one tier"),"Needs tier review"))))))</x:f>
        <x:v>Finished endpoint</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T4</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Wound clock-spring pack</x:v>
      </x:c>
      <x:c r="G1366" s="4" t="str">
        <x:f>IFERROR(INDEX('Material routes'!$F$6:$F$2205,MATCH(V1366,'Material routes'!$A$6:$A$2205,0)),"MISSING ID")</x:f>
        <x:v>Not applicable</x:v>
      </x:c>
      <x:c r="H1366" s="4" t="str">
        <x:f>IFERROR(INDEX('Material routes'!$H$6:$H$2205,MATCH(V1366,'Material routes'!$A$6:$A$2205,0)),"MISSING ID")</x:f>
        <x:v>Energy storage</x:v>
      </x:c>
      <x:c r="I1366" s="4" t="str">
        <x:f>IFERROR(INDEX('Material routes'!$G$6:$G$2205,MATCH(V1366,'Material routes'!$A$6:$A$2205,0)),"MISSING ID")</x:f>
        <x:v>Field supplies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prerequisite",IF(K1366="Raw entry preparation","Entry-resource preparation",IF(G1366="Not applicable",IF(IFERROR(INDEX('Items'!$AI$6:$AI$1005,MATCH(T1366,'Items'!$A$6:$A$1005,0)),"MISSING ID")="Finished item","Finished endpoint",IF(IFERROR(INDEX('Items'!$AI$6:$AI$1005,MATCH(T1366,'Items'!$A$6:$A$1005,0)),"MISSING ID")="Currency","Currency / no refinement tier","Recovered output / tier not applicable")),IF(OR(IFERROR(INDEX('Crafting recipes'!$H$6:$H$1005,MATCH(J1366,'Crafting recipes'!$A$6:$A$1005,0)),"MISSING ID")="Unassigned",G1366="Unassigned"),"Tier unresolved",IF(IFERROR(VALUE(RIGHT(G1366,1))-VALUE(RIGHT(IFERROR(INDEX('Crafting recipes'!$H$6:$H$1005,MATCH(J1366,'Crafting recipes'!$A$6:$A$1005,0)),"MISSING ID"),1)),0)=1,IF(B1366=IFERROR(INDEX('Crafting recipes'!$H$6:$H$1005,MATCH(J1366,'Crafting recipes'!$A$6:$A$1005,0)),"MISSING ID"),"Advances one material tier","Lower-tier ingredient; route advances one tier"),"Needs tier review"))))))</x:f>
        <x:v>Finished endpoint</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T3</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Wound clock-spring pack</x:v>
      </x:c>
      <x:c r="G1367" s="4" t="str">
        <x:f>IFERROR(INDEX('Material routes'!$F$6:$F$2205,MATCH(V1367,'Material routes'!$A$6:$A$2205,0)),"MISSING ID")</x:f>
        <x:v>Not applicable</x:v>
      </x:c>
      <x:c r="H1367" s="4" t="str">
        <x:f>IFERROR(INDEX('Material routes'!$H$6:$H$2205,MATCH(V1367,'Material routes'!$A$6:$A$2205,0)),"MISSING ID")</x:f>
        <x:v>Energy storage</x:v>
      </x:c>
      <x:c r="I1367" s="4" t="str">
        <x:f>IFERROR(INDEX('Material routes'!$G$6:$G$2205,MATCH(V1367,'Material routes'!$A$6:$A$2205,0)),"MISSING ID")</x:f>
        <x:v>Field supplies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prerequisite",IF(K1367="Raw entry preparation","Entry-resource preparation",IF(G1367="Not applicable",IF(IFERROR(INDEX('Items'!$AI$6:$AI$1005,MATCH(T1367,'Items'!$A$6:$A$1005,0)),"MISSING ID")="Finished item","Finished endpoint",IF(IFERROR(INDEX('Items'!$AI$6:$AI$1005,MATCH(T1367,'Items'!$A$6:$A$1005,0)),"MISSING ID")="Currency","Currency / no refinement tier","Recovered output / tier not applicable")),IF(OR(IFERROR(INDEX('Crafting recipes'!$H$6:$H$1005,MATCH(J1367,'Crafting recipes'!$A$6:$A$1005,0)),"MISSING ID")="Unassigned",G1367="Unassigned"),"Tier unresolved",IF(IFERROR(VALUE(RIGHT(G1367,1))-VALUE(RIGHT(IFERROR(INDEX('Crafting recipes'!$H$6:$H$1005,MATCH(J1367,'Crafting recipes'!$A$6:$A$1005,0)),"MISSING ID"),1)),0)=1,IF(B1367=IFERROR(INDEX('Crafting recipes'!$H$6:$H$1005,MATCH(J1367,'Crafting recipes'!$A$6:$A$1005,0)),"MISSING ID"),"Advances one material tier","Lower-tier ingredient; route advances one tier"),"Needs tier review"))))))</x:f>
        <x:v>Finished endpoint</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T3</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Wound clock-spring pack</x:v>
      </x:c>
      <x:c r="G1368" s="4" t="str">
        <x:f>IFERROR(INDEX('Material routes'!$F$6:$F$2205,MATCH(V1368,'Material routes'!$A$6:$A$2205,0)),"MISSING ID")</x:f>
        <x:v>Not applicable</x:v>
      </x:c>
      <x:c r="H1368" s="4" t="str">
        <x:f>IFERROR(INDEX('Material routes'!$H$6:$H$2205,MATCH(V1368,'Material routes'!$A$6:$A$2205,0)),"MISSING ID")</x:f>
        <x:v>Energy storage</x:v>
      </x:c>
      <x:c r="I1368" s="4" t="str">
        <x:f>IFERROR(INDEX('Material routes'!$G$6:$G$2205,MATCH(V1368,'Material routes'!$A$6:$A$2205,0)),"MISSING ID")</x:f>
        <x:v>Field supplies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prerequisite",IF(K1368="Raw entry preparation","Entry-resource preparation",IF(G1368="Not applicable",IF(IFERROR(INDEX('Items'!$AI$6:$AI$1005,MATCH(T1368,'Items'!$A$6:$A$1005,0)),"MISSING ID")="Finished item","Finished endpoint",IF(IFERROR(INDEX('Items'!$AI$6:$AI$1005,MATCH(T1368,'Items'!$A$6:$A$1005,0)),"MISSING ID")="Currency","Currency / no refinement tier","Recovered output / tier not applicable")),IF(OR(IFERROR(INDEX('Crafting recipes'!$H$6:$H$1005,MATCH(J1368,'Crafting recipes'!$A$6:$A$1005,0)),"MISSING ID")="Unassigned",G1368="Unassigned"),"Tier unresolved",IF(IFERROR(VALUE(RIGHT(G1368,1))-VALUE(RIGHT(IFERROR(INDEX('Crafting recipes'!$H$6:$H$1005,MATCH(J1368,'Crafting recipes'!$A$6:$A$1005,0)),"MISSING ID"),1)),0)=1,IF(B1368=IFERROR(INDEX('Crafting recipes'!$H$6:$H$1005,MATCH(J1368,'Crafting recipes'!$A$6:$A$1005,0)),"MISSING ID"),"Advances one material tier","Lower-tier ingredient; route advances one tier"),"Needs tier review"))))))</x:f>
        <x:v>Finished endpoint</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T4</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Not applicable</x:v>
      </x:c>
      <x:c r="H1369" s="4" t="str">
        <x:f>IFERROR(INDEX('Material routes'!$H$6:$H$2205,MATCH(V1369,'Material routes'!$A$6:$A$2205,0)),"MISSING ID")</x:f>
        <x:v>Energy storage</x:v>
      </x:c>
      <x:c r="I1369" s="4" t="str">
        <x:f>IFERROR(INDEX('Material routes'!$G$6:$G$2205,MATCH(V1369,'Material routes'!$A$6:$A$2205,0)),"MISSING ID")</x:f>
        <x:v>Field supplies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prerequisite",IF(K1369="Raw entry preparation","Entry-resource preparation",IF(G1369="Not applicable",IF(IFERROR(INDEX('Items'!$AI$6:$AI$1005,MATCH(T1369,'Items'!$A$6:$A$1005,0)),"MISSING ID")="Finished item","Finished endpoint",IF(IFERROR(INDEX('Items'!$AI$6:$AI$1005,MATCH(T1369,'Items'!$A$6:$A$1005,0)),"MISSING ID")="Currency","Currency / no refinement tier","Recovered output / tier not applicable")),IF(OR(IFERROR(INDEX('Crafting recipes'!$H$6:$H$1005,MATCH(J1369,'Crafting recipes'!$A$6:$A$1005,0)),"MISSING ID")="Unassigned",G1369="Unassigned"),"Tier unresolved",IF(IFERROR(VALUE(RIGHT(G1369,1))-VALUE(RIGHT(IFERROR(INDEX('Crafting recipes'!$H$6:$H$1005,MATCH(J1369,'Crafting recipes'!$A$6:$A$1005,0)),"MISSING ID"),1)),0)=1,IF(B1369=IFERROR(INDEX('Crafting recipes'!$H$6:$H$1005,MATCH(J1369,'Crafting recipes'!$A$6:$A$1005,0)),"MISSING ID"),"Advances one material tier","Lower-tier ingredient; route advances one tier"),"Needs tier review"))))))</x:f>
        <x:v>Finished endpoint</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T3</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Not applicable</x:v>
      </x:c>
      <x:c r="H1370" s="4" t="str">
        <x:f>IFERROR(INDEX('Material routes'!$H$6:$H$2205,MATCH(V1370,'Material routes'!$A$6:$A$2205,0)),"MISSING ID")</x:f>
        <x:v>Energy storage</x:v>
      </x:c>
      <x:c r="I1370" s="4" t="str">
        <x:f>IFERROR(INDEX('Material routes'!$G$6:$G$2205,MATCH(V1370,'Material routes'!$A$6:$A$2205,0)),"MISSING ID")</x:f>
        <x:v>Field supplies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prerequisite",IF(K1370="Raw entry preparation","Entry-resource preparation",IF(G1370="Not applicable",IF(IFERROR(INDEX('Items'!$AI$6:$AI$1005,MATCH(T1370,'Items'!$A$6:$A$1005,0)),"MISSING ID")="Finished item","Finished endpoint",IF(IFERROR(INDEX('Items'!$AI$6:$AI$1005,MATCH(T1370,'Items'!$A$6:$A$1005,0)),"MISSING ID")="Currency","Currency / no refinement tier","Recovered output / tier not applicable")),IF(OR(IFERROR(INDEX('Crafting recipes'!$H$6:$H$1005,MATCH(J1370,'Crafting recipes'!$A$6:$A$1005,0)),"MISSING ID")="Unassigned",G1370="Unassigned"),"Tier unresolved",IF(IFERROR(VALUE(RIGHT(G1370,1))-VALUE(RIGHT(IFERROR(INDEX('Crafting recipes'!$H$6:$H$1005,MATCH(J1370,'Crafting recipes'!$A$6:$A$1005,0)),"MISSING ID"),1)),0)=1,IF(B1370=IFERROR(INDEX('Crafting recipes'!$H$6:$H$1005,MATCH(J1370,'Crafting recipes'!$A$6:$A$1005,0)),"MISSING ID"),"Advances one material tier","Lower-tier ingredient; route advances one tier"),"Needs tier review"))))))</x:f>
        <x:v>Finished endpoint</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T3</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Not applicable</x:v>
      </x:c>
      <x:c r="H1371" s="4" t="str">
        <x:f>IFERROR(INDEX('Material routes'!$H$6:$H$2205,MATCH(V1371,'Material routes'!$A$6:$A$2205,0)),"MISSING ID")</x:f>
        <x:v>Energy storage</x:v>
      </x:c>
      <x:c r="I1371" s="4" t="str">
        <x:f>IFERROR(INDEX('Material routes'!$G$6:$G$2205,MATCH(V1371,'Material routes'!$A$6:$A$2205,0)),"MISSING ID")</x:f>
        <x:v>Field supplies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prerequisite",IF(K1371="Raw entry preparation","Entry-resource preparation",IF(G1371="Not applicable",IF(IFERROR(INDEX('Items'!$AI$6:$AI$1005,MATCH(T1371,'Items'!$A$6:$A$1005,0)),"MISSING ID")="Finished item","Finished endpoint",IF(IFERROR(INDEX('Items'!$AI$6:$AI$1005,MATCH(T1371,'Items'!$A$6:$A$1005,0)),"MISSING ID")="Currency","Currency / no refinement tier","Recovered output / tier not applicable")),IF(OR(IFERROR(INDEX('Crafting recipes'!$H$6:$H$1005,MATCH(J1371,'Crafting recipes'!$A$6:$A$1005,0)),"MISSING ID")="Unassigned",G1371="Unassigned"),"Tier unresolved",IF(IFERROR(VALUE(RIGHT(G1371,1))-VALUE(RIGHT(IFERROR(INDEX('Crafting recipes'!$H$6:$H$1005,MATCH(J1371,'Crafting recipes'!$A$6:$A$1005,0)),"MISSING ID"),1)),0)=1,IF(B1371=IFERROR(INDEX('Crafting recipes'!$H$6:$H$1005,MATCH(J1371,'Crafting recipes'!$A$6:$A$1005,0)),"MISSING ID"),"Advances one material tier","Lower-tier ingredient; route advances one tier"),"Needs tier review"))))))</x:f>
        <x:v>Finished endpoint</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T3</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Lifted counterweight module</x:v>
      </x:c>
      <x:c r="G1372" s="4" t="str">
        <x:f>IFERROR(INDEX('Material routes'!$F$6:$F$2205,MATCH(V1372,'Material routes'!$A$6:$A$2205,0)),"MISSING ID")</x:f>
        <x:v>Not applicable</x:v>
      </x:c>
      <x:c r="H1372" s="4" t="str">
        <x:f>IFERROR(INDEX('Material routes'!$H$6:$H$2205,MATCH(V1372,'Material routes'!$A$6:$A$2205,0)),"MISSING ID")</x:f>
        <x:v>Energy storage</x:v>
      </x:c>
      <x:c r="I1372" s="4" t="str">
        <x:f>IFERROR(INDEX('Material routes'!$G$6:$G$2205,MATCH(V1372,'Material routes'!$A$6:$A$2205,0)),"MISSING ID")</x:f>
        <x:v>Field supplies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prerequisite",IF(K1372="Raw entry preparation","Entry-resource preparation",IF(G1372="Not applicable",IF(IFERROR(INDEX('Items'!$AI$6:$AI$1005,MATCH(T1372,'Items'!$A$6:$A$1005,0)),"MISSING ID")="Finished item","Finished endpoint",IF(IFERROR(INDEX('Items'!$AI$6:$AI$1005,MATCH(T1372,'Items'!$A$6:$A$1005,0)),"MISSING ID")="Currency","Currency / no refinement tier","Recovered output / tier not applicable")),IF(OR(IFERROR(INDEX('Crafting recipes'!$H$6:$H$1005,MATCH(J1372,'Crafting recipes'!$A$6:$A$1005,0)),"MISSING ID")="Unassigned",G1372="Unassigned"),"Tier unresolved",IF(IFERROR(VALUE(RIGHT(G1372,1))-VALUE(RIGHT(IFERROR(INDEX('Crafting recipes'!$H$6:$H$1005,MATCH(J1372,'Crafting recipes'!$A$6:$A$1005,0)),"MISSING ID"),1)),0)=1,IF(B1372=IFERROR(INDEX('Crafting recipes'!$H$6:$H$1005,MATCH(J1372,'Crafting recipes'!$A$6:$A$1005,0)),"MISSING ID"),"Advances one material tier","Lower-tier ingredient; route advances one tier"),"Needs tier review"))))))</x:f>
        <x:v>Finished endpoint</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T3</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Lifted counterweight module</x:v>
      </x:c>
      <x:c r="G1373" s="4" t="str">
        <x:f>IFERROR(INDEX('Material routes'!$F$6:$F$2205,MATCH(V1373,'Material routes'!$A$6:$A$2205,0)),"MISSING ID")</x:f>
        <x:v>Not applicable</x:v>
      </x:c>
      <x:c r="H1373" s="4" t="str">
        <x:f>IFERROR(INDEX('Material routes'!$H$6:$H$2205,MATCH(V1373,'Material routes'!$A$6:$A$2205,0)),"MISSING ID")</x:f>
        <x:v>Energy storage</x:v>
      </x:c>
      <x:c r="I1373" s="4" t="str">
        <x:f>IFERROR(INDEX('Material routes'!$G$6:$G$2205,MATCH(V1373,'Material routes'!$A$6:$A$2205,0)),"MISSING ID")</x:f>
        <x:v>Field supplies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prerequisite",IF(K1373="Raw entry preparation","Entry-resource preparation",IF(G1373="Not applicable",IF(IFERROR(INDEX('Items'!$AI$6:$AI$1005,MATCH(T1373,'Items'!$A$6:$A$1005,0)),"MISSING ID")="Finished item","Finished endpoint",IF(IFERROR(INDEX('Items'!$AI$6:$AI$1005,MATCH(T1373,'Items'!$A$6:$A$1005,0)),"MISSING ID")="Currency","Currency / no refinement tier","Recovered output / tier not applicable")),IF(OR(IFERROR(INDEX('Crafting recipes'!$H$6:$H$1005,MATCH(J1373,'Crafting recipes'!$A$6:$A$1005,0)),"MISSING ID")="Unassigned",G1373="Unassigned"),"Tier unresolved",IF(IFERROR(VALUE(RIGHT(G1373,1))-VALUE(RIGHT(IFERROR(INDEX('Crafting recipes'!$H$6:$H$1005,MATCH(J1373,'Crafting recipes'!$A$6:$A$1005,0)),"MISSING ID"),1)),0)=1,IF(B1373=IFERROR(INDEX('Crafting recipes'!$H$6:$H$1005,MATCH(J1373,'Crafting recipes'!$A$6:$A$1005,0)),"MISSING ID"),"Advances one material tier","Lower-tier ingredient; route advances one tier"),"Needs tier review"))))))</x:f>
        <x:v>Finished endpoint</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T3</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Lifted counterweight module</x:v>
      </x:c>
      <x:c r="G1374" s="4" t="str">
        <x:f>IFERROR(INDEX('Material routes'!$F$6:$F$2205,MATCH(V1374,'Material routes'!$A$6:$A$2205,0)),"MISSING ID")</x:f>
        <x:v>Not applicable</x:v>
      </x:c>
      <x:c r="H1374" s="4" t="str">
        <x:f>IFERROR(INDEX('Material routes'!$H$6:$H$2205,MATCH(V1374,'Material routes'!$A$6:$A$2205,0)),"MISSING ID")</x:f>
        <x:v>Energy storage</x:v>
      </x:c>
      <x:c r="I1374" s="4" t="str">
        <x:f>IFERROR(INDEX('Material routes'!$G$6:$G$2205,MATCH(V1374,'Material routes'!$A$6:$A$2205,0)),"MISSING ID")</x:f>
        <x:v>Field supplies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prerequisite",IF(K1374="Raw entry preparation","Entry-resource preparation",IF(G1374="Not applicable",IF(IFERROR(INDEX('Items'!$AI$6:$AI$1005,MATCH(T1374,'Items'!$A$6:$A$1005,0)),"MISSING ID")="Finished item","Finished endpoint",IF(IFERROR(INDEX('Items'!$AI$6:$AI$1005,MATCH(T1374,'Items'!$A$6:$A$1005,0)),"MISSING ID")="Currency","Currency / no refinement tier","Recovered output / tier not applicable")),IF(OR(IFERROR(INDEX('Crafting recipes'!$H$6:$H$1005,MATCH(J1374,'Crafting recipes'!$A$6:$A$1005,0)),"MISSING ID")="Unassigned",G1374="Unassigned"),"Tier unresolved",IF(IFERROR(VALUE(RIGHT(G1374,1))-VALUE(RIGHT(IFERROR(INDEX('Crafting recipes'!$H$6:$H$1005,MATCH(J1374,'Crafting recipes'!$A$6:$A$1005,0)),"MISSING ID"),1)),0)=1,IF(B1374=IFERROR(INDEX('Crafting recipes'!$H$6:$H$1005,MATCH(J1374,'Crafting recipes'!$A$6:$A$1005,0)),"MISSING ID"),"Advances one material tier","Lower-tier ingredient; route advances one tier"),"Needs tier review"))))))</x:f>
        <x:v>Finished endpoint</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Not applicable</x:v>
      </x:c>
      <x:c r="H1375" s="4" t="str">
        <x:f>IFERROR(INDEX('Material routes'!$H$6:$H$2205,MATCH(V1375,'Material routes'!$A$6:$A$2205,0)),"MISSING ID")</x:f>
        <x:v>Energy storage</x:v>
      </x:c>
      <x:c r="I1375" s="4" t="str">
        <x:f>IFERROR(INDEX('Material routes'!$G$6:$G$2205,MATCH(V1375,'Material routes'!$A$6:$A$2205,0)),"MISSING ID")</x:f>
        <x:v>Salvage</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Finished endpoint</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Not applicable</x:v>
      </x:c>
      <x:c r="H1376" s="4" t="str">
        <x:f>IFERROR(INDEX('Material routes'!$H$6:$H$2205,MATCH(V1376,'Material routes'!$A$6:$A$2205,0)),"MISSING ID")</x:f>
        <x:v>Energy storage</x:v>
      </x:c>
      <x:c r="I1376" s="4" t="str">
        <x:f>IFERROR(INDEX('Material routes'!$G$6:$G$2205,MATCH(V1376,'Material routes'!$A$6:$A$2205,0)),"MISSING ID")</x:f>
        <x:v>Salvage</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Finished endpoint</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Not applicable</x:v>
      </x:c>
      <x:c r="H1377" s="4" t="str">
        <x:f>IFERROR(INDEX('Material routes'!$H$6:$H$2205,MATCH(V1377,'Material routes'!$A$6:$A$2205,0)),"MISSING ID")</x:f>
        <x:v>Energy storage</x:v>
      </x:c>
      <x:c r="I1377" s="4" t="str">
        <x:f>IFERROR(INDEX('Material routes'!$G$6:$G$2205,MATCH(V1377,'Material routes'!$A$6:$A$2205,0)),"MISSING ID")</x:f>
        <x:v>Salvage</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Finished endpoint</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Not applicable</x:v>
      </x:c>
      <x:c r="H1378" s="4" t="str">
        <x:f>IFERROR(INDEX('Material routes'!$H$6:$H$2205,MATCH(V1378,'Material routes'!$A$6:$A$2205,0)),"MISSING ID")</x:f>
        <x:v>Energy storage</x:v>
      </x:c>
      <x:c r="I1378" s="4" t="str">
        <x:f>IFERROR(INDEX('Material routes'!$G$6:$G$2205,MATCH(V1378,'Material routes'!$A$6:$A$2205,0)),"MISSING ID")</x:f>
        <x:v>Salvage</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Finished endpoint</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sealing sheet</x:v>
      </x:c>
      <x:c r="B1379" s="4" t="str">
        <x:f>IFERROR(INDEX('Material routes'!$F$6:$F$2205,MATCH(U1379,'Material routes'!$A$6:$A$2205,0)),"MISSING ID")</x:f>
        <x:v>T3</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Not applicable</x:v>
      </x:c>
      <x:c r="H1379" s="4" t="str">
        <x:f>IFERROR(INDEX('Material routes'!$H$6:$H$2205,MATCH(V1379,'Material routes'!$A$6:$A$2205,0)),"MISSING ID")</x:f>
        <x:v>Energy storage</x:v>
      </x:c>
      <x:c r="I1379" s="4" t="str">
        <x:f>IFERROR(INDEX('Material routes'!$G$6:$G$2205,MATCH(V1379,'Material routes'!$A$6:$A$2205,0)),"MISSING ID")</x:f>
        <x:v>Field supplies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prerequisite",IF(K1379="Raw entry preparation","Entry-resource preparation",IF(G1379="Not applicable",IF(IFERROR(INDEX('Items'!$AI$6:$AI$1005,MATCH(T1379,'Items'!$A$6:$A$1005,0)),"MISSING ID")="Finished item","Finished endpoint",IF(IFERROR(INDEX('Items'!$AI$6:$AI$1005,MATCH(T1379,'Items'!$A$6:$A$1005,0)),"MISSING ID")="Currency","Currency / no refinement tier","Recovered output / tier not applicable")),IF(OR(IFERROR(INDEX('Crafting recipes'!$H$6:$H$1005,MATCH(J1379,'Crafting recipes'!$A$6:$A$1005,0)),"MISSING ID")="Unassigned",G1379="Unassigned"),"Tier unresolved",IF(IFERROR(VALUE(RIGHT(G1379,1))-VALUE(RIGHT(IFERROR(INDEX('Crafting recipes'!$H$6:$H$1005,MATCH(J1379,'Crafting recipes'!$A$6:$A$1005,0)),"MISSING ID"),1)),0)=1,IF(B1379=IFERROR(INDEX('Crafting recipes'!$H$6:$H$1005,MATCH(J1379,'Crafting recipes'!$A$6:$A$1005,0)),"MISSING ID"),"Advances one material tier","Lower-tier ingredient; route advances one tier"),"Needs tier review"))))))</x:f>
        <x:v>Finished endpoint</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T0</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Not applicable</x:v>
      </x:c>
      <x:c r="H1380" s="4" t="str">
        <x:f>IFERROR(INDEX('Material routes'!$H$6:$H$2205,MATCH(V1380,'Material routes'!$A$6:$A$2205,0)),"MISSING ID")</x:f>
        <x:v>Energy storage</x:v>
      </x:c>
      <x:c r="I1380" s="4" t="str">
        <x:f>IFERROR(INDEX('Material routes'!$G$6:$G$2205,MATCH(V1380,'Material routes'!$A$6:$A$2205,0)),"MISSING ID")</x:f>
        <x:v>Field supplies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prerequisite",IF(K1380="Raw entry preparation","Entry-resource preparation",IF(G1380="Not applicable",IF(IFERROR(INDEX('Items'!$AI$6:$AI$1005,MATCH(T1380,'Items'!$A$6:$A$1005,0)),"MISSING ID")="Finished item","Finished endpoint",IF(IFERROR(INDEX('Items'!$AI$6:$AI$1005,MATCH(T1380,'Items'!$A$6:$A$1005,0)),"MISSING ID")="Currency","Currency / no refinement tier","Recovered output / tier not applicable")),IF(OR(IFERROR(INDEX('Crafting recipes'!$H$6:$H$1005,MATCH(J1380,'Crafting recipes'!$A$6:$A$1005,0)),"MISSING ID")="Unassigned",G1380="Unassigned"),"Tier unresolved",IF(IFERROR(VALUE(RIGHT(G1380,1))-VALUE(RIGHT(IFERROR(INDEX('Crafting recipes'!$H$6:$H$1005,MATCH(J1380,'Crafting recipes'!$A$6:$A$1005,0)),"MISSING ID"),1)),0)=1,IF(B1380=IFERROR(INDEX('Crafting recipes'!$H$6:$H$1005,MATCH(J1380,'Crafting recipes'!$A$6:$A$1005,0)),"MISSING ID"),"Advances one material tier","Lower-tier ingredient; route advances one tier"),"Needs tier review"))))))</x:f>
        <x:v>Finished endpoint</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T2</x:v>
      </x:c>
      <x:c r="C1381" s="4" t="str">
        <x:f>IFERROR(INDEX('Material routes'!$H$6:$H$2205,MATCH(U1381,'Material routes'!$A$6:$A$2205,0)),"MISSING ID")</x:f>
        <x:v>Chemical material</x:v>
      </x:c>
      <x:c r="D1381" s="4" t="str">
        <x:f>IFERROR(INDEX('Material routes'!$G$6:$G$2205,MATCH(U1381,'Material routes'!$A$6:$A$2205,0)),"MISSING ID")</x:f>
        <x:v>Processing agents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Not applicable</x:v>
      </x:c>
      <x:c r="H1381" s="4" t="str">
        <x:f>IFERROR(INDEX('Material routes'!$H$6:$H$2205,MATCH(V1381,'Material routes'!$A$6:$A$2205,0)),"MISSING ID")</x:f>
        <x:v>Energy storage</x:v>
      </x:c>
      <x:c r="I1381" s="4" t="str">
        <x:f>IFERROR(INDEX('Material routes'!$G$6:$G$2205,MATCH(V1381,'Material routes'!$A$6:$A$2205,0)),"MISSING ID")</x:f>
        <x:v>Field supplies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prerequisite",IF(K1381="Raw entry preparation","Entry-resource preparation",IF(G1381="Not applicable",IF(IFERROR(INDEX('Items'!$AI$6:$AI$1005,MATCH(T1381,'Items'!$A$6:$A$1005,0)),"MISSING ID")="Finished item","Finished endpoint",IF(IFERROR(INDEX('Items'!$AI$6:$AI$1005,MATCH(T1381,'Items'!$A$6:$A$1005,0)),"MISSING ID")="Currency","Currency / no refinement tier","Recovered output / tier not applicable")),IF(OR(IFERROR(INDEX('Crafting recipes'!$H$6:$H$1005,MATCH(J1381,'Crafting recipes'!$A$6:$A$1005,0)),"MISSING ID")="Unassigned",G1381="Unassigned"),"Tier unresolved",IF(IFERROR(VALUE(RIGHT(G1381,1))-VALUE(RIGHT(IFERROR(INDEX('Crafting recipes'!$H$6:$H$1005,MATCH(J1381,'Crafting recipes'!$A$6:$A$1005,0)),"MISSING ID"),1)),0)=1,IF(B1381=IFERROR(INDEX('Crafting recipes'!$H$6:$H$1005,MATCH(J1381,'Crafting recipes'!$A$6:$A$1005,0)),"MISSING ID"),"Advances one material tier","Lower-tier ingredient; route advances one tier"),"Needs tier review"))))))</x:f>
        <x:v>Finished endpoint</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Graphite electrode plate stock</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Not applicable</x:v>
      </x:c>
      <x:c r="H1382" s="4" t="str">
        <x:f>IFERROR(INDEX('Material routes'!$H$6:$H$2205,MATCH(V1382,'Material routes'!$A$6:$A$2205,0)),"MISSING ID")</x:f>
        <x:v>Energy storage</x:v>
      </x:c>
      <x:c r="I1382" s="4" t="str">
        <x:f>IFERROR(INDEX('Material routes'!$G$6:$G$2205,MATCH(V1382,'Material routes'!$A$6:$A$2205,0)),"MISSING ID")</x:f>
        <x:v>Field supplies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prerequisite",IF(K1382="Raw entry preparation","Entry-resource preparation",IF(G1382="Not applicable",IF(IFERROR(INDEX('Items'!$AI$6:$AI$1005,MATCH(T1382,'Items'!$A$6:$A$1005,0)),"MISSING ID")="Finished item","Finished endpoint",IF(IFERROR(INDEX('Items'!$AI$6:$AI$1005,MATCH(T1382,'Items'!$A$6:$A$1005,0)),"MISSING ID")="Currency","Currency / no refinement tier","Recovered output / tier not applicable")),IF(OR(IFERROR(INDEX('Crafting recipes'!$H$6:$H$1005,MATCH(J1382,'Crafting recipes'!$A$6:$A$1005,0)),"MISSING ID")="Unassigned",G1382="Unassigned"),"Tier unresolved",IF(IFERROR(VALUE(RIGHT(G1382,1))-VALUE(RIGHT(IFERROR(INDEX('Crafting recipes'!$H$6:$H$1005,MATCH(J1382,'Crafting recipes'!$A$6:$A$1005,0)),"MISSING ID"),1)),0)=1,IF(B1382=IFERROR(INDEX('Crafting recipes'!$H$6:$H$1005,MATCH(J1382,'Crafting recipes'!$A$6:$A$1005,0)),"MISSING ID"),"Advances one material tier","Lower-tier ingredient; route advances one tier"),"Needs tier review"))))))</x:f>
        <x:v>Finished endpoint</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T4</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Not applicable</x:v>
      </x:c>
      <x:c r="H1383" s="4" t="str">
        <x:f>IFERROR(INDEX('Material routes'!$H$6:$H$2205,MATCH(V1383,'Material routes'!$A$6:$A$2205,0)),"MISSING ID")</x:f>
        <x:v>Energy storage</x:v>
      </x:c>
      <x:c r="I1383" s="4" t="str">
        <x:f>IFERROR(INDEX('Material routes'!$G$6:$G$2205,MATCH(V1383,'Material routes'!$A$6:$A$2205,0)),"MISSING ID")</x:f>
        <x:v>Field supplies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prerequisite",IF(K1383="Raw entry preparation","Entry-resource preparation",IF(G1383="Not applicable",IF(IFERROR(INDEX('Items'!$AI$6:$AI$1005,MATCH(T1383,'Items'!$A$6:$A$1005,0)),"MISSING ID")="Finished item","Finished endpoint",IF(IFERROR(INDEX('Items'!$AI$6:$AI$1005,MATCH(T1383,'Items'!$A$6:$A$1005,0)),"MISSING ID")="Currency","Currency / no refinement tier","Recovered output / tier not applicable")),IF(OR(IFERROR(INDEX('Crafting recipes'!$H$6:$H$1005,MATCH(J1383,'Crafting recipes'!$A$6:$A$1005,0)),"MISSING ID")="Unassigned",G1383="Unassigned"),"Tier unresolved",IF(IFERROR(VALUE(RIGHT(G1383,1))-VALUE(RIGHT(IFERROR(INDEX('Crafting recipes'!$H$6:$H$1005,MATCH(J1383,'Crafting recipes'!$A$6:$A$1005,0)),"MISSING ID"),1)),0)=1,IF(B1383=IFERROR(INDEX('Crafting recipes'!$H$6:$H$1005,MATCH(J1383,'Crafting recipes'!$A$6:$A$1005,0)),"MISSING ID"),"Advances one material tier","Lower-tier ingredient; route advances one tier"),"Needs tier review"))))))</x:f>
        <x:v>Finished endpoint</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T3</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Not applicable</x:v>
      </x:c>
      <x:c r="H1384" s="4" t="str">
        <x:f>IFERROR(INDEX('Material routes'!$H$6:$H$2205,MATCH(V1384,'Material routes'!$A$6:$A$2205,0)),"MISSING ID")</x:f>
        <x:v>Energy storage</x:v>
      </x:c>
      <x:c r="I1384" s="4" t="str">
        <x:f>IFERROR(INDEX('Material routes'!$G$6:$G$2205,MATCH(V1384,'Material routes'!$A$6:$A$2205,0)),"MISSING ID")</x:f>
        <x:v>Field supplies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prerequisite",IF(K1384="Raw entry preparation","Entry-resource preparation",IF(G1384="Not applicable",IF(IFERROR(INDEX('Items'!$AI$6:$AI$1005,MATCH(T1384,'Items'!$A$6:$A$1005,0)),"MISSING ID")="Finished item","Finished endpoint",IF(IFERROR(INDEX('Items'!$AI$6:$AI$1005,MATCH(T1384,'Items'!$A$6:$A$1005,0)),"MISSING ID")="Currency","Currency / no refinement tier","Recovered output / tier not applicable")),IF(OR(IFERROR(INDEX('Crafting recipes'!$H$6:$H$1005,MATCH(J1384,'Crafting recipes'!$A$6:$A$1005,0)),"MISSING ID")="Unassigned",G1384="Unassigned"),"Tier unresolved",IF(IFERROR(VALUE(RIGHT(G1384,1))-VALUE(RIGHT(IFERROR(INDEX('Crafting recipes'!$H$6:$H$1005,MATCH(J1384,'Crafting recipes'!$A$6:$A$1005,0)),"MISSING ID"),1)),0)=1,IF(B1384=IFERROR(INDEX('Crafting recipes'!$H$6:$H$1005,MATCH(J1384,'Crafting recipes'!$A$6:$A$1005,0)),"MISSING ID"),"Advances one material tier","Lower-tier ingredient; route advances one tier"),"Needs tier review"))))))</x:f>
        <x:v>Finished endpoint</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Processing agents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Not applicable</x:v>
      </x:c>
      <x:c r="H1385" s="4" t="str">
        <x:f>IFERROR(INDEX('Material routes'!$H$6:$H$2205,MATCH(V1385,'Material routes'!$A$6:$A$2205,0)),"MISSING ID")</x:f>
        <x:v>Energy storage</x:v>
      </x:c>
      <x:c r="I1385" s="4" t="str">
        <x:f>IFERROR(INDEX('Material routes'!$G$6:$G$2205,MATCH(V1385,'Material routes'!$A$6:$A$2205,0)),"MISSING ID")</x:f>
        <x:v>Field supplies</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Finished endpoint</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Graphite electrode plate stock</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Not applicable</x:v>
      </x:c>
      <x:c r="H1386" s="4" t="str">
        <x:f>IFERROR(INDEX('Material routes'!$H$6:$H$2205,MATCH(V1386,'Material routes'!$A$6:$A$2205,0)),"MISSING ID")</x:f>
        <x:v>Energy storage</x:v>
      </x:c>
      <x:c r="I1386" s="4" t="str">
        <x:f>IFERROR(INDEX('Material routes'!$G$6:$G$2205,MATCH(V1386,'Material routes'!$A$6:$A$2205,0)),"MISSING ID")</x:f>
        <x:v>Field supplies</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Finished endpoint</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Not applicable</x:v>
      </x:c>
      <x:c r="H1387" s="4" t="str">
        <x:f>IFERROR(INDEX('Material routes'!$H$6:$H$2205,MATCH(V1387,'Material routes'!$A$6:$A$2205,0)),"MISSING ID")</x:f>
        <x:v>Energy storage</x:v>
      </x:c>
      <x:c r="I1387" s="4" t="str">
        <x:f>IFERROR(INDEX('Material routes'!$G$6:$G$2205,MATCH(V1387,'Material routes'!$A$6:$A$2205,0)),"MISSING ID")</x:f>
        <x:v>Field supplies</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Finished endpoint</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T2</x:v>
      </x:c>
      <x:c r="C1388" s="4" t="str">
        <x:f>IFERROR(INDEX('Material routes'!$H$6:$H$2205,MATCH(U1388,'Material routes'!$A$6:$A$2205,0)),"MISSING ID")</x:f>
        <x:v>Chemical material</x:v>
      </x:c>
      <x:c r="D1388" s="4" t="str">
        <x:f>IFERROR(INDEX('Material routes'!$G$6:$G$2205,MATCH(U1388,'Material routes'!$A$6:$A$2205,0)),"MISSING ID")</x:f>
        <x:v>Processing agents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Not applicable</x:v>
      </x:c>
      <x:c r="H1388" s="4" t="str">
        <x:f>IFERROR(INDEX('Material routes'!$H$6:$H$2205,MATCH(V1388,'Material routes'!$A$6:$A$2205,0)),"MISSING ID")</x:f>
        <x:v>Energy storage</x:v>
      </x:c>
      <x:c r="I1388" s="4" t="str">
        <x:f>IFERROR(INDEX('Material routes'!$G$6:$G$2205,MATCH(V1388,'Material routes'!$A$6:$A$2205,0)),"MISSING ID")</x:f>
        <x:v>Field supplies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prerequisite",IF(K1388="Raw entry preparation","Entry-resource preparation",IF(G1388="Not applicable",IF(IFERROR(INDEX('Items'!$AI$6:$AI$1005,MATCH(T1388,'Items'!$A$6:$A$1005,0)),"MISSING ID")="Finished item","Finished endpoint",IF(IFERROR(INDEX('Items'!$AI$6:$AI$1005,MATCH(T1388,'Items'!$A$6:$A$1005,0)),"MISSING ID")="Currency","Currency / no refinement tier","Recovered output / tier not applicable")),IF(OR(IFERROR(INDEX('Crafting recipes'!$H$6:$H$1005,MATCH(J1388,'Crafting recipes'!$A$6:$A$1005,0)),"MISSING ID")="Unassigned",G1388="Unassigned"),"Tier unresolved",IF(IFERROR(VALUE(RIGHT(G1388,1))-VALUE(RIGHT(IFERROR(INDEX('Crafting recipes'!$H$6:$H$1005,MATCH(J1388,'Crafting recipes'!$A$6:$A$1005,0)),"MISSING ID"),1)),0)=1,IF(B1388=IFERROR(INDEX('Crafting recipes'!$H$6:$H$1005,MATCH(J1388,'Crafting recipes'!$A$6:$A$1005,0)),"MISSING ID"),"Advances one material tier","Lower-tier ingredient; route advances one tier"),"Needs tier review"))))))</x:f>
        <x:v>Finished endpoint</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Graphite electrode plate stock</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Not applicable</x:v>
      </x:c>
      <x:c r="H1389" s="4" t="str">
        <x:f>IFERROR(INDEX('Material routes'!$H$6:$H$2205,MATCH(V1389,'Material routes'!$A$6:$A$2205,0)),"MISSING ID")</x:f>
        <x:v>Energy storage</x:v>
      </x:c>
      <x:c r="I1389" s="4" t="str">
        <x:f>IFERROR(INDEX('Material routes'!$G$6:$G$2205,MATCH(V1389,'Material routes'!$A$6:$A$2205,0)),"MISSING ID")</x:f>
        <x:v>Field supplies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prerequisite",IF(K1389="Raw entry preparation","Entry-resource preparation",IF(G1389="Not applicable",IF(IFERROR(INDEX('Items'!$AI$6:$AI$1005,MATCH(T1389,'Items'!$A$6:$A$1005,0)),"MISSING ID")="Finished item","Finished endpoint",IF(IFERROR(INDEX('Items'!$AI$6:$AI$1005,MATCH(T1389,'Items'!$A$6:$A$1005,0)),"MISSING ID")="Currency","Currency / no refinement tier","Recovered output / tier not applicable")),IF(OR(IFERROR(INDEX('Crafting recipes'!$H$6:$H$1005,MATCH(J1389,'Crafting recipes'!$A$6:$A$1005,0)),"MISSING ID")="Unassigned",G1389="Unassigned"),"Tier unresolved",IF(IFERROR(VALUE(RIGHT(G1389,1))-VALUE(RIGHT(IFERROR(INDEX('Crafting recipes'!$H$6:$H$1005,MATCH(J1389,'Crafting recipes'!$A$6:$A$1005,0)),"MISSING ID"),1)),0)=1,IF(B1389=IFERROR(INDEX('Crafting recipes'!$H$6:$H$1005,MATCH(J1389,'Crafting recipes'!$A$6:$A$1005,0)),"MISSING ID"),"Advances one material tier","Lower-tier ingredient; route advances one tier"),"Needs tier review"))))))</x:f>
        <x:v>Finished endpoint</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T3</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Not applicable</x:v>
      </x:c>
      <x:c r="H1390" s="4" t="str">
        <x:f>IFERROR(INDEX('Material routes'!$H$6:$H$2205,MATCH(V1390,'Material routes'!$A$6:$A$2205,0)),"MISSING ID")</x:f>
        <x:v>Energy storage</x:v>
      </x:c>
      <x:c r="I1390" s="4" t="str">
        <x:f>IFERROR(INDEX('Material routes'!$G$6:$G$2205,MATCH(V1390,'Material routes'!$A$6:$A$2205,0)),"MISSING ID")</x:f>
        <x:v>Field supplies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prerequisite",IF(K1390="Raw entry preparation","Entry-resource preparation",IF(G1390="Not applicable",IF(IFERROR(INDEX('Items'!$AI$6:$AI$1005,MATCH(T1390,'Items'!$A$6:$A$1005,0)),"MISSING ID")="Finished item","Finished endpoint",IF(IFERROR(INDEX('Items'!$AI$6:$AI$1005,MATCH(T1390,'Items'!$A$6:$A$1005,0)),"MISSING ID")="Currency","Currency / no refinement tier","Recovered output / tier not applicable")),IF(OR(IFERROR(INDEX('Crafting recipes'!$H$6:$H$1005,MATCH(J1390,'Crafting recipes'!$A$6:$A$1005,0)),"MISSING ID")="Unassigned",G1390="Unassigned"),"Tier unresolved",IF(IFERROR(VALUE(RIGHT(G1390,1))-VALUE(RIGHT(IFERROR(INDEX('Crafting recipes'!$H$6:$H$1005,MATCH(J1390,'Crafting recipes'!$A$6:$A$1005,0)),"MISSING ID"),1)),0)=1,IF(B1390=IFERROR(INDEX('Crafting recipes'!$H$6:$H$1005,MATCH(J1390,'Crafting recipes'!$A$6:$A$1005,0)),"MISSING ID"),"Advances one material tier","Lower-tier ingredient; route advances one tier"),"Needs tier review"))))))</x:f>
        <x:v>Finished endpoint</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T4</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Not applicable</x:v>
      </x:c>
      <x:c r="H1391" s="4" t="str">
        <x:f>IFERROR(INDEX('Material routes'!$H$6:$H$2205,MATCH(V1391,'Material routes'!$A$6:$A$2205,0)),"MISSING ID")</x:f>
        <x:v>Energy storage</x:v>
      </x:c>
      <x:c r="I1391" s="4" t="str">
        <x:f>IFERROR(INDEX('Material routes'!$G$6:$G$2205,MATCH(V1391,'Material routes'!$A$6:$A$2205,0)),"MISSING ID")</x:f>
        <x:v>Field supplies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prerequisite",IF(K1391="Raw entry preparation","Entry-resource preparation",IF(G1391="Not applicable",IF(IFERROR(INDEX('Items'!$AI$6:$AI$1005,MATCH(T1391,'Items'!$A$6:$A$1005,0)),"MISSING ID")="Finished item","Finished endpoint",IF(IFERROR(INDEX('Items'!$AI$6:$AI$1005,MATCH(T1391,'Items'!$A$6:$A$1005,0)),"MISSING ID")="Currency","Currency / no refinement tier","Recovered output / tier not applicable")),IF(OR(IFERROR(INDEX('Crafting recipes'!$H$6:$H$1005,MATCH(J1391,'Crafting recipes'!$A$6:$A$1005,0)),"MISSING ID")="Unassigned",G1391="Unassigned"),"Tier unresolved",IF(IFERROR(VALUE(RIGHT(G1391,1))-VALUE(RIGHT(IFERROR(INDEX('Crafting recipes'!$H$6:$H$1005,MATCH(J1391,'Crafting recipes'!$A$6:$A$1005,0)),"MISSING ID"),1)),0)=1,IF(B1391=IFERROR(INDEX('Crafting recipes'!$H$6:$H$1005,MATCH(J1391,'Crafting recipes'!$A$6:$A$1005,0)),"MISSING ID"),"Advances one material tier","Lower-tier ingredient; route advances one tier"),"Needs tier review"))))))</x:f>
        <x:v>Finished endpoint</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T3</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Not applicable</x:v>
      </x:c>
      <x:c r="H1392" s="4" t="str">
        <x:f>IFERROR(INDEX('Material routes'!$H$6:$H$2205,MATCH(V1392,'Material routes'!$A$6:$A$2205,0)),"MISSING ID")</x:f>
        <x:v>Energy storage</x:v>
      </x:c>
      <x:c r="I1392" s="4" t="str">
        <x:f>IFERROR(INDEX('Material routes'!$G$6:$G$2205,MATCH(V1392,'Material routes'!$A$6:$A$2205,0)),"MISSING ID")</x:f>
        <x:v>Field supplies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prerequisite",IF(K1392="Raw entry preparation","Entry-resource preparation",IF(G1392="Not applicable",IF(IFERROR(INDEX('Items'!$AI$6:$AI$1005,MATCH(T1392,'Items'!$A$6:$A$1005,0)),"MISSING ID")="Finished item","Finished endpoint",IF(IFERROR(INDEX('Items'!$AI$6:$AI$1005,MATCH(T1392,'Items'!$A$6:$A$1005,0)),"MISSING ID")="Currency","Currency / no refinement tier","Recovered output / tier not applicable")),IF(OR(IFERROR(INDEX('Crafting recipes'!$H$6:$H$1005,MATCH(J1392,'Crafting recipes'!$A$6:$A$1005,0)),"MISSING ID")="Unassigned",G1392="Unassigned"),"Tier unresolved",IF(IFERROR(VALUE(RIGHT(G1392,1))-VALUE(RIGHT(IFERROR(INDEX('Crafting recipes'!$H$6:$H$1005,MATCH(J1392,'Crafting recipes'!$A$6:$A$1005,0)),"MISSING ID"),1)),0)=1,IF(B1392=IFERROR(INDEX('Crafting recipes'!$H$6:$H$1005,MATCH(J1392,'Crafting recipes'!$A$6:$A$1005,0)),"MISSING ID"),"Advances one material tier","Lower-tier ingredient; route advances one tier"),"Needs tier review"))))))</x:f>
        <x:v>Finished endpoint</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T4</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Not applicable</x:v>
      </x:c>
      <x:c r="H1393" s="4" t="str">
        <x:f>IFERROR(INDEX('Material routes'!$H$6:$H$2205,MATCH(V1393,'Material routes'!$A$6:$A$2205,0)),"MISSING ID")</x:f>
        <x:v>Energy storage</x:v>
      </x:c>
      <x:c r="I1393" s="4" t="str">
        <x:f>IFERROR(INDEX('Material routes'!$G$6:$G$2205,MATCH(V1393,'Material routes'!$A$6:$A$2205,0)),"MISSING ID")</x:f>
        <x:v>Field supplies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prerequisite",IF(K1393="Raw entry preparation","Entry-resource preparation",IF(G1393="Not applicable",IF(IFERROR(INDEX('Items'!$AI$6:$AI$1005,MATCH(T1393,'Items'!$A$6:$A$1005,0)),"MISSING ID")="Finished item","Finished endpoint",IF(IFERROR(INDEX('Items'!$AI$6:$AI$1005,MATCH(T1393,'Items'!$A$6:$A$1005,0)),"MISSING ID")="Currency","Currency / no refinement tier","Recovered output / tier not applicable")),IF(OR(IFERROR(INDEX('Crafting recipes'!$H$6:$H$1005,MATCH(J1393,'Crafting recipes'!$A$6:$A$1005,0)),"MISSING ID")="Unassigned",G1393="Unassigned"),"Tier unresolved",IF(IFERROR(VALUE(RIGHT(G1393,1))-VALUE(RIGHT(IFERROR(INDEX('Crafting recipes'!$H$6:$H$1005,MATCH(J1393,'Crafting recipes'!$A$6:$A$1005,0)),"MISSING ID"),1)),0)=1,IF(B1393=IFERROR(INDEX('Crafting recipes'!$H$6:$H$1005,MATCH(J1393,'Crafting recipes'!$A$6:$A$1005,0)),"MISSING ID"),"Advances one material tier","Lower-tier ingredient; route advances one tier"),"Needs tier review"))))))</x:f>
        <x:v>Finished endpoint</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T4</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Not applicable</x:v>
      </x:c>
      <x:c r="H1394" s="4" t="str">
        <x:f>IFERROR(INDEX('Material routes'!$H$6:$H$2205,MATCH(V1394,'Material routes'!$A$6:$A$2205,0)),"MISSING ID")</x:f>
        <x:v>Energy storage</x:v>
      </x:c>
      <x:c r="I1394" s="4" t="str">
        <x:f>IFERROR(INDEX('Material routes'!$G$6:$G$2205,MATCH(V1394,'Material routes'!$A$6:$A$2205,0)),"MISSING ID")</x:f>
        <x:v>Field supplies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prerequisite",IF(K1394="Raw entry preparation","Entry-resource preparation",IF(G1394="Not applicable",IF(IFERROR(INDEX('Items'!$AI$6:$AI$1005,MATCH(T1394,'Items'!$A$6:$A$1005,0)),"MISSING ID")="Finished item","Finished endpoint",IF(IFERROR(INDEX('Items'!$AI$6:$AI$1005,MATCH(T1394,'Items'!$A$6:$A$1005,0)),"MISSING ID")="Currency","Currency / no refinement tier","Recovered output / tier not applicable")),IF(OR(IFERROR(INDEX('Crafting recipes'!$H$6:$H$1005,MATCH(J1394,'Crafting recipes'!$A$6:$A$1005,0)),"MISSING ID")="Unassigned",G1394="Unassigned"),"Tier unresolved",IF(IFERROR(VALUE(RIGHT(G1394,1))-VALUE(RIGHT(IFERROR(INDEX('Crafting recipes'!$H$6:$H$1005,MATCH(J1394,'Crafting recipes'!$A$6:$A$1005,0)),"MISSING ID"),1)),0)=1,IF(B1394=IFERROR(INDEX('Crafting recipes'!$H$6:$H$1005,MATCH(J1394,'Crafting recipes'!$A$6:$A$1005,0)),"MISSING ID"),"Advances one material tier","Lower-tier ingredient; route advances one tier"),"Needs tier review"))))))</x:f>
        <x:v>Finished endpoint</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T4</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Not applicable</x:v>
      </x:c>
      <x:c r="H1395" s="4" t="str">
        <x:f>IFERROR(INDEX('Material routes'!$H$6:$H$2205,MATCH(V1395,'Material routes'!$A$6:$A$2205,0)),"MISSING ID")</x:f>
        <x:v>Energy storage</x:v>
      </x:c>
      <x:c r="I1395" s="4" t="str">
        <x:f>IFERROR(INDEX('Material routes'!$G$6:$G$2205,MATCH(V1395,'Material routes'!$A$6:$A$2205,0)),"MISSING ID")</x:f>
        <x:v>Field supplies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prerequisite",IF(K1395="Raw entry preparation","Entry-resource preparation",IF(G1395="Not applicable",IF(IFERROR(INDEX('Items'!$AI$6:$AI$1005,MATCH(T1395,'Items'!$A$6:$A$1005,0)),"MISSING ID")="Finished item","Finished endpoint",IF(IFERROR(INDEX('Items'!$AI$6:$AI$1005,MATCH(T1395,'Items'!$A$6:$A$1005,0)),"MISSING ID")="Currency","Currency / no refinement tier","Recovered output / tier not applicable")),IF(OR(IFERROR(INDEX('Crafting recipes'!$H$6:$H$1005,MATCH(J1395,'Crafting recipes'!$A$6:$A$1005,0)),"MISSING ID")="Unassigned",G1395="Unassigned"),"Tier unresolved",IF(IFERROR(VALUE(RIGHT(G1395,1))-VALUE(RIGHT(IFERROR(INDEX('Crafting recipes'!$H$6:$H$1005,MATCH(J1395,'Crafting recipes'!$A$6:$A$1005,0)),"MISSING ID"),1)),0)=1,IF(B1395=IFERROR(INDEX('Crafting recipes'!$H$6:$H$1005,MATCH(J1395,'Crafting recipes'!$A$6:$A$1005,0)),"MISSING ID"),"Advances one material tier","Lower-tier ingredient; route advances one tier"),"Needs tier review"))))))</x:f>
        <x:v>Finished endpoint</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T3</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Not applicable</x:v>
      </x:c>
      <x:c r="H1396" s="4" t="str">
        <x:f>IFERROR(INDEX('Material routes'!$H$6:$H$2205,MATCH(V1396,'Material routes'!$A$6:$A$2205,0)),"MISSING ID")</x:f>
        <x:v>Energy storage</x:v>
      </x:c>
      <x:c r="I1396" s="4" t="str">
        <x:f>IFERROR(INDEX('Material routes'!$G$6:$G$2205,MATCH(V1396,'Material routes'!$A$6:$A$2205,0)),"MISSING ID")</x:f>
        <x:v>Field supplies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prerequisite",IF(K1396="Raw entry preparation","Entry-resource preparation",IF(G1396="Not applicable",IF(IFERROR(INDEX('Items'!$AI$6:$AI$1005,MATCH(T1396,'Items'!$A$6:$A$1005,0)),"MISSING ID")="Finished item","Finished endpoint",IF(IFERROR(INDEX('Items'!$AI$6:$AI$1005,MATCH(T1396,'Items'!$A$6:$A$1005,0)),"MISSING ID")="Currency","Currency / no refinement tier","Recovered output / tier not applicable")),IF(OR(IFERROR(INDEX('Crafting recipes'!$H$6:$H$1005,MATCH(J1396,'Crafting recipes'!$A$6:$A$1005,0)),"MISSING ID")="Unassigned",G1396="Unassigned"),"Tier unresolved",IF(IFERROR(VALUE(RIGHT(G1396,1))-VALUE(RIGHT(IFERROR(INDEX('Crafting recipes'!$H$6:$H$1005,MATCH(J1396,'Crafting recipes'!$A$6:$A$1005,0)),"MISSING ID"),1)),0)=1,IF(B1396=IFERROR(INDEX('Crafting recipes'!$H$6:$H$1005,MATCH(J1396,'Crafting recipes'!$A$6:$A$1005,0)),"MISSING ID"),"Advances one material tier","Lower-tier ingredient; route advances one tier"),"Needs tier review"))))))</x:f>
        <x:v>Finished endpoint</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T4</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Not applicable</x:v>
      </x:c>
      <x:c r="H1397" s="4" t="str">
        <x:f>IFERROR(INDEX('Material routes'!$H$6:$H$2205,MATCH(V1397,'Material routes'!$A$6:$A$2205,0)),"MISSING ID")</x:f>
        <x:v>Energy storage</x:v>
      </x:c>
      <x:c r="I1397" s="4" t="str">
        <x:f>IFERROR(INDEX('Material routes'!$G$6:$G$2205,MATCH(V1397,'Material routes'!$A$6:$A$2205,0)),"MISSING ID")</x:f>
        <x:v>Field supplies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prerequisite",IF(K1397="Raw entry preparation","Entry-resource preparation",IF(G1397="Not applicable",IF(IFERROR(INDEX('Items'!$AI$6:$AI$1005,MATCH(T1397,'Items'!$A$6:$A$1005,0)),"MISSING ID")="Finished item","Finished endpoint",IF(IFERROR(INDEX('Items'!$AI$6:$AI$1005,MATCH(T1397,'Items'!$A$6:$A$1005,0)),"MISSING ID")="Currency","Currency / no refinement tier","Recovered output / tier not applicable")),IF(OR(IFERROR(INDEX('Crafting recipes'!$H$6:$H$1005,MATCH(J1397,'Crafting recipes'!$A$6:$A$1005,0)),"MISSING ID")="Unassigned",G1397="Unassigned"),"Tier unresolved",IF(IFERROR(VALUE(RIGHT(G1397,1))-VALUE(RIGHT(IFERROR(INDEX('Crafting recipes'!$H$6:$H$1005,MATCH(J1397,'Crafting recipes'!$A$6:$A$1005,0)),"MISSING ID"),1)),0)=1,IF(B1397=IFERROR(INDEX('Crafting recipes'!$H$6:$H$1005,MATCH(J1397,'Crafting recipes'!$A$6:$A$1005,0)),"MISSING ID"),"Advances one material tier","Lower-tier ingredient; route advances one tier"),"Needs tier review"))))))</x:f>
        <x:v>Finished endpoint</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T4</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Not applicable</x:v>
      </x:c>
      <x:c r="H1398" s="4" t="str">
        <x:f>IFERROR(INDEX('Material routes'!$H$6:$H$2205,MATCH(V1398,'Material routes'!$A$6:$A$2205,0)),"MISSING ID")</x:f>
        <x:v>Energy storage</x:v>
      </x:c>
      <x:c r="I1398" s="4" t="str">
        <x:f>IFERROR(INDEX('Material routes'!$G$6:$G$2205,MATCH(V1398,'Material routes'!$A$6:$A$2205,0)),"MISSING ID")</x:f>
        <x:v>Field supplies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prerequisite",IF(K1398="Raw entry preparation","Entry-resource preparation",IF(G1398="Not applicable",IF(IFERROR(INDEX('Items'!$AI$6:$AI$1005,MATCH(T1398,'Items'!$A$6:$A$1005,0)),"MISSING ID")="Finished item","Finished endpoint",IF(IFERROR(INDEX('Items'!$AI$6:$AI$1005,MATCH(T1398,'Items'!$A$6:$A$1005,0)),"MISSING ID")="Currency","Currency / no refinement tier","Recovered output / tier not applicable")),IF(OR(IFERROR(INDEX('Crafting recipes'!$H$6:$H$1005,MATCH(J1398,'Crafting recipes'!$A$6:$A$1005,0)),"MISSING ID")="Unassigned",G1398="Unassigned"),"Tier unresolved",IF(IFERROR(VALUE(RIGHT(G1398,1))-VALUE(RIGHT(IFERROR(INDEX('Crafting recipes'!$H$6:$H$1005,MATCH(J1398,'Crafting recipes'!$A$6:$A$1005,0)),"MISSING ID"),1)),0)=1,IF(B1398=IFERROR(INDEX('Crafting recipes'!$H$6:$H$1005,MATCH(J1398,'Crafting recipes'!$A$6:$A$1005,0)),"MISSING ID"),"Advances one material tier","Lower-tier ingredient; route advances one tier"),"Needs tier review"))))))</x:f>
        <x:v>Finished endpoint</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Not applicable</x:v>
      </x:c>
      <x:c r="H1399" s="4" t="str">
        <x:f>IFERROR(INDEX('Material routes'!$H$6:$H$2205,MATCH(V1399,'Material routes'!$A$6:$A$2205,0)),"MISSING ID")</x:f>
        <x:v>Musical instrument</x:v>
      </x:c>
      <x:c r="I1399" s="4" t="str">
        <x:f>IFERROR(INDEX('Material routes'!$G$6:$G$2205,MATCH(V1399,'Material routes'!$A$6:$A$2205,0)),"MISSING ID")</x:f>
        <x:v>Cultural objects</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Finished endpoint</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Not applicable</x:v>
      </x:c>
      <x:c r="H1400" s="4" t="str">
        <x:f>IFERROR(INDEX('Material routes'!$H$6:$H$2205,MATCH(V1400,'Material routes'!$A$6:$A$2205,0)),"MISSING ID")</x:f>
        <x:v>Musical instrument</x:v>
      </x:c>
      <x:c r="I1400" s="4" t="str">
        <x:f>IFERROR(INDEX('Material routes'!$G$6:$G$2205,MATCH(V1400,'Material routes'!$A$6:$A$2205,0)),"MISSING ID")</x:f>
        <x:v>Cultural objects</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Finished endpoint</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Not applicable</x:v>
      </x:c>
      <x:c r="H1401" s="4" t="str">
        <x:f>IFERROR(INDEX('Material routes'!$H$6:$H$2205,MATCH(V1401,'Material routes'!$A$6:$A$2205,0)),"MISSING ID")</x:f>
        <x:v>Musical instrument</x:v>
      </x:c>
      <x:c r="I1401" s="4" t="str">
        <x:f>IFERROR(INDEX('Material routes'!$G$6:$G$2205,MATCH(V1401,'Material routes'!$A$6:$A$2205,0)),"MISSING ID")</x:f>
        <x:v>Cultural objects</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Finished endpoint</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Not applicable</x:v>
      </x:c>
      <x:c r="H1402" s="4" t="str">
        <x:f>IFERROR(INDEX('Material routes'!$H$6:$H$2205,MATCH(V1402,'Material routes'!$A$6:$A$2205,0)),"MISSING ID")</x:f>
        <x:v>Musical instrument</x:v>
      </x:c>
      <x:c r="I1402" s="4" t="str">
        <x:f>IFERROR(INDEX('Material routes'!$G$6:$G$2205,MATCH(V1402,'Material routes'!$A$6:$A$2205,0)),"MISSING ID")</x:f>
        <x:v>Cultural objects</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Finished endpoint</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Not applicable</x:v>
      </x:c>
      <x:c r="H1403" s="4" t="str">
        <x:f>IFERROR(INDEX('Material routes'!$H$6:$H$2205,MATCH(V1403,'Material routes'!$A$6:$A$2205,0)),"MISSING ID")</x:f>
        <x:v>Musical instrument</x:v>
      </x:c>
      <x:c r="I1403" s="4" t="str">
        <x:f>IFERROR(INDEX('Material routes'!$G$6:$G$2205,MATCH(V1403,'Material routes'!$A$6:$A$2205,0)),"MISSING ID")</x:f>
        <x:v>Cultural objects</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Finished endpoint</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t="str">
        <x:f>IFERROR(INDEX('Material routes'!$E$6:$E$2205,MATCH(U1404,'Material routes'!$A$6:$A$2205,0)),"MISSING ID")</x:f>
        <x:v>Instrument bridge blank</x:v>
      </x:c>
      <x:c r="B1404" s="4" t="str">
        <x:f>IFERROR(INDEX('Material routes'!$F$6:$F$2205,MATCH(U1404,'Material routes'!$A$6:$A$2205,0)),"MISSING ID")</x:f>
        <x:v>T2</x:v>
      </x:c>
      <x:c r="C1404" s="4" t="str">
        <x:f>IFERROR(INDEX('Material routes'!$H$6:$H$2205,MATCH(U1404,'Material routes'!$A$6:$A$2205,0)),"MISSING ID")</x:f>
        <x:v>Crafting component</x:v>
      </x:c>
      <x:c r="D1404" s="4" t="str">
        <x:f>IFERROR(INDEX('Material routes'!$G$6:$G$2205,MATCH(U1404,'Material routes'!$A$6:$A$2205,0)),"MISSING ID")</x:f>
        <x:v>Crafting components</x:v>
      </x:c>
      <x:c r="E1404" s="4" t="str">
        <x:f>IFERROR(INDEX('Material routes'!$C$6:$C$2205,MATCH(U1404,'Material routes'!$A$6:$A$2205,0)),"MISSING ID")</x:f>
        <x:v>Ingredient candidate</x:v>
      </x:c>
      <x:c r="F1404" s="4" t="str">
        <x:f>IFERROR(INDEX('Material routes'!$E$6:$E$2205,MATCH(V1404,'Material routes'!$A$6:$A$2205,0)),"MISSING ID")</x:f>
        <x:v>Wire-strung shell lyre</x:v>
      </x:c>
      <x:c r="G1404" s="4" t="str">
        <x:f>IFERROR(INDEX('Material routes'!$F$6:$F$2205,MATCH(V1404,'Material routes'!$A$6:$A$2205,0)),"MISSING ID")</x:f>
        <x:v>Not applicable</x:v>
      </x:c>
      <x:c r="H1404" s="4" t="str">
        <x:f>IFERROR(INDEX('Material routes'!$H$6:$H$2205,MATCH(V1404,'Material routes'!$A$6:$A$2205,0)),"MISSING ID")</x:f>
        <x:v>Musical instrument</x:v>
      </x:c>
      <x:c r="I1404" s="4" t="str">
        <x:f>IFERROR(INDEX('Material routes'!$G$6:$G$2205,MATCH(V1404,'Material routes'!$A$6:$A$2205,0)),"MISSING ID")</x:f>
        <x:v>Cultural objects</x:v>
      </x:c>
      <x:c r="J1404" s="4" t="str">
        <x:f>IFERROR(INDEX('Material routes'!$B$6:$B$2205,MATCH(U1404,'Material routes'!$A$6:$A$2205,0)),"MISSING ID")</x:f>
        <x:v>design.collection.wire_strung_shell_lyre</x:v>
      </x:c>
      <x:c r="K1404" s="4" t="str">
        <x:f>IFERROR(INDEX('Crafting recipes'!$C$6:$C$1005,MATCH(J1404,'Crafting recipes'!$A$6:$A$1005,0)),"MISSING ID")</x:f>
        <x:v>Finished-item crafting</x:v>
      </x:c>
      <x:c r="L1404" s="4" t="str">
        <x:f>IFERROR(INDEX('Material routes'!$K$6:$K$2205,MATCH(U1404,'Material routes'!$A$6:$A$2205,0)),"MISSING ID")</x:f>
        <x:v>Proposal</x:v>
      </x:c>
      <x:c r="M1404" s="4" t="str">
        <x:f>IFERROR(INDEX('Material routes'!$M$6:$M$2205,MATCH(U1404,'Material routes'!$A$6:$A$2205,0)),"MISSING ID")</x:f>
        <x:v>Partial proposal</x:v>
      </x:c>
      <x:c r="N1404" s="4"/>
      <x:c r="O1404" s="4" t="str">
        <x:f>IFERROR(INDEX('Material routes'!$J$6:$J$2205,MATCH(U1404,'Material routes'!$A$6:$A$2205,0)),"MISSING ID")</x:f>
        <x:v>Unspecified</x:v>
      </x:c>
      <x:c r="P1404" s="4"/>
      <x:c r="Q1404" s="4" t="str">
        <x:f>IFERROR(INDEX('Material routes'!$J$6:$J$2205,MATCH(V1404,'Material routes'!$A$6:$A$2205,0)),"MISSING ID")</x:f>
        <x:v>Unspecified</x:v>
      </x:c>
      <x:c r="R1404" s="4" t="str">
        <x:f>IF(L1404="Withheld","Withheld premise",IF(E1404="Tool candidate","Reusable prerequisite",IF(K1404="Raw entry preparation","Entry-resource preparation",IF(G1404="Not applicable",IF(IFERROR(INDEX('Items'!$AI$6:$AI$1005,MATCH(T1404,'Items'!$A$6:$A$1005,0)),"MISSING ID")="Finished item","Finished endpoint",IF(IFERROR(INDEX('Items'!$AI$6:$AI$1005,MATCH(T1404,'Items'!$A$6:$A$1005,0)),"MISSING ID")="Currency","Currency / no refinement tier","Recovered output / tier not applicable")),IF(OR(IFERROR(INDEX('Crafting recipes'!$H$6:$H$1005,MATCH(J1404,'Crafting recipes'!$A$6:$A$1005,0)),"MISSING ID")="Unassigned",G1404="Unassigned"),"Tier unresolved",IF(IFERROR(VALUE(RIGHT(G1404,1))-VALUE(RIGHT(IFERROR(INDEX('Crafting recipes'!$H$6:$H$1005,MATCH(J1404,'Crafting recipes'!$A$6:$A$1005,0)),"MISSING ID"),1)),0)=1,IF(B1404=IFERROR(INDEX('Crafting recipes'!$H$6:$H$1005,MATCH(J1404,'Crafting recipes'!$A$6:$A$1005,0)),"MISSING ID"),"Advances one material tier","Lower-tier ingredient; route advances one tier"),"Needs tier review"))))))</x:f>
        <x:v>Finished endpoint</x:v>
      </x:c>
      <x:c r="S1404" s="4" t="str">
        <x:f>IFERROR(INDEX('Material routes'!$D$6:$D$2205,MATCH(U1404,'Material routes'!$A$6:$A$2205,0)),"MISSING ID")</x:f>
        <x:v>proposal.audit.instrument_bridge_blank</x:v>
      </x:c>
      <x:c r="T1404" s="4" t="str">
        <x:f>IFERROR(INDEX('Material routes'!$D$6:$D$2205,MATCH(V1404,'Material routes'!$A$6:$A$2205,0)),"MISSING ID")</x:f>
        <x:v>proposal.collection.wire_strung_shell_lyre</x:v>
      </x:c>
      <x:c r="U1404" s="4" t="str">
        <x:v>design.collection.wire_strung_shell_lyre.audit.extra.75</x:v>
      </x:c>
      <x:c r="V1404" s="4" t="str">
        <x:v>design.collection.wire_strung_shell_lyre.out</x:v>
      </x:c>
    </x:row>
    <x:row r="1405" ht="64" customHeight="1">
      <x:c r="A1405" s="4" t="str">
        <x:f>IFERROR(INDEX('Material routes'!$E$6:$E$2205,MATCH(U1405,'Material routes'!$A$6:$A$2205,0)),"MISSING ID")</x:f>
        <x:v>Instrument tuning peg set</x:v>
      </x:c>
      <x:c r="B1405" s="4" t="str">
        <x:f>IFERROR(INDEX('Material routes'!$F$6:$F$2205,MATCH(U1405,'Material routes'!$A$6:$A$2205,0)),"MISSING ID")</x:f>
        <x:v>T3</x:v>
      </x:c>
      <x:c r="C1405" s="4" t="str">
        <x:f>IFERROR(INDEX('Material routes'!$H$6:$H$2205,MATCH(U1405,'Material routes'!$A$6:$A$2205,0)),"MISSING ID")</x:f>
        <x:v>Crafting component</x:v>
      </x:c>
      <x:c r="D1405" s="4" t="str">
        <x:f>IFERROR(INDEX('Material routes'!$G$6:$G$2205,MATCH(U1405,'Material routes'!$A$6:$A$2205,0)),"MISSING ID")</x:f>
        <x:v>Crafting components</x:v>
      </x:c>
      <x:c r="E1405" s="4" t="str">
        <x:f>IFERROR(INDEX('Material routes'!$C$6:$C$2205,MATCH(U1405,'Material routes'!$A$6:$A$2205,0)),"MISSING ID")</x:f>
        <x:v>Ingredient candidate</x:v>
      </x:c>
      <x:c r="F1405" s="4" t="str">
        <x:f>IFERROR(INDEX('Material routes'!$E$6:$E$2205,MATCH(V1405,'Material routes'!$A$6:$A$2205,0)),"MISSING ID")</x:f>
        <x:v>Wire-strung shell lyre</x:v>
      </x:c>
      <x:c r="G1405" s="4" t="str">
        <x:f>IFERROR(INDEX('Material routes'!$F$6:$F$2205,MATCH(V1405,'Material routes'!$A$6:$A$2205,0)),"MISSING ID")</x:f>
        <x:v>Not applicable</x:v>
      </x:c>
      <x:c r="H1405" s="4" t="str">
        <x:f>IFERROR(INDEX('Material routes'!$H$6:$H$2205,MATCH(V1405,'Material routes'!$A$6:$A$2205,0)),"MISSING ID")</x:f>
        <x:v>Musical instrument</x:v>
      </x:c>
      <x:c r="I1405" s="4" t="str">
        <x:f>IFERROR(INDEX('Material routes'!$G$6:$G$2205,MATCH(V1405,'Material routes'!$A$6:$A$2205,0)),"MISSING ID")</x:f>
        <x:v>Cultural objects</x:v>
      </x:c>
      <x:c r="J1405" s="4" t="str">
        <x:f>IFERROR(INDEX('Material routes'!$B$6:$B$2205,MATCH(U1405,'Material routes'!$A$6:$A$2205,0)),"MISSING ID")</x:f>
        <x:v>design.collection.wire_strung_shell_lyre</x:v>
      </x:c>
      <x:c r="K1405" s="4" t="str">
        <x:f>IFERROR(INDEX('Crafting recipes'!$C$6:$C$1005,MATCH(J1405,'Crafting recipes'!$A$6:$A$1005,0)),"MISSING ID")</x:f>
        <x:v>Finished-item crafting</x:v>
      </x:c>
      <x:c r="L1405" s="4" t="str">
        <x:f>IFERROR(INDEX('Material routes'!$K$6:$K$2205,MATCH(U1405,'Material routes'!$A$6:$A$2205,0)),"MISSING ID")</x:f>
        <x:v>Proposal</x:v>
      </x:c>
      <x:c r="M1405" s="4" t="str">
        <x:f>IFERROR(INDEX('Material routes'!$M$6:$M$2205,MATCH(U1405,'Material routes'!$A$6:$A$2205,0)),"MISSING ID")</x:f>
        <x:v>Partial proposal</x:v>
      </x:c>
      <x:c r="N1405" s="4"/>
      <x:c r="O1405" s="4" t="str">
        <x:f>IFERROR(INDEX('Material routes'!$J$6:$J$2205,MATCH(U1405,'Material routes'!$A$6:$A$2205,0)),"MISSING ID")</x:f>
        <x:v>Unspecified</x:v>
      </x:c>
      <x:c r="P1405" s="4"/>
      <x:c r="Q1405" s="4" t="str">
        <x:f>IFERROR(INDEX('Material routes'!$J$6:$J$2205,MATCH(V1405,'Material routes'!$A$6:$A$2205,0)),"MISSING ID")</x:f>
        <x:v>Unspecified</x:v>
      </x:c>
      <x:c r="R1405" s="4" t="str">
        <x:f>IF(L1405="Withheld","Withheld premise",IF(E1405="Tool candidate","Reusable prerequisite",IF(K1405="Raw entry preparation","Entry-resource preparation",IF(G1405="Not applicable",IF(IFERROR(INDEX('Items'!$AI$6:$AI$1005,MATCH(T1405,'Items'!$A$6:$A$1005,0)),"MISSING ID")="Finished item","Finished endpoint",IF(IFERROR(INDEX('Items'!$AI$6:$AI$1005,MATCH(T1405,'Items'!$A$6:$A$1005,0)),"MISSING ID")="Currency","Currency / no refinement tier","Recovered output / tier not applicable")),IF(OR(IFERROR(INDEX('Crafting recipes'!$H$6:$H$1005,MATCH(J1405,'Crafting recipes'!$A$6:$A$1005,0)),"MISSING ID")="Unassigned",G1405="Unassigned"),"Tier unresolved",IF(IFERROR(VALUE(RIGHT(G1405,1))-VALUE(RIGHT(IFERROR(INDEX('Crafting recipes'!$H$6:$H$1005,MATCH(J1405,'Crafting recipes'!$A$6:$A$1005,0)),"MISSING ID"),1)),0)=1,IF(B1405=IFERROR(INDEX('Crafting recipes'!$H$6:$H$1005,MATCH(J1405,'Crafting recipes'!$A$6:$A$1005,0)),"MISSING ID"),"Advances one material tier","Lower-tier ingredient; route advances one tier"),"Needs tier review"))))))</x:f>
        <x:v>Finished endpoint</x:v>
      </x:c>
      <x:c r="S1405" s="4" t="str">
        <x:f>IFERROR(INDEX('Material routes'!$D$6:$D$2205,MATCH(U1405,'Material routes'!$A$6:$A$2205,0)),"MISSING ID")</x:f>
        <x:v>proposal.audit.instrument_tuning_peg_set</x:v>
      </x:c>
      <x:c r="T1405" s="4" t="str">
        <x:f>IFERROR(INDEX('Material routes'!$D$6:$D$2205,MATCH(V1405,'Material routes'!$A$6:$A$2205,0)),"MISSING ID")</x:f>
        <x:v>proposal.collection.wire_strung_shell_lyre</x:v>
      </x:c>
      <x:c r="U1405" s="4" t="str">
        <x:v>design.collection.wire_strung_shell_lyre.audit.extra.76</x:v>
      </x:c>
      <x:c r="V1405" s="4" t="str">
        <x:v>design.collection.wire_strung_shell_lyre.out</x:v>
      </x:c>
    </x:row>
    <x:row r="1406" ht="64" customHeight="1">
      <x:c r="A1406" s="4" t="str">
        <x:f>IFERROR(INDEX('Material routes'!$E$6:$E$2205,MATCH(U1406,'Material routes'!$A$6:$A$2205,0)),"MISSING ID")</x:f>
        <x:v>Instrument bridge blank</x:v>
      </x:c>
      <x:c r="B1406" s="4" t="str">
        <x:f>IFERROR(INDEX('Material routes'!$F$6:$F$2205,MATCH(U1406,'Material routes'!$A$6:$A$2205,0)),"MISSING ID")</x:f>
        <x:v>T2</x:v>
      </x:c>
      <x:c r="C1406" s="4" t="str">
        <x:f>IFERROR(INDEX('Material routes'!$H$6:$H$2205,MATCH(U1406,'Material routes'!$A$6:$A$2205,0)),"MISSING ID")</x:f>
        <x:v>Crafting component</x:v>
      </x:c>
      <x:c r="D1406" s="4" t="str">
        <x:f>IFERROR(INDEX('Material routes'!$G$6:$G$2205,MATCH(U1406,'Material routes'!$A$6:$A$2205,0)),"MISSING ID")</x:f>
        <x:v>Crafting components</x:v>
      </x:c>
      <x:c r="E1406" s="4" t="str">
        <x:f>IFERROR(INDEX('Material routes'!$C$6:$C$2205,MATCH(U1406,'Material routes'!$A$6:$A$2205,0)),"MISSING ID")</x:f>
        <x:v>Ingredient candidate</x:v>
      </x:c>
      <x:c r="F1406" s="4" t="str">
        <x:f>IFERROR(INDEX('Material routes'!$E$6:$E$2205,MATCH(V1406,'Material routes'!$A$6:$A$2205,0)),"MISSING ID")</x:f>
        <x:v>Tendon-strung metal zither</x:v>
      </x:c>
      <x:c r="G1406" s="4" t="str">
        <x:f>IFERROR(INDEX('Material routes'!$F$6:$F$2205,MATCH(V1406,'Material routes'!$A$6:$A$2205,0)),"MISSING ID")</x:f>
        <x:v>Not applicable</x:v>
      </x:c>
      <x:c r="H1406" s="4" t="str">
        <x:f>IFERROR(INDEX('Material routes'!$H$6:$H$2205,MATCH(V1406,'Material routes'!$A$6:$A$2205,0)),"MISSING ID")</x:f>
        <x:v>Musical instrument</x:v>
      </x:c>
      <x:c r="I1406" s="4" t="str">
        <x:f>IFERROR(INDEX('Material routes'!$G$6:$G$2205,MATCH(V1406,'Material routes'!$A$6:$A$2205,0)),"MISSING ID")</x:f>
        <x:v>Cultural objects</x:v>
      </x:c>
      <x:c r="J1406" s="4" t="str">
        <x:f>IFERROR(INDEX('Material routes'!$B$6:$B$2205,MATCH(U1406,'Material routes'!$A$6:$A$2205,0)),"MISSING ID")</x:f>
        <x:v>design.collection.tendon_strung_metal_zither</x:v>
      </x:c>
      <x:c r="K1406" s="4" t="str">
        <x:f>IFERROR(INDEX('Crafting recipes'!$C$6:$C$1005,MATCH(J1406,'Crafting recipes'!$A$6:$A$1005,0)),"MISSING ID")</x:f>
        <x:v>Finished-item crafting</x:v>
      </x:c>
      <x:c r="L1406" s="4" t="str">
        <x:f>IFERROR(INDEX('Material routes'!$K$6:$K$2205,MATCH(U1406,'Material routes'!$A$6:$A$2205,0)),"MISSING ID")</x:f>
        <x:v>Proposal</x:v>
      </x:c>
      <x:c r="M1406" s="4" t="str">
        <x:f>IFERROR(INDEX('Material routes'!$M$6:$M$2205,MATCH(U1406,'Material routes'!$A$6:$A$2205,0)),"MISSING ID")</x:f>
        <x:v>Partial proposal</x:v>
      </x:c>
      <x:c r="N1406" s="4"/>
      <x:c r="O1406" s="4" t="str">
        <x:f>IFERROR(INDEX('Material routes'!$J$6:$J$2205,MATCH(U1406,'Material routes'!$A$6:$A$2205,0)),"MISSING ID")</x:f>
        <x:v>Unspecified</x:v>
      </x:c>
      <x:c r="P1406" s="4"/>
      <x:c r="Q1406" s="4" t="str">
        <x:f>IFERROR(INDEX('Material routes'!$J$6:$J$2205,MATCH(V1406,'Material routes'!$A$6:$A$2205,0)),"MISSING ID")</x:f>
        <x:v>Unspecified</x:v>
      </x:c>
      <x:c r="R1406" s="4" t="str">
        <x:f>IF(L1406="Withheld","Withheld premise",IF(E1406="Tool candidate","Reusable prerequisite",IF(K1406="Raw entry preparation","Entry-resource preparation",IF(G1406="Not applicable",IF(IFERROR(INDEX('Items'!$AI$6:$AI$1005,MATCH(T1406,'Items'!$A$6:$A$1005,0)),"MISSING ID")="Finished item","Finished endpoint",IF(IFERROR(INDEX('Items'!$AI$6:$AI$1005,MATCH(T1406,'Items'!$A$6:$A$1005,0)),"MISSING ID")="Currency","Currency / no refinement tier","Recovered output / tier not applicable")),IF(OR(IFERROR(INDEX('Crafting recipes'!$H$6:$H$1005,MATCH(J1406,'Crafting recipes'!$A$6:$A$1005,0)),"MISSING ID")="Unassigned",G1406="Unassigned"),"Tier unresolved",IF(IFERROR(VALUE(RIGHT(G1406,1))-VALUE(RIGHT(IFERROR(INDEX('Crafting recipes'!$H$6:$H$1005,MATCH(J1406,'Crafting recipes'!$A$6:$A$1005,0)),"MISSING ID"),1)),0)=1,IF(B1406=IFERROR(INDEX('Crafting recipes'!$H$6:$H$1005,MATCH(J1406,'Crafting recipes'!$A$6:$A$1005,0)),"MISSING ID"),"Advances one material tier","Lower-tier ingredient; route advances one tier"),"Needs tier review"))))))</x:f>
        <x:v>Finished endpoint</x:v>
      </x:c>
      <x:c r="S1406" s="4" t="str">
        <x:f>IFERROR(INDEX('Material routes'!$D$6:$D$2205,MATCH(U1406,'Material routes'!$A$6:$A$2205,0)),"MISSING ID")</x:f>
        <x:v>proposal.audit.instrument_bridge_blank</x:v>
      </x:c>
      <x:c r="T1406" s="4" t="str">
        <x:f>IFERROR(INDEX('Material routes'!$D$6:$D$2205,MATCH(V1406,'Material routes'!$A$6:$A$2205,0)),"MISSING ID")</x:f>
        <x:v>proposal.collection.tendon_strung_metal_zither</x:v>
      </x:c>
      <x:c r="U1406" s="4" t="str">
        <x:v>design.collection.tendon_strung_metal_zither.audit.extra.77</x:v>
      </x:c>
      <x:c r="V1406" s="4" t="str">
        <x:v>design.collection.tendon_strung_metal_zither.out</x:v>
      </x:c>
    </x:row>
    <x:row r="1407" ht="64" customHeight="1">
      <x:c r="A1407" s="4" t="str">
        <x:f>IFERROR(INDEX('Material routes'!$E$6:$E$2205,MATCH(U1407,'Material routes'!$A$6:$A$2205,0)),"MISSING ID")</x:f>
        <x:v>Instrument tuning peg set</x:v>
      </x:c>
      <x:c r="B1407" s="4" t="str">
        <x:f>IFERROR(INDEX('Material routes'!$F$6:$F$2205,MATCH(U1407,'Material routes'!$A$6:$A$2205,0)),"MISSING ID")</x:f>
        <x:v>T3</x:v>
      </x:c>
      <x:c r="C1407" s="4" t="str">
        <x:f>IFERROR(INDEX('Material routes'!$H$6:$H$2205,MATCH(U1407,'Material routes'!$A$6:$A$2205,0)),"MISSING ID")</x:f>
        <x:v>Crafting component</x:v>
      </x:c>
      <x:c r="D1407" s="4" t="str">
        <x:f>IFERROR(INDEX('Material routes'!$G$6:$G$2205,MATCH(U1407,'Material routes'!$A$6:$A$2205,0)),"MISSING ID")</x:f>
        <x:v>Crafting components</x:v>
      </x:c>
      <x:c r="E1407" s="4" t="str">
        <x:f>IFERROR(INDEX('Material routes'!$C$6:$C$2205,MATCH(U1407,'Material routes'!$A$6:$A$2205,0)),"MISSING ID")</x:f>
        <x:v>Ingredient candidate</x:v>
      </x:c>
      <x:c r="F1407" s="4" t="str">
        <x:f>IFERROR(INDEX('Material routes'!$E$6:$E$2205,MATCH(V1407,'Material routes'!$A$6:$A$2205,0)),"MISSING ID")</x:f>
        <x:v>Tendon-strung metal zither</x:v>
      </x:c>
      <x:c r="G1407" s="4" t="str">
        <x:f>IFERROR(INDEX('Material routes'!$F$6:$F$2205,MATCH(V1407,'Material routes'!$A$6:$A$2205,0)),"MISSING ID")</x:f>
        <x:v>Not applicable</x:v>
      </x:c>
      <x:c r="H1407" s="4" t="str">
        <x:f>IFERROR(INDEX('Material routes'!$H$6:$H$2205,MATCH(V1407,'Material routes'!$A$6:$A$2205,0)),"MISSING ID")</x:f>
        <x:v>Musical instrument</x:v>
      </x:c>
      <x:c r="I1407" s="4" t="str">
        <x:f>IFERROR(INDEX('Material routes'!$G$6:$G$2205,MATCH(V1407,'Material routes'!$A$6:$A$2205,0)),"MISSING ID")</x:f>
        <x:v>Cultural objects</x:v>
      </x:c>
      <x:c r="J1407" s="4" t="str">
        <x:f>IFERROR(INDEX('Material routes'!$B$6:$B$2205,MATCH(U1407,'Material routes'!$A$6:$A$2205,0)),"MISSING ID")</x:f>
        <x:v>design.collection.tendon_strung_metal_zither</x:v>
      </x:c>
      <x:c r="K1407" s="4" t="str">
        <x:f>IFERROR(INDEX('Crafting recipes'!$C$6:$C$1005,MATCH(J1407,'Crafting recipes'!$A$6:$A$1005,0)),"MISSING ID")</x:f>
        <x:v>Finished-item crafting</x:v>
      </x:c>
      <x:c r="L1407" s="4" t="str">
        <x:f>IFERROR(INDEX('Material routes'!$K$6:$K$2205,MATCH(U1407,'Material routes'!$A$6:$A$2205,0)),"MISSING ID")</x:f>
        <x:v>Proposal</x:v>
      </x:c>
      <x:c r="M1407" s="4" t="str">
        <x:f>IFERROR(INDEX('Material routes'!$M$6:$M$2205,MATCH(U1407,'Material routes'!$A$6:$A$2205,0)),"MISSING ID")</x:f>
        <x:v>Partial proposal</x:v>
      </x:c>
      <x:c r="N1407" s="4"/>
      <x:c r="O1407" s="4" t="str">
        <x:f>IFERROR(INDEX('Material routes'!$J$6:$J$2205,MATCH(U1407,'Material routes'!$A$6:$A$2205,0)),"MISSING ID")</x:f>
        <x:v>Unspecified</x:v>
      </x:c>
      <x:c r="P1407" s="4"/>
      <x:c r="Q1407" s="4" t="str">
        <x:f>IFERROR(INDEX('Material routes'!$J$6:$J$2205,MATCH(V1407,'Material routes'!$A$6:$A$2205,0)),"MISSING ID")</x:f>
        <x:v>Unspecified</x:v>
      </x:c>
      <x:c r="R1407" s="4" t="str">
        <x:f>IF(L1407="Withheld","Withheld premise",IF(E1407="Tool candidate","Reusable prerequisite",IF(K1407="Raw entry preparation","Entry-resource preparation",IF(G1407="Not applicable",IF(IFERROR(INDEX('Items'!$AI$6:$AI$1005,MATCH(T1407,'Items'!$A$6:$A$1005,0)),"MISSING ID")="Finished item","Finished endpoint",IF(IFERROR(INDEX('Items'!$AI$6:$AI$1005,MATCH(T1407,'Items'!$A$6:$A$1005,0)),"MISSING ID")="Currency","Currency / no refinement tier","Recovered output / tier not applicable")),IF(OR(IFERROR(INDEX('Crafting recipes'!$H$6:$H$1005,MATCH(J1407,'Crafting recipes'!$A$6:$A$1005,0)),"MISSING ID")="Unassigned",G1407="Unassigned"),"Tier unresolved",IF(IFERROR(VALUE(RIGHT(G1407,1))-VALUE(RIGHT(IFERROR(INDEX('Crafting recipes'!$H$6:$H$1005,MATCH(J1407,'Crafting recipes'!$A$6:$A$1005,0)),"MISSING ID"),1)),0)=1,IF(B1407=IFERROR(INDEX('Crafting recipes'!$H$6:$H$1005,MATCH(J1407,'Crafting recipes'!$A$6:$A$1005,0)),"MISSING ID"),"Advances one material tier","Lower-tier ingredient; route advances one tier"),"Needs tier review"))))))</x:f>
        <x:v>Finished endpoint</x:v>
      </x:c>
      <x:c r="S1407" s="4" t="str">
        <x:f>IFERROR(INDEX('Material routes'!$D$6:$D$2205,MATCH(U1407,'Material routes'!$A$6:$A$2205,0)),"MISSING ID")</x:f>
        <x:v>proposal.audit.instrument_tuning_peg_set</x:v>
      </x:c>
      <x:c r="T1407" s="4" t="str">
        <x:f>IFERROR(INDEX('Material routes'!$D$6:$D$2205,MATCH(V1407,'Material routes'!$A$6:$A$2205,0)),"MISSING ID")</x:f>
        <x:v>proposal.collection.tendon_strung_metal_zither</x:v>
      </x:c>
      <x:c r="U1407" s="4" t="str">
        <x:v>design.collection.tendon_strung_metal_zither.audit.extra.78</x:v>
      </x:c>
      <x:c r="V1407" s="4" t="str">
        <x:v>design.collection.tendon_strung_metal_zither.out</x:v>
      </x:c>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Not applicable</x:v>
      </x:c>
      <x:c r="H1408" s="4" t="str">
        <x:f>IFERROR(INDEX('Material routes'!$H$6:$H$2205,MATCH(V1408,'Material routes'!$A$6:$A$2205,0)),"MISSING ID")</x:f>
        <x:v>Musical instrument</x:v>
      </x:c>
      <x:c r="I1408" s="4" t="str">
        <x:f>IFERROR(INDEX('Material routes'!$G$6:$G$2205,MATCH(V1408,'Material routes'!$A$6:$A$2205,0)),"MISSING ID")</x:f>
        <x:v>Cultural objects</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Finished endpoint</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Not applicable</x:v>
      </x:c>
      <x:c r="H1409" s="4" t="str">
        <x:f>IFERROR(INDEX('Material routes'!$H$6:$H$2205,MATCH(V1409,'Material routes'!$A$6:$A$2205,0)),"MISSING ID")</x:f>
        <x:v>Musical instrument</x:v>
      </x:c>
      <x:c r="I1409" s="4" t="str">
        <x:f>IFERROR(INDEX('Material routes'!$G$6:$G$2205,MATCH(V1409,'Material routes'!$A$6:$A$2205,0)),"MISSING ID")</x:f>
        <x:v>Cultural objects</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Finished endpoint</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x:c r="B1410" s="4"/>
      <x:c r="C1410" s="4"/>
      <x:c r="D1410" s="4"/>
      <x:c r="E1410" s="4"/>
      <x:c r="F1410" s="4"/>
      <x:c r="G1410" s="4"/>
      <x:c r="H1410" s="4"/>
      <x:c r="I1410" s="4"/>
      <x:c r="J1410" s="4"/>
      <x:c r="K1410" s="4"/>
      <x:c r="L1410" s="4"/>
      <x:c r="M1410" s="4"/>
      <x:c r="N1410" s="4"/>
      <x:c r="P1410" s="4"/>
      <x:c r="R1410" s="4"/>
      <x:c r="S1410" s="4"/>
      <x:c r="T1410" s="4"/>
      <x:c r="U1410" s="4"/>
      <x:c r="V1410" s="4"/>
    </x:row>
    <x:row r="1411" ht="64" customHeight="1">
      <x:c r="A1411" s="4"/>
      <x:c r="B1411" s="4"/>
      <x:c r="C1411" s="4"/>
      <x:c r="D1411" s="4"/>
      <x:c r="E1411" s="4"/>
      <x:c r="F1411" s="4"/>
      <x:c r="G1411" s="4"/>
      <x:c r="H1411" s="4"/>
      <x:c r="I1411" s="4"/>
      <x:c r="J1411" s="4"/>
      <x:c r="K1411" s="4"/>
      <x:c r="L1411" s="4"/>
      <x:c r="M1411" s="4"/>
      <x:c r="N1411" s="4"/>
      <x:c r="P1411" s="4"/>
      <x:c r="R1411" s="4"/>
      <x:c r="S1411" s="4"/>
      <x:c r="T1411" s="4"/>
      <x:c r="U1411" s="4"/>
      <x:c r="V1411" s="4"/>
    </x:row>
    <x:row r="1412" ht="64" customHeight="1">
      <x:c r="A1412" s="4"/>
      <x:c r="B1412" s="4"/>
      <x:c r="C1412" s="4"/>
      <x:c r="D1412" s="4"/>
      <x:c r="E1412" s="4"/>
      <x:c r="F1412" s="4"/>
      <x:c r="G1412" s="4"/>
      <x:c r="H1412" s="4"/>
      <x:c r="I1412" s="4"/>
      <x:c r="J1412" s="4"/>
      <x:c r="K1412" s="4"/>
      <x:c r="L1412" s="4"/>
      <x:c r="M1412" s="4"/>
      <x:c r="N1412" s="4"/>
      <x:c r="P1412" s="4"/>
      <x:c r="R1412" s="4"/>
      <x:c r="S1412" s="4"/>
      <x:c r="T1412" s="4"/>
      <x:c r="U1412" s="4"/>
      <x:c r="V1412" s="4"/>
    </x:row>
    <x:row r="1413" ht="64" customHeight="1">
      <x:c r="A1413" s="4"/>
      <x:c r="B1413" s="4"/>
      <x:c r="C1413" s="4"/>
      <x:c r="D1413" s="4"/>
      <x:c r="E1413" s="4"/>
      <x:c r="F1413" s="4"/>
      <x:c r="G1413" s="4"/>
      <x:c r="H1413" s="4"/>
      <x:c r="I1413" s="4"/>
      <x:c r="J1413" s="4"/>
      <x:c r="K1413" s="4"/>
      <x:c r="L1413" s="4"/>
      <x:c r="M1413" s="4"/>
      <x:c r="N1413" s="4"/>
      <x:c r="P1413" s="4"/>
      <x:c r="R1413" s="4"/>
      <x:c r="S1413" s="4"/>
      <x:c r="T1413" s="4"/>
      <x:c r="U1413" s="4"/>
      <x:c r="V1413" s="4"/>
    </x:row>
    <x:row r="1414" ht="64" customHeight="1">
      <x:c r="A1414" s="4"/>
      <x:c r="B1414" s="4"/>
      <x:c r="C1414" s="4"/>
      <x:c r="D1414" s="4"/>
      <x:c r="E1414" s="4"/>
      <x:c r="F1414" s="4"/>
      <x:c r="G1414" s="4"/>
      <x:c r="H1414" s="4"/>
      <x:c r="I1414" s="4"/>
      <x:c r="J1414" s="4"/>
      <x:c r="K1414" s="4"/>
      <x:c r="L1414" s="4"/>
      <x:c r="M1414" s="4"/>
      <x:c r="N1414" s="4"/>
      <x:c r="P1414" s="4"/>
      <x:c r="R1414" s="4"/>
      <x:c r="S1414" s="4"/>
      <x:c r="T1414" s="4"/>
      <x:c r="U1414" s="4"/>
      <x:c r="V1414" s="4"/>
    </x:row>
    <x:row r="1415" ht="64" customHeight="1">
      <x:c r="A1415" s="4" t="str">
        <x:f>IFERROR(INDEX('Material routes'!$E$6:$E$2205,MATCH(U1415,'Material routes'!$A$6:$A$2205,0)),"MISSING ID")</x:f>
        <x:v>Linked steel mail rings</x:v>
      </x:c>
      <x:c r="B1415" s="4" t="str">
        <x:f>IFERROR(INDEX('Material routes'!$F$6:$F$2205,MATCH(U1415,'Material routes'!$A$6:$A$2205,0)),"MISSING ID")</x:f>
        <x:v>T4</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Not applicable</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prerequisite",IF(K1415="Raw entry preparation","Entry-resource preparation",IF(G1415="Not applicable",IF(IFERROR(INDEX('Items'!$AI$6:$AI$1005,MATCH(T1415,'Items'!$A$6:$A$1005,0)),"MISSING ID")="Finished item","Finished endpoint",IF(IFERROR(INDEX('Items'!$AI$6:$AI$1005,MATCH(T1415,'Items'!$A$6:$A$1005,0)),"MISSING ID")="Currency","Currency / no refinement tier","Recovered output / tier not applicable")),IF(OR(IFERROR(INDEX('Crafting recipes'!$H$6:$H$1005,MATCH(J1415,'Crafting recipes'!$A$6:$A$1005,0)),"MISSING ID")="Unassigned",G1415="Unassigned"),"Tier unresolved",IF(IFERROR(VALUE(RIGHT(G1415,1))-VALUE(RIGHT(IFERROR(INDEX('Crafting recipes'!$H$6:$H$1005,MATCH(J1415,'Crafting recipes'!$A$6:$A$1005,0)),"MISSING ID"),1)),0)=1,IF(B1415=IFERROR(INDEX('Crafting recipes'!$H$6:$H$1005,MATCH(J1415,'Crafting recipes'!$A$6:$A$1005,0)),"MISSING ID"),"Advances one material tier","Lower-tier ingredient; route advances one tier"),"Needs tier review"))))))</x:f>
        <x:v>Finished endpoint</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T4</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Not applicable</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prerequisite",IF(K1416="Raw entry preparation","Entry-resource preparation",IF(G1416="Not applicable",IF(IFERROR(INDEX('Items'!$AI$6:$AI$1005,MATCH(T1416,'Items'!$A$6:$A$1005,0)),"MISSING ID")="Finished item","Finished endpoint",IF(IFERROR(INDEX('Items'!$AI$6:$AI$1005,MATCH(T1416,'Items'!$A$6:$A$1005,0)),"MISSING ID")="Currency","Currency / no refinement tier","Recovered output / tier not applicable")),IF(OR(IFERROR(INDEX('Crafting recipes'!$H$6:$H$1005,MATCH(J1416,'Crafting recipes'!$A$6:$A$1005,0)),"MISSING ID")="Unassigned",G1416="Unassigned"),"Tier unresolved",IF(IFERROR(VALUE(RIGHT(G1416,1))-VALUE(RIGHT(IFERROR(INDEX('Crafting recipes'!$H$6:$H$1005,MATCH(J1416,'Crafting recipes'!$A$6:$A$1005,0)),"MISSING ID"),1)),0)=1,IF(B1416=IFERROR(INDEX('Crafting recipes'!$H$6:$H$1005,MATCH(J1416,'Crafting recipes'!$A$6:$A$1005,0)),"MISSING ID"),"Advances one material tier","Lower-tier ingredient; route advances one tier"),"Needs tier review"))))))</x:f>
        <x:v>Finished endpoint</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t="str">
        <x:f>IFERROR(INDEX('Material routes'!$E$6:$E$2205,MATCH(U1417,'Material routes'!$A$6:$A$2205,0)),"MISSING ID")</x:f>
        <x:v>Compact latch and trigger pack</x:v>
      </x:c>
      <x:c r="B1417" s="4" t="str">
        <x:f>IFERROR(INDEX('Material routes'!$F$6:$F$2205,MATCH(U1417,'Material routes'!$A$6:$A$2205,0)),"MISSING ID")</x:f>
        <x:v>T4</x:v>
      </x:c>
      <x:c r="C1417" s="4" t="str">
        <x:f>IFERROR(INDEX('Material routes'!$H$6:$H$2205,MATCH(U1417,'Material routes'!$A$6:$A$2205,0)),"MISSING ID")</x:f>
        <x:v>Crafting component</x:v>
      </x:c>
      <x:c r="D1417" s="4" t="str">
        <x:f>IFERROR(INDEX('Material routes'!$G$6:$G$2205,MATCH(U1417,'Material routes'!$A$6:$A$2205,0)),"MISSING ID")</x:f>
        <x:v>Crafting components</x:v>
      </x:c>
      <x:c r="E1417" s="4" t="str">
        <x:f>IFERROR(INDEX('Material routes'!$C$6:$C$2205,MATCH(U1417,'Material routes'!$A$6:$A$2205,0)),"MISSING ID")</x:f>
        <x:v>Ingredient candidate</x:v>
      </x:c>
      <x:c r="F1417" s="4" t="str">
        <x:f>IFERROR(INDEX('Material routes'!$E$6:$E$2205,MATCH(V1417,'Material routes'!$A$6:$A$2205,0)),"MISSING ID")</x:f>
        <x:v>Weighted tendon snare</x:v>
      </x:c>
      <x:c r="G1417" s="4" t="str">
        <x:f>IFERROR(INDEX('Material routes'!$F$6:$F$2205,MATCH(V1417,'Material routes'!$A$6:$A$2205,0)),"MISSING ID")</x:f>
        <x:v>Not applicable</x:v>
      </x:c>
      <x:c r="H1417" s="4" t="str">
        <x:f>IFERROR(INDEX('Material routes'!$H$6:$H$2205,MATCH(V1417,'Material routes'!$A$6:$A$2205,0)),"MISSING ID")</x:f>
        <x:v>Trap</x:v>
      </x:c>
      <x:c r="I1417" s="4" t="str">
        <x:f>IFERROR(INDEX('Material routes'!$G$6:$G$2205,MATCH(V1417,'Material routes'!$A$6:$A$2205,0)),"MISSING ID")</x:f>
        <x:v>Weapons</x:v>
      </x:c>
      <x:c r="J1417" s="4" t="str">
        <x:f>IFERROR(INDEX('Material routes'!$B$6:$B$2205,MATCH(U1417,'Material routes'!$A$6:$A$2205,0)),"MISSING ID")</x:f>
        <x:v>design.collection.weighted_tendon_snare</x:v>
      </x:c>
      <x:c r="K1417" s="4" t="str">
        <x:f>IFERROR(INDEX('Crafting recipes'!$C$6:$C$1005,MATCH(J1417,'Crafting recipes'!$A$6:$A$1005,0)),"MISSING ID")</x:f>
        <x:v>Finished-item crafting</x:v>
      </x:c>
      <x:c r="L1417" s="4" t="str">
        <x:f>IFERROR(INDEX('Material routes'!$K$6:$K$2205,MATCH(U1417,'Material routes'!$A$6:$A$2205,0)),"MISSING ID")</x:f>
        <x:v>Proposal</x:v>
      </x:c>
      <x:c r="M1417" s="4" t="str">
        <x:f>IFERROR(INDEX('Material routes'!$M$6:$M$2205,MATCH(U1417,'Material routes'!$A$6:$A$2205,0)),"MISSING ID")</x:f>
        <x:v>Partial proposal</x:v>
      </x:c>
      <x:c r="N1417" s="4"/>
      <x:c r="O1417" s="4" t="str">
        <x:f>IFERROR(INDEX('Material routes'!$J$6:$J$2205,MATCH(U1417,'Material routes'!$A$6:$A$2205,0)),"MISSING ID")</x:f>
        <x:v>Unspecified</x:v>
      </x:c>
      <x:c r="P1417" s="4"/>
      <x:c r="Q1417" s="4" t="str">
        <x:f>IFERROR(INDEX('Material routes'!$J$6:$J$2205,MATCH(V1417,'Material routes'!$A$6:$A$2205,0)),"MISSING ID")</x:f>
        <x:v>Unspecified</x:v>
      </x:c>
      <x:c r="R1417" s="4" t="str">
        <x:f>IF(L1417="Withheld","Withheld premise",IF(E1417="Tool candidate","Reusable prerequisite",IF(K1417="Raw entry preparation","Entry-resource preparation",IF(G1417="Not applicable",IF(IFERROR(INDEX('Items'!$AI$6:$AI$1005,MATCH(T1417,'Items'!$A$6:$A$1005,0)),"MISSING ID")="Finished item","Finished endpoint",IF(IFERROR(INDEX('Items'!$AI$6:$AI$1005,MATCH(T1417,'Items'!$A$6:$A$1005,0)),"MISSING ID")="Currency","Currency / no refinement tier","Recovered output / tier not applicable")),IF(OR(IFERROR(INDEX('Crafting recipes'!$H$6:$H$1005,MATCH(J1417,'Crafting recipes'!$A$6:$A$1005,0)),"MISSING ID")="Unassigned",G1417="Unassigned"),"Tier unresolved",IF(IFERROR(VALUE(RIGHT(G1417,1))-VALUE(RIGHT(IFERROR(INDEX('Crafting recipes'!$H$6:$H$1005,MATCH(J1417,'Crafting recipes'!$A$6:$A$1005,0)),"MISSING ID"),1)),0)=1,IF(B1417=IFERROR(INDEX('Crafting recipes'!$H$6:$H$1005,MATCH(J1417,'Crafting recipes'!$A$6:$A$1005,0)),"MISSING ID"),"Advances one material tier","Lower-tier ingredient; route advances one tier"),"Needs tier review"))))))</x:f>
        <x:v>Finished endpoint</x:v>
      </x:c>
      <x:c r="S1417" s="4" t="str">
        <x:f>IFERROR(INDEX('Material routes'!$D$6:$D$2205,MATCH(U1417,'Material routes'!$A$6:$A$2205,0)),"MISSING ID")</x:f>
        <x:v>proposal.audit.compact_latch_and_trigger_pack</x:v>
      </x:c>
      <x:c r="T1417" s="4" t="str">
        <x:f>IFERROR(INDEX('Material routes'!$D$6:$D$2205,MATCH(V1417,'Material routes'!$A$6:$A$2205,0)),"MISSING ID")</x:f>
        <x:v>proposal.collection.weighted_tendon_snare</x:v>
      </x:c>
      <x:c r="U1417" s="4" t="str">
        <x:v>design.collection.weighted_tendon_snare.audit.extra.88</x:v>
      </x:c>
      <x:c r="V1417" s="4" t="str">
        <x:v>design.collection.weighted_tendon_snare.out</x:v>
      </x:c>
    </x:row>
    <x:row r="1418" ht="64" customHeight="1">
      <x:c r="A1418" s="4" t="str">
        <x:f>IFERROR(INDEX('Material routes'!$E$6:$E$2205,MATCH(U1418,'Material routes'!$A$6:$A$2205,0)),"MISSING ID")</x:f>
        <x:v>Compact latch and trigger pack</x:v>
      </x:c>
      <x:c r="B1418" s="4" t="str">
        <x:f>IFERROR(INDEX('Material routes'!$F$6:$F$2205,MATCH(U1418,'Material routes'!$A$6:$A$2205,0)),"MISSING ID")</x:f>
        <x:v>T4</x:v>
      </x:c>
      <x:c r="C1418" s="4" t="str">
        <x:f>IFERROR(INDEX('Material routes'!$H$6:$H$2205,MATCH(U1418,'Material routes'!$A$6:$A$2205,0)),"MISSING ID")</x:f>
        <x:v>Crafting component</x:v>
      </x:c>
      <x:c r="D1418" s="4" t="str">
        <x:f>IFERROR(INDEX('Material routes'!$G$6:$G$2205,MATCH(U1418,'Material routes'!$A$6:$A$2205,0)),"MISSING ID")</x:f>
        <x:v>Crafting components</x:v>
      </x:c>
      <x:c r="E1418" s="4" t="str">
        <x:f>IFERROR(INDEX('Material routes'!$C$6:$C$2205,MATCH(U1418,'Material routes'!$A$6:$A$2205,0)),"MISSING ID")</x:f>
        <x:v>Ingredient candidate</x:v>
      </x:c>
      <x:c r="F1418" s="4" t="str">
        <x:f>IFERROR(INDEX('Material routes'!$E$6:$E$2205,MATCH(V1418,'Material routes'!$A$6:$A$2205,0)),"MISSING ID")</x:f>
        <x:v>Hinged shell-drop cage</x:v>
      </x:c>
      <x:c r="G1418" s="4" t="str">
        <x:f>IFERROR(INDEX('Material routes'!$F$6:$F$2205,MATCH(V1418,'Material routes'!$A$6:$A$2205,0)),"MISSING ID")</x:f>
        <x:v>Not applicable</x:v>
      </x:c>
      <x:c r="H1418" s="4" t="str">
        <x:f>IFERROR(INDEX('Material routes'!$H$6:$H$2205,MATCH(V1418,'Material routes'!$A$6:$A$2205,0)),"MISSING ID")</x:f>
        <x:v>Trap</x:v>
      </x:c>
      <x:c r="I1418" s="4" t="str">
        <x:f>IFERROR(INDEX('Material routes'!$G$6:$G$2205,MATCH(V1418,'Material routes'!$A$6:$A$2205,0)),"MISSING ID")</x:f>
        <x:v>Weapons</x:v>
      </x:c>
      <x:c r="J1418" s="4" t="str">
        <x:f>IFERROR(INDEX('Material routes'!$B$6:$B$2205,MATCH(U1418,'Material routes'!$A$6:$A$2205,0)),"MISSING ID")</x:f>
        <x:v>design.collection.hinged_shell_drop_cage</x:v>
      </x:c>
      <x:c r="K1418" s="4" t="str">
        <x:f>IFERROR(INDEX('Crafting recipes'!$C$6:$C$1005,MATCH(J1418,'Crafting recipes'!$A$6:$A$1005,0)),"MISSING ID")</x:f>
        <x:v>Finished-item crafting</x:v>
      </x:c>
      <x:c r="L1418" s="4" t="str">
        <x:f>IFERROR(INDEX('Material routes'!$K$6:$K$2205,MATCH(U1418,'Material routes'!$A$6:$A$2205,0)),"MISSING ID")</x:f>
        <x:v>Proposal</x:v>
      </x:c>
      <x:c r="M1418" s="4" t="str">
        <x:f>IFERROR(INDEX('Material routes'!$M$6:$M$2205,MATCH(U1418,'Material routes'!$A$6:$A$2205,0)),"MISSING ID")</x:f>
        <x:v>Partial proposal</x:v>
      </x:c>
      <x:c r="N1418" s="4"/>
      <x:c r="O1418" s="4" t="str">
        <x:f>IFERROR(INDEX('Material routes'!$J$6:$J$2205,MATCH(U1418,'Material routes'!$A$6:$A$2205,0)),"MISSING ID")</x:f>
        <x:v>Unspecified</x:v>
      </x:c>
      <x:c r="P1418" s="4"/>
      <x:c r="Q1418" s="4" t="str">
        <x:f>IFERROR(INDEX('Material routes'!$J$6:$J$2205,MATCH(V1418,'Material routes'!$A$6:$A$2205,0)),"MISSING ID")</x:f>
        <x:v>Unspecified</x:v>
      </x:c>
      <x:c r="R1418" s="4" t="str">
        <x:f>IF(L1418="Withheld","Withheld premise",IF(E1418="Tool candidate","Reusable prerequisite",IF(K1418="Raw entry preparation","Entry-resource preparation",IF(G1418="Not applicable",IF(IFERROR(INDEX('Items'!$AI$6:$AI$1005,MATCH(T1418,'Items'!$A$6:$A$1005,0)),"MISSING ID")="Finished item","Finished endpoint",IF(IFERROR(INDEX('Items'!$AI$6:$AI$1005,MATCH(T1418,'Items'!$A$6:$A$1005,0)),"MISSING ID")="Currency","Currency / no refinement tier","Recovered output / tier not applicable")),IF(OR(IFERROR(INDEX('Crafting recipes'!$H$6:$H$1005,MATCH(J1418,'Crafting recipes'!$A$6:$A$1005,0)),"MISSING ID")="Unassigned",G1418="Unassigned"),"Tier unresolved",IF(IFERROR(VALUE(RIGHT(G1418,1))-VALUE(RIGHT(IFERROR(INDEX('Crafting recipes'!$H$6:$H$1005,MATCH(J1418,'Crafting recipes'!$A$6:$A$1005,0)),"MISSING ID"),1)),0)=1,IF(B1418=IFERROR(INDEX('Crafting recipes'!$H$6:$H$1005,MATCH(J1418,'Crafting recipes'!$A$6:$A$1005,0)),"MISSING ID"),"Advances one material tier","Lower-tier ingredient; route advances one tier"),"Needs tier review"))))))</x:f>
        <x:v>Finished endpoint</x:v>
      </x:c>
      <x:c r="S1418" s="4" t="str">
        <x:f>IFERROR(INDEX('Material routes'!$D$6:$D$2205,MATCH(U1418,'Material routes'!$A$6:$A$2205,0)),"MISSING ID")</x:f>
        <x:v>proposal.audit.compact_latch_and_trigger_pack</x:v>
      </x:c>
      <x:c r="T1418" s="4" t="str">
        <x:f>IFERROR(INDEX('Material routes'!$D$6:$D$2205,MATCH(V1418,'Material routes'!$A$6:$A$2205,0)),"MISSING ID")</x:f>
        <x:v>proposal.collection.hinged_shell_drop_cage</x:v>
      </x:c>
      <x:c r="U1418" s="4" t="str">
        <x:v>design.collection.hinged_shell_drop_cage.audit.extra.89</x:v>
      </x:c>
      <x:c r="V1418" s="4" t="str">
        <x:v>design.collection.hinged_shell_drop_cage.out</x:v>
      </x:c>
    </x:row>
    <x:row r="1419" ht="64" customHeight="1">
      <x:c r="A1419" s="4" t="str">
        <x:f>IFERROR(INDEX('Material routes'!$E$6:$E$2205,MATCH(U1419,'Material routes'!$A$6:$A$2205,0)),"MISSING ID")</x:f>
        <x:v>Compact latch and trigger pack</x:v>
      </x:c>
      <x:c r="B1419" s="4" t="str">
        <x:f>IFERROR(INDEX('Material routes'!$F$6:$F$2205,MATCH(U1419,'Material routes'!$A$6:$A$2205,0)),"MISSING ID")</x:f>
        <x:v>T4</x:v>
      </x:c>
      <x:c r="C1419" s="4" t="str">
        <x:f>IFERROR(INDEX('Material routes'!$H$6:$H$2205,MATCH(U1419,'Material routes'!$A$6:$A$2205,0)),"MISSING ID")</x:f>
        <x:v>Crafting component</x:v>
      </x:c>
      <x:c r="D1419" s="4" t="str">
        <x:f>IFERROR(INDEX('Material routes'!$G$6:$G$2205,MATCH(U1419,'Material routes'!$A$6:$A$2205,0)),"MISSING ID")</x:f>
        <x:v>Crafting components</x:v>
      </x:c>
      <x:c r="E1419" s="4" t="str">
        <x:f>IFERROR(INDEX('Material routes'!$C$6:$C$2205,MATCH(U1419,'Material routes'!$A$6:$A$2205,0)),"MISSING ID")</x:f>
        <x:v>Ingredient candidate</x:v>
      </x:c>
      <x:c r="F1419" s="4" t="str">
        <x:f>IFERROR(INDEX('Material routes'!$E$6:$E$2205,MATCH(V1419,'Material routes'!$A$6:$A$2205,0)),"MISSING ID")</x:f>
        <x:v>Spring-latched jaw restraint</x:v>
      </x:c>
      <x:c r="G1419" s="4" t="str">
        <x:f>IFERROR(INDEX('Material routes'!$F$6:$F$2205,MATCH(V1419,'Material routes'!$A$6:$A$2205,0)),"MISSING ID")</x:f>
        <x:v>Not applicable</x:v>
      </x:c>
      <x:c r="H1419" s="4" t="str">
        <x:f>IFERROR(INDEX('Material routes'!$H$6:$H$2205,MATCH(V1419,'Material routes'!$A$6:$A$2205,0)),"MISSING ID")</x:f>
        <x:v>Trap</x:v>
      </x:c>
      <x:c r="I1419" s="4" t="str">
        <x:f>IFERROR(INDEX('Material routes'!$G$6:$G$2205,MATCH(V1419,'Material routes'!$A$6:$A$2205,0)),"MISSING ID")</x:f>
        <x:v>Weapons</x:v>
      </x:c>
      <x:c r="J1419" s="4" t="str">
        <x:f>IFERROR(INDEX('Material routes'!$B$6:$B$2205,MATCH(U1419,'Material routes'!$A$6:$A$2205,0)),"MISSING ID")</x:f>
        <x:v>design.collection.spring_latched_jaw_restraint</x:v>
      </x:c>
      <x:c r="K1419" s="4" t="str">
        <x:f>IFERROR(INDEX('Crafting recipes'!$C$6:$C$1005,MATCH(J1419,'Crafting recipes'!$A$6:$A$1005,0)),"MISSING ID")</x:f>
        <x:v>Finished-item crafting</x:v>
      </x:c>
      <x:c r="L1419" s="4" t="str">
        <x:f>IFERROR(INDEX('Material routes'!$K$6:$K$2205,MATCH(U1419,'Material routes'!$A$6:$A$2205,0)),"MISSING ID")</x:f>
        <x:v>Proposal</x:v>
      </x:c>
      <x:c r="M1419" s="4" t="str">
        <x:f>IFERROR(INDEX('Material routes'!$M$6:$M$2205,MATCH(U1419,'Material routes'!$A$6:$A$2205,0)),"MISSING ID")</x:f>
        <x:v>Partial proposal</x:v>
      </x:c>
      <x:c r="N1419" s="4"/>
      <x:c r="O1419" s="4" t="str">
        <x:f>IFERROR(INDEX('Material routes'!$J$6:$J$2205,MATCH(U1419,'Material routes'!$A$6:$A$2205,0)),"MISSING ID")</x:f>
        <x:v>Unspecified</x:v>
      </x:c>
      <x:c r="P1419" s="4"/>
      <x:c r="Q1419" s="4" t="str">
        <x:f>IFERROR(INDEX('Material routes'!$J$6:$J$2205,MATCH(V1419,'Material routes'!$A$6:$A$2205,0)),"MISSING ID")</x:f>
        <x:v>Unspecified</x:v>
      </x:c>
      <x:c r="R1419" s="4" t="str">
        <x:f>IF(L1419="Withheld","Withheld premise",IF(E1419="Tool candidate","Reusable prerequisite",IF(K1419="Raw entry preparation","Entry-resource preparation",IF(G1419="Not applicable",IF(IFERROR(INDEX('Items'!$AI$6:$AI$1005,MATCH(T1419,'Items'!$A$6:$A$1005,0)),"MISSING ID")="Finished item","Finished endpoint",IF(IFERROR(INDEX('Items'!$AI$6:$AI$1005,MATCH(T1419,'Items'!$A$6:$A$1005,0)),"MISSING ID")="Currency","Currency / no refinement tier","Recovered output / tier not applicable")),IF(OR(IFERROR(INDEX('Crafting recipes'!$H$6:$H$1005,MATCH(J1419,'Crafting recipes'!$A$6:$A$1005,0)),"MISSING ID")="Unassigned",G1419="Unassigned"),"Tier unresolved",IF(IFERROR(VALUE(RIGHT(G1419,1))-VALUE(RIGHT(IFERROR(INDEX('Crafting recipes'!$H$6:$H$1005,MATCH(J1419,'Crafting recipes'!$A$6:$A$1005,0)),"MISSING ID"),1)),0)=1,IF(B1419=IFERROR(INDEX('Crafting recipes'!$H$6:$H$1005,MATCH(J1419,'Crafting recipes'!$A$6:$A$1005,0)),"MISSING ID"),"Advances one material tier","Lower-tier ingredient; route advances one tier"),"Needs tier review"))))))</x:f>
        <x:v>Finished endpoint</x:v>
      </x:c>
      <x:c r="S1419" s="4" t="str">
        <x:f>IFERROR(INDEX('Material routes'!$D$6:$D$2205,MATCH(U1419,'Material routes'!$A$6:$A$2205,0)),"MISSING ID")</x:f>
        <x:v>proposal.audit.compact_latch_and_trigger_pack</x:v>
      </x:c>
      <x:c r="T1419" s="4" t="str">
        <x:f>IFERROR(INDEX('Material routes'!$D$6:$D$2205,MATCH(V1419,'Material routes'!$A$6:$A$2205,0)),"MISSING ID")</x:f>
        <x:v>proposal.collection.spring_latched_jaw_restraint</x:v>
      </x:c>
      <x:c r="U1419" s="4" t="str">
        <x:v>design.collection.spring_latched_jaw_restraint.audit.extra.90</x:v>
      </x:c>
      <x:c r="V1419" s="4" t="str">
        <x:v>design.collection.spring_latched_jaw_restraint.out</x:v>
      </x:c>
    </x:row>
    <x:row r="1420" ht="64" customHeight="1">
      <x:c r="A1420" s="4" t="str">
        <x:f>IFERROR(INDEX('Material routes'!$E$6:$E$2205,MATCH(U1420,'Material routes'!$A$6:$A$2205,0)),"MISSING ID")</x:f>
        <x:v>Replaceable joint pin</x:v>
      </x:c>
      <x:c r="B1420" s="4" t="str">
        <x:f>IFERROR(INDEX('Material routes'!$F$6:$F$2205,MATCH(U1420,'Material routes'!$A$6:$A$2205,0)),"MISSING ID")</x:f>
        <x:v>T3</x:v>
      </x:c>
      <x:c r="C1420" s="4" t="str">
        <x:f>IFERROR(INDEX('Material routes'!$H$6:$H$2205,MATCH(U1420,'Material routes'!$A$6:$A$2205,0)),"MISSING ID")</x:f>
        <x:v>Crafting component</x:v>
      </x:c>
      <x:c r="D1420" s="4" t="str">
        <x:f>IFERROR(INDEX('Material routes'!$G$6:$G$2205,MATCH(U1420,'Material routes'!$A$6:$A$2205,0)),"MISSING ID")</x:f>
        <x:v>Crafting components</x:v>
      </x:c>
      <x:c r="E1420" s="4" t="str">
        <x:f>IFERROR(INDEX('Material routes'!$C$6:$C$2205,MATCH(U1420,'Material routes'!$A$6:$A$2205,0)),"MISSING ID")</x:f>
        <x:v>Ingredient candidate</x:v>
      </x:c>
      <x:c r="F1420" s="4" t="str">
        <x:f>IFERROR(INDEX('Material routes'!$E$6:$E$2205,MATCH(V1420,'Material routes'!$A$6:$A$2205,0)),"MISSING ID")</x:f>
        <x:v>Spring-latched jaw restraint</x:v>
      </x:c>
      <x:c r="G1420" s="4" t="str">
        <x:f>IFERROR(INDEX('Material routes'!$F$6:$F$2205,MATCH(V1420,'Material routes'!$A$6:$A$2205,0)),"MISSING ID")</x:f>
        <x:v>Not applicable</x:v>
      </x:c>
      <x:c r="H1420" s="4" t="str">
        <x:f>IFERROR(INDEX('Material routes'!$H$6:$H$2205,MATCH(V1420,'Material routes'!$A$6:$A$2205,0)),"MISSING ID")</x:f>
        <x:v>Trap</x:v>
      </x:c>
      <x:c r="I1420" s="4" t="str">
        <x:f>IFERROR(INDEX('Material routes'!$G$6:$G$2205,MATCH(V1420,'Material routes'!$A$6:$A$2205,0)),"MISSING ID")</x:f>
        <x:v>Weapons</x:v>
      </x:c>
      <x:c r="J1420" s="4" t="str">
        <x:f>IFERROR(INDEX('Material routes'!$B$6:$B$2205,MATCH(U1420,'Material routes'!$A$6:$A$2205,0)),"MISSING ID")</x:f>
        <x:v>design.collection.spring_latched_jaw_restraint</x:v>
      </x:c>
      <x:c r="K1420" s="4" t="str">
        <x:f>IFERROR(INDEX('Crafting recipes'!$C$6:$C$1005,MATCH(J1420,'Crafting recipes'!$A$6:$A$1005,0)),"MISSING ID")</x:f>
        <x:v>Finished-item crafting</x:v>
      </x:c>
      <x:c r="L1420" s="4" t="str">
        <x:f>IFERROR(INDEX('Material routes'!$K$6:$K$2205,MATCH(U1420,'Material routes'!$A$6:$A$2205,0)),"MISSING ID")</x:f>
        <x:v>Proposal</x:v>
      </x:c>
      <x:c r="M1420" s="4" t="str">
        <x:f>IFERROR(INDEX('Material routes'!$M$6:$M$2205,MATCH(U1420,'Material routes'!$A$6:$A$2205,0)),"MISSING ID")</x:f>
        <x:v>Partial proposal</x:v>
      </x:c>
      <x:c r="N1420" s="4"/>
      <x:c r="O1420" s="4" t="str">
        <x:f>IFERROR(INDEX('Material routes'!$J$6:$J$2205,MATCH(U1420,'Material routes'!$A$6:$A$2205,0)),"MISSING ID")</x:f>
        <x:v>Unspecified</x:v>
      </x:c>
      <x:c r="P1420" s="4"/>
      <x:c r="Q1420" s="4" t="str">
        <x:f>IFERROR(INDEX('Material routes'!$J$6:$J$2205,MATCH(V1420,'Material routes'!$A$6:$A$2205,0)),"MISSING ID")</x:f>
        <x:v>Unspecified</x:v>
      </x:c>
      <x:c r="R1420" s="4" t="str">
        <x:f>IF(L1420="Withheld","Withheld premise",IF(E1420="Tool candidate","Reusable prerequisite",IF(K1420="Raw entry preparation","Entry-resource preparation",IF(G1420="Not applicable",IF(IFERROR(INDEX('Items'!$AI$6:$AI$1005,MATCH(T1420,'Items'!$A$6:$A$1005,0)),"MISSING ID")="Finished item","Finished endpoint",IF(IFERROR(INDEX('Items'!$AI$6:$AI$1005,MATCH(T1420,'Items'!$A$6:$A$1005,0)),"MISSING ID")="Currency","Currency / no refinement tier","Recovered output / tier not applicable")),IF(OR(IFERROR(INDEX('Crafting recipes'!$H$6:$H$1005,MATCH(J1420,'Crafting recipes'!$A$6:$A$1005,0)),"MISSING ID")="Unassigned",G1420="Unassigned"),"Tier unresolved",IF(IFERROR(VALUE(RIGHT(G1420,1))-VALUE(RIGHT(IFERROR(INDEX('Crafting recipes'!$H$6:$H$1005,MATCH(J1420,'Crafting recipes'!$A$6:$A$1005,0)),"MISSING ID"),1)),0)=1,IF(B1420=IFERROR(INDEX('Crafting recipes'!$H$6:$H$1005,MATCH(J1420,'Crafting recipes'!$A$6:$A$1005,0)),"MISSING ID"),"Advances one material tier","Lower-tier ingredient; route advances one tier"),"Needs tier review"))))))</x:f>
        <x:v>Finished endpoint</x:v>
      </x:c>
      <x:c r="S1420" s="4" t="str">
        <x:f>IFERROR(INDEX('Material routes'!$D$6:$D$2205,MATCH(U1420,'Material routes'!$A$6:$A$2205,0)),"MISSING ID")</x:f>
        <x:v>proposal.legger.joint_pin</x:v>
      </x:c>
      <x:c r="T1420" s="4" t="str">
        <x:f>IFERROR(INDEX('Material routes'!$D$6:$D$2205,MATCH(V1420,'Material routes'!$A$6:$A$2205,0)),"MISSING ID")</x:f>
        <x:v>proposal.collection.spring_latched_jaw_restraint</x:v>
      </x:c>
      <x:c r="U1420" s="4" t="str">
        <x:v>design.collection.spring_latched_jaw_restraint.audit.extra.91</x:v>
      </x:c>
      <x:c r="V1420" s="4" t="str">
        <x:v>design.collection.spring_latched_jaw_restraint.out</x:v>
      </x:c>
    </x:row>
    <x:row r="1421" ht="64" customHeight="1">
      <x:c r="A1421" s="4" t="str">
        <x:f>IFERROR(INDEX('Material routes'!$E$6:$E$2205,MATCH(U1421,'Material routes'!$A$6:$A$2205,0)),"MISSING ID")</x:f>
        <x:v>Ground-anchor stake set</x:v>
      </x:c>
      <x:c r="B1421" s="4" t="str">
        <x:f>IFERROR(INDEX('Material routes'!$F$6:$F$2205,MATCH(U1421,'Material routes'!$A$6:$A$2205,0)),"MISSING ID")</x:f>
        <x:v>Not applicable</x:v>
      </x:c>
      <x:c r="C1421" s="4" t="str">
        <x:f>IFERROR(INDEX('Material routes'!$H$6:$H$2205,MATCH(U1421,'Material routes'!$A$6:$A$2205,0)),"MISSING ID")</x:f>
        <x:v>Shelter item</x:v>
      </x:c>
      <x:c r="D1421" s="4" t="str">
        <x:f>IFERROR(INDEX('Material routes'!$G$6:$G$2205,MATCH(U1421,'Material routes'!$A$6:$A$2205,0)),"MISSING ID")</x:f>
        <x:v>Camp items</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Finished endpoint</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Not applicable</x:v>
      </x:c>
      <x:c r="C1422" s="4" t="str">
        <x:f>IFERROR(INDEX('Material routes'!$H$6:$H$2205,MATCH(U1422,'Material routes'!$A$6:$A$2205,0)),"MISSING ID")</x:f>
        <x:v>Shelter item</x:v>
      </x:c>
      <x:c r="D1422" s="4" t="str">
        <x:f>IFERROR(INDEX('Material routes'!$G$6:$G$2205,MATCH(U1422,'Material routes'!$A$6:$A$2205,0)),"MISSING ID")</x:f>
        <x:v>Camp items</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Finished endpoint</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T4</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Not applicable</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prerequisite",IF(K1423="Raw entry preparation","Entry-resource preparation",IF(G1423="Not applicable",IF(IFERROR(INDEX('Items'!$AI$6:$AI$1005,MATCH(T1423,'Items'!$A$6:$A$1005,0)),"MISSING ID")="Finished item","Finished endpoint",IF(IFERROR(INDEX('Items'!$AI$6:$AI$1005,MATCH(T1423,'Items'!$A$6:$A$1005,0)),"MISSING ID")="Currency","Currency / no refinement tier","Recovered output / tier not applicable")),IF(OR(IFERROR(INDEX('Crafting recipes'!$H$6:$H$1005,MATCH(J1423,'Crafting recipes'!$A$6:$A$1005,0)),"MISSING ID")="Unassigned",G1423="Unassigned"),"Tier unresolved",IF(IFERROR(VALUE(RIGHT(G1423,1))-VALUE(RIGHT(IFERROR(INDEX('Crafting recipes'!$H$6:$H$1005,MATCH(J1423,'Crafting recipes'!$A$6:$A$1005,0)),"MISSING ID"),1)),0)=1,IF(B1423=IFERROR(INDEX('Crafting recipes'!$H$6:$H$1005,MATCH(J1423,'Crafting recipes'!$A$6:$A$1005,0)),"MISSING ID"),"Advances one material tier","Lower-tier ingredient; route advances one tier"),"Needs tier review"))))))</x:f>
        <x:v>Finished endpoint</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Not applicable</x:v>
      </x:c>
      <x:c r="C1424" s="4" t="str">
        <x:f>IFERROR(INDEX('Material routes'!$H$6:$H$2205,MATCH(U1424,'Material routes'!$A$6:$A$2205,0)),"MISSING ID")</x:f>
        <x:v>Musical instrument</x:v>
      </x:c>
      <x:c r="D1424" s="4" t="str">
        <x:f>IFERROR(INDEX('Material routes'!$G$6:$G$2205,MATCH(U1424,'Material routes'!$A$6:$A$2205,0)),"MISSING ID")</x:f>
        <x:v>Cultural objects</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Finished endpoint</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Not applicable</x:v>
      </x:c>
      <x:c r="C1425" s="4" t="str">
        <x:f>IFERROR(INDEX('Material routes'!$H$6:$H$2205,MATCH(U1425,'Material routes'!$A$6:$A$2205,0)),"MISSING ID")</x:f>
        <x:v>Energy storage</x:v>
      </x:c>
      <x:c r="D1425" s="4" t="str">
        <x:f>IFERROR(INDEX('Material routes'!$G$6:$G$2205,MATCH(U1425,'Material routes'!$A$6:$A$2205,0)),"MISSING ID")</x:f>
        <x:v>Field supplies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Not applicable</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prerequisite",IF(K1425="Raw entry preparation","Entry-resource preparation",IF(G1425="Not applicable",IF(IFERROR(INDEX('Items'!$AI$6:$AI$1005,MATCH(T1425,'Items'!$A$6:$A$1005,0)),"MISSING ID")="Finished item","Finished endpoint",IF(IFERROR(INDEX('Items'!$AI$6:$AI$1005,MATCH(T1425,'Items'!$A$6:$A$1005,0)),"MISSING ID")="Currency","Currency / no refinement tier","Recovered output / tier not applicable")),IF(OR(IFERROR(INDEX('Crafting recipes'!$H$6:$H$1005,MATCH(J1425,'Crafting recipes'!$A$6:$A$1005,0)),"MISSING ID")="Unassigned",G1425="Unassigned"),"Tier unresolved",IF(IFERROR(VALUE(RIGHT(G1425,1))-VALUE(RIGHT(IFERROR(INDEX('Crafting recipes'!$H$6:$H$1005,MATCH(J1425,'Crafting recipes'!$A$6:$A$1005,0)),"MISSING ID"),1)),0)=1,IF(B1425=IFERROR(INDEX('Crafting recipes'!$H$6:$H$1005,MATCH(J1425,'Crafting recipes'!$A$6:$A$1005,0)),"MISSING ID"),"Advances one material tier","Lower-tier ingredient; route advances one tier"),"Needs tier review"))))))</x:f>
        <x:v>Finished endpoint</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Not applicable</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T2</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prerequisite",IF(K1428="Raw entry preparation","Entry-resource preparation",IF(G1428="Not applicable",IF(IFERROR(INDEX('Items'!$AI$6:$AI$1005,MATCH(T1428,'Items'!$A$6:$A$1005,0)),"MISSING ID")="Finished item","Finished endpoint",IF(IFERROR(INDEX('Items'!$AI$6:$AI$1005,MATCH(T1428,'Items'!$A$6:$A$1005,0)),"MISSING ID")="Currency","Currency / no refinement tier","Recovered output / tier not applicable")),IF(OR(IFERROR(INDEX('Crafting recipes'!$H$6:$H$1005,MATCH(J1428,'Crafting recipes'!$A$6:$A$1005,0)),"MISSING ID")="Unassigned",G1428="Unassigned"),"Tier unresolved",IF(IFERROR(VALUE(RIGHT(G1428,1))-VALUE(RIGHT(IFERROR(INDEX('Crafting recipes'!$H$6:$H$1005,MATCH(J1428,'Crafting recipes'!$A$6:$A$1005,0)),"MISSING ID"),1)),0)=1,IF(B1428=IFERROR(INDEX('Crafting recipes'!$H$6:$H$1005,MATCH(J1428,'Crafting recipes'!$A$6:$A$1005,0)),"MISSING ID"),"Advances one material tier","Lower-tier ingredient; route advances one tier"),"Needs tier review"))))))</x:f>
        <x:v>Reusable prerequisite</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Not applicable</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Drawn steel music-wire stock</x:v>
      </x:c>
      <x:c r="G1429" s="4" t="str">
        <x:f>IFERROR(INDEX('Material routes'!$F$6:$F$2205,MATCH(V1429,'Material routes'!$A$6:$A$2205,0)),"MISSING ID")</x:f>
        <x:v>T4</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prerequisite",IF(K1429="Raw entry preparation","Entry-resource preparation",IF(G1429="Not applicable",IF(IFERROR(INDEX('Items'!$AI$6:$AI$1005,MATCH(T1429,'Items'!$A$6:$A$1005,0)),"MISSING ID")="Finished item","Finished endpoint",IF(IFERROR(INDEX('Items'!$AI$6:$AI$1005,MATCH(T1429,'Items'!$A$6:$A$1005,0)),"MISSING ID")="Currency","Currency / no refinement tier","Recovered output / tier not applicable")),IF(OR(IFERROR(INDEX('Crafting recipes'!$H$6:$H$1005,MATCH(J1429,'Crafting recipes'!$A$6:$A$1005,0)),"MISSING ID")="Unassigned",G1429="Unassigned"),"Tier unresolved",IF(IFERROR(VALUE(RIGHT(G1429,1))-VALUE(RIGHT(IFERROR(INDEX('Crafting recipes'!$H$6:$H$1005,MATCH(J1429,'Crafting recipes'!$A$6:$A$1005,0)),"MISSING ID"),1)),0)=1,IF(B1429=IFERROR(INDEX('Crafting recipes'!$H$6:$H$1005,MATCH(J1429,'Crafting recipes'!$A$6:$A$1005,0)),"MISSING ID"),"Advances one material tier","Lower-tier ingredient; route advances one tier"),"Needs tier review"))))))</x:f>
        <x:v>Reusable prerequisite</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Not applicable</x:v>
      </x:c>
      <x:c r="C1430" s="4" t="str">
        <x:f>IFERROR(INDEX('Material routes'!$H$6:$H$2205,MATCH(U1430,'Material routes'!$A$6:$A$2205,0)),"MISSING ID")</x:f>
        <x:v>Tool</x:v>
      </x:c>
      <x:c r="D1430" s="4" t="str">
        <x:f>IFERROR(INDEX('Material routes'!$G$6:$G$2205,MATCH(U1430,'Material routes'!$A$6:$A$2205,0)),"MISSING ID")</x:f>
        <x:v>Tools</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Reusable prerequisite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Not applicable</x:v>
      </x:c>
      <x:c r="C1431" s="4" t="str">
        <x:f>IFERROR(INDEX('Material routes'!$H$6:$H$2205,MATCH(U1431,'Material routes'!$A$6:$A$2205,0)),"MISSING ID")</x:f>
        <x:v>Tool</x:v>
      </x:c>
      <x:c r="D1431" s="4" t="str">
        <x:f>IFERROR(INDEX('Material routes'!$G$6:$G$2205,MATCH(U1431,'Material routes'!$A$6:$A$2205,0)),"MISSING ID")</x:f>
        <x:v>Tools</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Reusable prerequisite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Not applicable</x:v>
      </x:c>
      <x:c r="C1432" s="4" t="str">
        <x:f>IFERROR(INDEX('Material routes'!$H$6:$H$2205,MATCH(U1432,'Material routes'!$A$6:$A$2205,0)),"MISSING ID")</x:f>
        <x:v>Tool</x:v>
      </x:c>
      <x:c r="D1432" s="4" t="str">
        <x:f>IFERROR(INDEX('Material routes'!$G$6:$G$2205,MATCH(U1432,'Material routes'!$A$6:$A$2205,0)),"MISSING ID")</x:f>
        <x:v>Tools</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Not applicable</x:v>
      </x:c>
      <x:c r="H1432" s="4" t="str">
        <x:f>IFERROR(INDEX('Material routes'!$H$6:$H$2205,MATCH(V1432,'Material routes'!$A$6:$A$2205,0)),"MISSING ID")</x:f>
        <x:v>Tool</x:v>
      </x:c>
      <x:c r="I1432" s="4" t="str">
        <x:f>IFERROR(INDEX('Material routes'!$G$6:$G$2205,MATCH(V1432,'Material routes'!$A$6:$A$2205,0)),"MISSING ID")</x:f>
        <x:v>Tools</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Reusable prerequisite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Not applicable</x:v>
      </x:c>
      <x:c r="C1433" s="4" t="str">
        <x:f>IFERROR(INDEX('Material routes'!$H$6:$H$2205,MATCH(U1433,'Material routes'!$A$6:$A$2205,0)),"MISSING ID")</x:f>
        <x:v>Tool</x:v>
      </x:c>
      <x:c r="D1433" s="4" t="str">
        <x:f>IFERROR(INDEX('Material routes'!$G$6:$G$2205,MATCH(U1433,'Material routes'!$A$6:$A$2205,0)),"MISSING ID")</x:f>
        <x:v>Salvage</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Accessories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Reusable prerequisite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Not applicable</x:v>
      </x:c>
      <x:c r="C1434" s="4" t="str">
        <x:f>IFERROR(INDEX('Material routes'!$H$6:$H$2205,MATCH(U1434,'Material routes'!$A$6:$A$2205,0)),"MISSING ID")</x:f>
        <x:v>Tool</x:v>
      </x:c>
      <x:c r="D1434" s="4" t="str">
        <x:f>IFERROR(INDEX('Material routes'!$G$6:$G$2205,MATCH(U1434,'Material routes'!$A$6:$A$2205,0)),"MISSING ID")</x:f>
        <x:v>Tools</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Reusable prerequisite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Not applicable</x:v>
      </x:c>
      <x:c r="C1435" s="4" t="str">
        <x:f>IFERROR(INDEX('Material routes'!$H$6:$H$2205,MATCH(U1435,'Material routes'!$A$6:$A$2205,0)),"MISSING ID")</x:f>
        <x:v>Tool</x:v>
      </x:c>
      <x:c r="D1435" s="4" t="str">
        <x:f>IFERROR(INDEX('Material routes'!$G$6:$G$2205,MATCH(U1435,'Material routes'!$A$6:$A$2205,0)),"MISSING ID")</x:f>
        <x:v>Tools</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Reusable prerequisite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Not applicable</x:v>
      </x:c>
      <x:c r="C1436" s="4" t="str">
        <x:f>IFERROR(INDEX('Material routes'!$H$6:$H$2205,MATCH(U1436,'Material routes'!$A$6:$A$2205,0)),"MISSING ID")</x:f>
        <x:v>Tool</x:v>
      </x:c>
      <x:c r="D1436" s="4" t="str">
        <x:f>IFERROR(INDEX('Material routes'!$G$6:$G$2205,MATCH(U1436,'Material routes'!$A$6:$A$2205,0)),"MISSING ID")</x:f>
        <x:v>Tools</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Reusable prerequisite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t="str">
        <x:f>IFERROR(INDEX('Material routes'!$E$6:$E$2205,MATCH(U1437,'Material routes'!$A$6:$A$2205,0)),"MISSING ID")</x:f>
        <x:v>Food preparation screen</x:v>
      </x:c>
      <x:c r="B1437" s="4" t="str">
        <x:f>IFERROR(INDEX('Material routes'!$F$6:$F$2205,MATCH(U1437,'Material routes'!$A$6:$A$2205,0)),"MISSING ID")</x:f>
        <x:v>Not applicable</x:v>
      </x:c>
      <x:c r="C1437" s="4" t="str">
        <x:f>IFERROR(INDEX('Material routes'!$H$6:$H$2205,MATCH(U1437,'Material routes'!$A$6:$A$2205,0)),"MISSING ID")</x:f>
        <x:v>Tool</x:v>
      </x:c>
      <x:c r="D1437" s="4" t="str">
        <x:f>IFERROR(INDEX('Material routes'!$G$6:$G$2205,MATCH(U1437,'Material routes'!$A$6:$A$2205,0)),"MISSING ID")</x:f>
        <x:v>Camp items</x:v>
      </x:c>
      <x:c r="E1437" s="4" t="str">
        <x:f>IFERROR(INDEX('Material routes'!$C$6:$C$2205,MATCH(U1437,'Material routes'!$A$6:$A$2205,0)),"MISSING ID")</x:f>
        <x:v>Tool candidate</x:v>
      </x:c>
      <x:c r="F1437" s="4" t="str">
        <x:f>IFERROR(INDEX('Material routes'!$E$6:$E$2205,MATCH(V1437,'Material routes'!$A$6:$A$2205,0)),"MISSING ID")</x:f>
        <x:v>Selected edible-fauna roe</x:v>
      </x:c>
      <x:c r="G1437" s="4" t="str">
        <x:f>IFERROR(INDEX('Material routes'!$F$6:$F$2205,MATCH(V1437,'Material routes'!$A$6:$A$2205,0)),"MISSING ID")</x:f>
        <x:v>T1</x:v>
      </x:c>
      <x:c r="H1437" s="4" t="str">
        <x:f>IFERROR(INDEX('Material routes'!$H$6:$H$2205,MATCH(V1437,'Material routes'!$A$6:$A$2205,0)),"MISSING ID")</x:f>
        <x:v>Food material</x:v>
      </x:c>
      <x:c r="I1437" s="4" t="str">
        <x:f>IFERROR(INDEX('Material routes'!$G$6:$G$2205,MATCH(V1437,'Material routes'!$A$6:$A$2205,0)),"MISSING ID")</x:f>
        <x:v>Cooking ingredients</x:v>
      </x:c>
      <x:c r="J1437" s="4" t="str">
        <x:f>IFERROR(INDEX('Material routes'!$B$6:$B$2205,MATCH(U1437,'Material routes'!$A$6:$A$2205,0)),"MISSING ID")</x:f>
        <x:v>design.collection.selected_edible_fauna_roe</x:v>
      </x:c>
      <x:c r="K1437" s="4" t="str">
        <x:f>IFERROR(INDEX('Crafting recipes'!$C$6:$C$1005,MATCH(J1437,'Crafting recipes'!$A$6:$A$1005,0)),"MISSING ID")</x:f>
        <x:v>Material refinement</x:v>
      </x:c>
      <x:c r="L1437" s="4" t="str">
        <x:f>IFERROR(INDEX('Material routes'!$K$6:$K$2205,MATCH(U1437,'Material routes'!$A$6:$A$2205,0)),"MISSING ID")</x:f>
        <x:v>Proposal</x:v>
      </x:c>
      <x:c r="M1437" s="4" t="str">
        <x:f>IFERROR(INDEX('Material routes'!$M$6:$M$2205,MATCH(U1437,'Material routes'!$A$6:$A$2205,0)),"MISSING ID")</x:f>
        <x:v>Partial proposal</x:v>
      </x:c>
      <x:c r="N1437" s="4"/>
      <x:c r="O1437" s="4" t="str">
        <x:f>IFERROR(INDEX('Material routes'!$J$6:$J$2205,MATCH(U1437,'Material routes'!$A$6:$A$2205,0)),"MISSING ID")</x:f>
        <x:v>Unspecified</x:v>
      </x:c>
      <x:c r="P1437" s="4"/>
      <x:c r="Q1437" s="4" t="str">
        <x:f>IFERROR(INDEX('Material routes'!$J$6:$J$2205,MATCH(V1437,'Material routes'!$A$6:$A$2205,0)),"MISSING ID")</x:f>
        <x:v>Unspecified</x:v>
      </x:c>
      <x:c r="R1437" s="4" t="str">
        <x:f>IF(L1437="Withheld","Withheld premise",IF(E1437="Tool candidate","Reusable prerequisite",IF(K1437="Raw entry preparation","Entry-resource preparation",IF(G1437="Not applicable",IF(IFERROR(INDEX('Items'!$AI$6:$AI$1005,MATCH(T1437,'Items'!$A$6:$A$1005,0)),"MISSING ID")="Finished item","Finished endpoint",IF(IFERROR(INDEX('Items'!$AI$6:$AI$1005,MATCH(T1437,'Items'!$A$6:$A$1005,0)),"MISSING ID")="Currency","Currency / no refinement tier","Recovered output / tier not applicable")),IF(OR(IFERROR(INDEX('Crafting recipes'!$H$6:$H$1005,MATCH(J1437,'Crafting recipes'!$A$6:$A$1005,0)),"MISSING ID")="Unassigned",G1437="Unassigned"),"Tier unresolved",IF(IFERROR(VALUE(RIGHT(G1437,1))-VALUE(RIGHT(IFERROR(INDEX('Crafting recipes'!$H$6:$H$1005,MATCH(J1437,'Crafting recipes'!$A$6:$A$1005,0)),"MISSING ID"),1)),0)=1,IF(B1437=IFERROR(INDEX('Crafting recipes'!$H$6:$H$1005,MATCH(J1437,'Crafting recipes'!$A$6:$A$1005,0)),"MISSING ID"),"Advances one material tier","Lower-tier ingredient; route advances one tier"),"Needs tier review"))))))</x:f>
        <x:v>Reusable prerequisite</x:v>
      </x:c>
      <x:c r="S1437" s="4" t="str">
        <x:f>IFERROR(INDEX('Material routes'!$D$6:$D$2205,MATCH(U1437,'Material routes'!$A$6:$A$2205,0)),"MISSING ID")</x:f>
        <x:v>proposal.audit.food_preparation_screen</x:v>
      </x:c>
      <x:c r="T1437" s="4" t="str">
        <x:f>IFERROR(INDEX('Material routes'!$D$6:$D$2205,MATCH(V1437,'Material routes'!$A$6:$A$2205,0)),"MISSING ID")</x:f>
        <x:v>proposal.collection.selected_edible_fauna_roe</x:v>
      </x:c>
      <x:c r="U1437" s="4" t="str">
        <x:v>design.collection.selected_edible_fauna_roe.audit.tool.1</x:v>
      </x:c>
      <x:c r="V1437" s="4" t="str">
        <x:v>design.collection.selected_edible_fauna_roe.out</x:v>
      </x:c>
    </x:row>
    <x:row r="1438" ht="64" customHeight="1">
      <x:c r="A1438" s="4"/>
      <x:c r="B1438" s="4"/>
      <x:c r="C1438" s="4"/>
      <x:c r="D1438" s="4"/>
      <x:c r="E1438" s="4"/>
      <x:c r="F1438" s="4"/>
      <x:c r="G1438" s="4"/>
      <x:c r="H1438" s="4"/>
      <x:c r="I1438" s="4"/>
      <x:c r="J1438" s="4"/>
      <x:c r="K1438" s="4"/>
      <x:c r="L1438" s="4"/>
      <x:c r="M1438" s="4"/>
      <x:c r="N1438" s="4"/>
      <x:c r="P1438" s="4"/>
      <x:c r="R1438" s="4"/>
      <x:c r="S1438" s="4"/>
      <x:c r="T1438" s="4"/>
      <x:c r="U1438" s="4"/>
      <x:c r="V1438" s="4"/>
    </x:row>
    <x:row r="1439" ht="64" customHeight="1">
      <x:c r="A1439" s="4"/>
      <x:c r="B1439" s="4"/>
      <x:c r="C1439" s="4"/>
      <x:c r="D1439" s="4"/>
      <x:c r="E1439" s="4"/>
      <x:c r="F1439" s="4"/>
      <x:c r="G1439" s="4"/>
      <x:c r="H1439" s="4"/>
      <x:c r="I1439" s="4"/>
      <x:c r="J1439" s="4"/>
      <x:c r="K1439" s="4"/>
      <x:c r="L1439" s="4"/>
      <x:c r="M1439" s="4"/>
      <x:c r="N1439" s="4"/>
      <x:c r="P1439" s="4"/>
      <x:c r="R1439" s="4"/>
      <x:c r="S1439" s="4"/>
      <x:c r="T1439" s="4"/>
      <x:c r="U1439" s="4"/>
      <x:c r="V1439" s="4"/>
    </x:row>
    <x:row r="1440" ht="64" customHeight="1">
      <x:c r="A1440" s="4" t="str">
        <x:f>IFERROR(INDEX('Material routes'!$E$6:$E$2205,MATCH(U1440,'Material routes'!$A$6:$A$2205,0)),"MISSING ID")</x:f>
        <x:v>Ceramic serving plate</x:v>
      </x:c>
      <x:c r="B1440" s="4" t="str">
        <x:f>IFERROR(INDEX('Material routes'!$F$6:$F$2205,MATCH(U1440,'Material routes'!$A$6:$A$2205,0)),"MISSING ID")</x:f>
        <x:v>Not applicable</x:v>
      </x:c>
      <x:c r="C1440" s="4" t="str">
        <x:f>IFERROR(INDEX('Material routes'!$H$6:$H$2205,MATCH(U1440,'Material routes'!$A$6:$A$2205,0)),"MISSING ID")</x:f>
        <x:v>Household utensil</x:v>
      </x:c>
      <x:c r="D1440" s="4" t="str">
        <x:f>IFERROR(INDEX('Material routes'!$G$6:$G$2205,MATCH(U1440,'Material routes'!$A$6:$A$2205,0)),"MISSING ID")</x:f>
        <x:v>Camp items</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Reusable prerequisite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Not applicable</x:v>
      </x:c>
      <x:c r="H1441" s="4" t="str">
        <x:f>IFERROR(INDEX('Material routes'!$H$6:$H$2205,MATCH(V1441,'Material routes'!$A$6:$A$2205,0)),"MISSING ID")</x:f>
        <x:v>Tool</x:v>
      </x:c>
      <x:c r="I1441" s="4" t="str">
        <x:f>IFERROR(INDEX('Material routes'!$G$6:$G$2205,MATCH(V1441,'Material routes'!$A$6:$A$2205,0)),"MISSING ID")</x:f>
        <x:v>Camp items</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Reusable prerequisite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stock; Steel-faced shell composite; Heat-treated steel gear blanks; Lapped bronze bearing blanks; Drawn steel tube stock; Bonded abrasive-faced stock</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composite stock;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Insulated conductor stock; Braided copper grounding stock; Wound copper coil blanks; Woven copper mesh stock;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Encapsulated conductor stock; Terminated grounding harness; Insulated winding subassembly; Radio tuning support block; Screened radio chassis insert; Sealed electrical bulkhead insert; Serviceable insulated contact block; Pressed mineral-husk insulating board</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ID")&amp;"; "&amp;IFERROR(INDEX(Items!$B$6:$B$1005,MATCH("proposal.t3.lining_stock",Items!$A$6:$A$1005,0)),"MISSING ID")</x:f>
        <x:v>Bonded ceramic-shell composite; Bonded glass-ceramic lining stock</x:v>
      </x:c>
      <x:c r="E8" s="4" t="str">
        <x:f>IFERROR(INDEX('Items'!$B$6:$B$1005,MATCH("proposal.branch.protective_stock",'Items'!$A$6:$A$1005,0)),"MISSING ID")&amp;"; "&amp;IFERROR(INDEX(Items!$B$6:$B$1005,MATCH("proposal.t4.vessel_liner",Items!$A$6:$A$1005,0)),"MISSING ID")</x:f>
        <x:v>Layered protective composite stock;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ID")&amp;"; "&amp;IFERROR(INDEX(Items!$B$6:$B$1005,MATCH("proposal.t3.reflector_stock",Items!$A$6:$A$1005,0)),"MISSING ID")</x:f>
        <x:v>Ground optical glass stock;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IFERROR(INDEX('Items'!$B$6:$B$1005,MATCH("proposal.bio.husk_paper",'Items'!$A$6:$A$1005,0)),"MISSING ID")&amp;"; "&amp;IFERROR(INDEX('Items'!$B$6:$B$1005,MATCH("proposal.branch.husk_sheet",'Items'!$A$6:$A$1005,0)),"MISSING ID")</x:f>
        <x:v>Husk-fiber paper; Bonded husk sheet</x:v>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 composite stock; Finished decorative husk stock; Flexible husk joint strips</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composite; Bonded ceramic-shell composite; Hinged shell-panel sets</x:v>
      </x:c>
      <x:c r="E11" s="4" t="str">
        <x:f>IFERROR(INDEX('Items'!$B$6:$B$1005,MATCH("proposal.branch.protective_stock",'Items'!$A$6:$A$1005,0)),"MISSING ID")&amp;"; "&amp;IFERROR(INDEX(Items!$B$6:$B$1005,MATCH("proposal.t4.articulated_guard",Items!$A$6:$A$1005,0)),"MISSING ID")</x:f>
        <x:v>Layered protective composite stock;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sealing sheet; Canister joint sealant; Husk-reinforced packing stock;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Sealed composite casing stock; Encapsulated conductor stock;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IFERROR(INDEX(Items!$B$6:$B$1005,MATCH("proposal.t3.wing_seam",Items!$A$6:$A$1005,0)),"MISSING ID")&amp;"; "&amp;IFERROR(INDEX(Items!$B$6:$B$1005,MATCH("proposal.t3.sail_panel_set",Items!$A$6:$A$1005,0)),"MISSING ID")</x:f>
        <x:v>Bonded wing-seam reinforcement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ceremonial inlay stock;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Assayed Iron Growth feedstock</x:v>
      </x:c>
      <x:c r="C17" s="4" t="str">
        <x:f>IFERROR(INDEX(Items!$B$6:$B$1005,MATCH("proposal.lore.growth_alloy",Items!$A$6:$A$1005,0)),"MISSING ID")</x:f>
        <x:v>Canister-grade Growth alloy stock</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Iron-rich mineral feed; Graded process salts</x:v>
      </x:c>
      <x:c r="C19" s="4" t="str">
        <x:f>IFERROR(INDEX(Items!$B$6:$B$1005,MATCH("proposal.lore.feedstone_mix",Items!$A$6:$A$1005,0)),"MISSING ID")</x:f>
        <x:v>Graded domestic-beetle feedstone mix</x:v>
      </x:c>
      <x:c r="D19" s="4" t="str">
        <x:f>IFERROR(INDEX(Items!$B$6:$B$1005,MATCH("proposal.lore.beetle_liner",Items!$A$6:$A$1005,0)),"MISSING ID")</x:f>
        <x:v>Insulating beetle-harness liner</x:v>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Smelted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conductor stock; Shaped iron core plates; Rough iron rivet stock</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Not applicable</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str">
        <x:v>Acquired as an already manufactured recovered part. A refinement tier cannot be inferred from salvage rarity or apparent complexity.</x:v>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t="n">
        <x:f>IFERROR(INDEX('Items'!$AN$6:$AN$1005,MATCH(A6,'Items'!$A$6:$A$1005,0)),"MISSING ID")</x:f>
        <x:v>99</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Not applicable</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str">
        <x:v>Acquired as an already manufactured recovered part. A refinement tier cannot be inferred from salvage rarity or apparent complexity.</x:v>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t="n">
        <x:f>IFERROR(INDEX('Items'!$AN$6:$AN$1005,MATCH(A7,'Items'!$A$6:$A$1005,0)),"MISSING ID")</x:f>
        <x:v>99</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Not applicable</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str">
        <x:v>Acquired as an already manufactured recovered part. A refinement tier cannot be inferred from salvage rarity or apparent complexity.</x:v>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t="n">
        <x:f>IFERROR(INDEX('Items'!$AN$6:$AN$1005,MATCH(A8,'Items'!$A$6:$A$1005,0)),"MISSING ID")</x:f>
        <x:v>99</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Not applicable</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str">
        <x:v>Acquired as an already manufactured recovered part. A refinement tier cannot be inferred from salvage rarity or apparent complexity.</x:v>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t="n">
        <x:f>IFERROR(INDEX('Items'!$AN$6:$AN$1005,MATCH(A9,'Items'!$A$6:$A$1005,0)),"MISSING ID")</x:f>
        <x:v>99</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Not applicable</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str">
        <x:v>Acquired as an already manufactured recovered part. A refinement tier cannot be inferred from salvage rarity or apparent complexity.</x:v>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t="n">
        <x:f>IFERROR(INDEX('Items'!$AN$6:$AN$1005,MATCH(A10,'Items'!$A$6:$A$1005,0)),"MISSING ID")</x:f>
        <x:v>99</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 graded 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Chitin-char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T2</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clear-glass blank; Graded abrasive grit</x:v>
      </x:c>
      <x:c r="H34" s="4" t="str">
        <x:v>design.review.proposal_container_glass_stopper</x:v>
      </x:c>
      <x:c r="I34" s="4" t="str">
        <x:v>Shape and match a stopper directly from first glass stock.</x:v>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t="n">
        <x:f>IFERROR(INDEX('Items'!$AN$6:$AN$1005,MATCH(A34,'Items'!$A$6:$A$1005,0)),"MISSING ID")</x:f>
        <x:v>2</x:v>
      </x:c>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Steel stock; Prepared bronze bearing stock</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stock; Husk-reinforced packing stock</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stock; Husk-reinforced packing stock; Prepared bronze bearing stock</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stock; Graded abrasive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Prepared mineral pigment powder</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blanks; Steel stock; Mineral pigment coating</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Prepared ceramic body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Refractory ceramic stock; Graded abrasive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Refractory ceramic stock; Graded abrasive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Insulating ceramic blanks; Graded abrasive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Insulating ceramic blanks; Graded abrasive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Insulating ceramic blanks; Graded abrasive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Insulating ceramic blanks; Graded abrasive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Insulating ceramic blanks; Graded abrasive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Insulating ceramic blanks; Graded abrasive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Insulating ceramic blanks; Graded abrasive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Insulated conductor stock; Reinforced sealing sheet</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grade</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stock; Spring-grade steel stock; Prepared bronze bearing stock</x:v>
      </x:c>
      <x:c r="H64" s="4" t="str">
        <x:v>design.review.proposal_wind_folding_frame</x:v>
      </x:c>
      <x:c r="I64" s="4" t="str">
        <x:v>Fit T3 tube and spring stock into the folding frame with prepared bearing-metal interfaces.</x:v>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Steel stock; Processed hide material</x:v>
      </x:c>
      <x:c r="H65" s="4" t="str">
        <x:v>design.review.proposal_wind_sail_grip</x:v>
      </x:c>
      <x:c r="I65" s="4" t="str">
        <x:v>Fit a metal grip with minimal selected prepared hide contact material.</x:v>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stock; Steel stock; Shell laminate</x:v>
      </x:c>
      <x:c r="H66" s="4" t="str">
        <x:v>design.review.proposal_wind_wheel</x:v>
      </x:c>
      <x:c r="I66" s="4" t="str">
        <x:v>Fit a wheel from T3 bearing/axle stock and prepared body materials.</x:v>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stock; Spring-grade steel stock; Lapped bronze bearing blanks; Steel stock</x:v>
      </x:c>
      <x:c r="H67" s="4" t="str">
        <x:v>design.review.proposal_wind_truck</x:v>
      </x:c>
      <x:c r="I67" s="4" t="str">
        <x:v>Fit axle, steering and retention interfaces from selected T3 stocks.</x:v>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Worked iron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Worked iron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Worked iron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Worked iron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Worked iron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Worked iron stock; Prepared bronze bearing stock</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Worked iron stock; Graded abrasive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stock;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Steel stock; Graded abrasive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 sheet;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Steel stock; Prepared bronze bearing stock</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stock; Reinforced sealing sheet;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Steel stock; Prepared bronze bearing stock;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Steel stock; Graded abrasive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Steel stock; Graded abrasive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Prepared bronze bearing stock; Graded abrasive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Steel stock; Prepared bronze bearing stock</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Steel stock; Prepared bronze bearing stock</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stock; Lapped bronze bearing blanks;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stock; Prepared bronze bearing stock; Husk-reinforced packing stock</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Prepared electrical insulation stock</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Mica composite sheet; Flexible membrane-bonding compound;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117</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113</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63</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21</x:v>
      </x:c>
      <x:c r="E11" s="14">
        <x:f>MAX(0,C11-D11)</x:f>
        <x:v>0</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42</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23</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x:f>COUNTIFS(Items!$X$6:$X$1005,B15,Items!$AD$6:$AD$1005,"&lt;&gt;Withheld assumption")</x:f>
        <x:v>24</x:v>
      </x:c>
      <x:c r="E15" s="14">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15</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12</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61</x:v>
      </x:c>
      <x:c r="E21" s="14">
        <x:f>MAX(0,C21-D21)</x:f>
        <x:v>0</x:v>
      </x:c>
      <x:c r="F21" s="4" t="str">
        <x:v>Distinct primary item type; no double-counting with machine parts or other types.</x:v>
      </x:c>
    </x:row>
    <x:row r="22" ht="64" customHeight="1">
      <x:c r="A22" s="4" t="str">
        <x:v>Weapons</x:v>
      </x:c>
      <x:c r="B22" s="4" t="str">
        <x:v>Weapon</x:v>
      </x:c>
      <x:c r="C22" s="14" t="n">
        <x:v>20</x:v>
      </x:c>
      <x:c r="D22" s="14" t="n">
        <x:f>COUNTIFS(Items!$X$6:$X$1005,B22,Items!$AD$6:$AD$1005,"&lt;&gt;Withheld assumption")</x:f>
        <x:v>20</x:v>
      </x:c>
      <x:c r="E22" s="14" t="n">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t="n">
        <x:f>COUNTIFS(Items!$X$6:$X$1005,B25,Items!$AD$6:$AD$1005,"&lt;&gt;Withheld assumption")-COUNTIFS(Items!$X$6:$X$1005,B25,Items!$A$6:$A$1005,"equipment.arc_battery_empty",Items!$AD$6:$AD$1005,"&lt;&gt;Withheld assumption")</x:f>
        <x:v>20</x:v>
      </x:c>
      <x:c r="E25" s="14" t="n">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assumption")-COUNTIFS(Items!$X$6:$X$1005,B29,Items!$A$6:$A$1005,"",Items!$AD$6:$AD$1005,"&lt;&gt;Withheld assumption")</x:f>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Rocket</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t="str">
        <x:v>relation.collection.007</x:v>
      </x:c>
      <x:c r="B12" s="4" t="str">
        <x:v>proposal.collection.iron_spike_mace</x:v>
      </x:c>
      <x:c r="C12" s="4" t="str">
        <x:f>IF(B12="","Not required",IFERROR(INDEX(Items!$B$6:$B$1005,MATCH(B12,Items!$A$6:$A$1005,0)),"MISSING ID"))</x:f>
        <x:v>Iron spike mace</x:v>
      </x:c>
      <x:c r="D12" s="4" t="str">
        <x:v>No separate ammunition</x:v>
      </x:c>
      <x:c r="E12" s="4"/>
      <x:c r="F12" s="4" t="str">
        <x:f>IF(E12="","Not required",IFERROR(INDEX(Items!$B$6:$B$1005,MATCH(E12,Items!$A$6:$A$1005,0)),"MISSING ID"))</x:f>
        <x:v>Not required</x:v>
      </x:c>
      <x:c r="G12" s="4" t="str">
        <x:v>Reusable melee weapon. Wear and repair materials belong to service or crafting, not ammunition.</x:v>
      </x:c>
      <x:c r="H12" s="4" t="str">
        <x:v>Proposal</x:v>
      </x:c>
    </x:row>
    <x:row r="13" ht="64" customHeight="1">
      <x:c r="A13" s="4" t="str">
        <x:v>relation.collection.008</x:v>
      </x:c>
      <x:c r="B13" s="4" t="str">
        <x:v>proposal.collection.steel_salvage_cleaver</x:v>
      </x:c>
      <x:c r="C13" s="4" t="str">
        <x:f>IF(B13="","Not required",IFERROR(INDEX(Items!$B$6:$B$1005,MATCH(B13,Items!$A$6:$A$1005,0)),"MISSING ID"))</x:f>
        <x:v>Steel salvage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t="str">
        <x:v>relation.collection.013</x:v>
      </x:c>
      <x:c r="B18" s="4" t="str">
        <x:v>proposal.collection.spring_dart_projector</x:v>
      </x:c>
      <x:c r="C18" s="4" t="str">
        <x:f>IF(B18="","Not required",IFERROR(INDEX(Items!$B$6:$B$1005,MATCH(B18,Items!$A$6:$A$1005,0)),"MISSING ID"))</x:f>
        <x:v>Spring dart projector</x:v>
      </x:c>
      <x:c r="D18" s="4" t="str">
        <x:v>Uses ammunition</x:v>
      </x:c>
      <x:c r="E18" s="4" t="str">
        <x:v>proposal.collection.spring_projector_dart</x:v>
      </x:c>
      <x:c r="F18" s="4" t="str">
        <x:f>IF(E18="","Not required",IFERROR(INDEX(Items!$B$6:$B$1005,MATCH(E18,Items!$A$6:$A$1005,0)),"MISSING ID"))</x:f>
        <x:v>Spring-projector dart</x:v>
      </x:c>
      <x:c r="G18" s="4" t="str">
        <x:v>Proposed compatibility. Fit, capacity, recharge, firing and recovery remain open.</x:v>
      </x:c>
      <x:c r="H18" s="4" t="str">
        <x:v>Proposal</x:v>
      </x:c>
    </x:row>
    <x:row r="19" ht="64" customHeight="1">
      <x:c r="A19" s="4" t="str">
        <x:v>relation.collection.014</x:v>
      </x:c>
      <x:c r="B19" s="4" t="str">
        <x:v>proposal.collection.pressure_rivet_launcher</x:v>
      </x:c>
      <x:c r="C19" s="4" t="str">
        <x:f>IF(B19="","Not required",IFERROR(INDEX(Items!$B$6:$B$1005,MATCH(B19,Items!$A$6:$A$1005,0)),"MISSING ID"))</x:f>
        <x:v>Pressure rivet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Pressure rivet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'Items'!$A$6:$A$924</x:formula1>
    </x:dataValidation>
    <x:dataValidation type="list" sqref="E6:E1005">
      <x:formula1>'Items'!$A$6:$A$924</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Not applicable</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Not applicable</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Not applicable</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Algae canister</x:v>
      </x:c>
      <x:c r="C9" s="4" t="str">
        <x:f>IFERROR(INDEX(Items!$X$6:$X$1005,MATCH(A9,Items!$A$6:$A$1005,0)),"MISSING ID")</x:f>
        <x:v>Container</x:v>
      </x:c>
      <x:c r="D9" s="4" t="str">
        <x:f>IFERROR(INDEX(Items!$C$6:$C$1005,MATCH(A9,Items!$A$6:$A$1005,0)),"MISSING ID")</x:f>
        <x:v>Not applicable</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Cloak</x:v>
      </x:c>
      <x:c r="C10" s="4" t="str">
        <x:f>IFERROR(INDEX(Items!$X$6:$X$1005,MATCH(A10,Items!$A$6:$A$1005,0)),"MISSING ID")</x:f>
        <x:v>Wearable</x:v>
      </x:c>
      <x:c r="D10" s="4" t="str">
        <x:f>IFERROR(INDEX(Items!$C$6:$C$1005,MATCH(A10,Items!$A$6:$A$1005,0)),"MISSING ID")</x:f>
        <x:v>Not applicable</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Digging shovel axe</x:v>
      </x:c>
      <x:c r="C11" s="4" t="str">
        <x:f>IFERROR(INDEX(Items!$X$6:$X$1005,MATCH(A11,Items!$A$6:$A$1005,0)),"MISSING ID")</x:f>
        <x:v>Tool</x:v>
      </x:c>
      <x:c r="D11" s="4" t="str">
        <x:f>IFERROR(INDEX(Items!$C$6:$C$1005,MATCH(A11,Items!$A$6:$A$1005,0)),"MISSING ID")</x:f>
        <x:v>Not applicable</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Dust canister</x:v>
      </x:c>
      <x:c r="C12" s="4" t="str">
        <x:f>IFERROR(INDEX(Items!$X$6:$X$1005,MATCH(A12,Items!$A$6:$A$1005,0)),"MISSING ID")</x:f>
        <x:v>Tool</x:v>
      </x:c>
      <x:c r="D12" s="4" t="str">
        <x:f>IFERROR(INDEX(Items!$C$6:$C$1005,MATCH(A12,Items!$A$6:$A$1005,0)),"MISSING ID")</x:f>
        <x:v>Not applicable</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Not applicable</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t="str">
        <x:v>equipment.jacket</x:v>
      </x:c>
      <x:c r="B14" s="4" t="str">
        <x:f>IFERROR(INDEX(Items!$B$6:$B$1005,MATCH(A14,Items!$A$6:$A$1005,0)),"MISSING ID")</x:f>
        <x:v>Jacket</x:v>
      </x:c>
      <x:c r="C14" s="4" t="str">
        <x:f>IFERROR(INDEX(Items!$X$6:$X$1005,MATCH(A14,Items!$A$6:$A$1005,0)),"MISSING ID")</x:f>
        <x:v>Wearable</x:v>
      </x:c>
      <x:c r="D14" s="4" t="str">
        <x:f>IFERROR(INDEX(Items!$C$6:$C$1005,MATCH(A14,Items!$A$6:$A$1005,0)),"MISSING ID")</x:f>
        <x:v>Not applicable</x:v>
      </x:c>
      <x:c r="E14" s="4" t="str">
        <x:v>Finished endpoint</x:v>
      </x:c>
      <x:c r="F14" s="14" t="n">
        <x:f>IFERROR(INDEX(Items!$AJ$6:$AJ$1005,MATCH(A14,Items!$A$6:$A$1005,0)),"MISSING ID")</x:f>
        <x:v>1</x:v>
      </x:c>
      <x:c r="G14" s="4" t="str">
        <x:v>Traced to cataloged T0 and/or recovered feeds</x:v>
      </x:c>
      <x:c r="H14" s="4" t="str">
        <x:v>Forge hearth, Anvil, Forging hammer, Smithing tongs, Metalworking file and Hand-cranked metal drill as applicable. Existing workshop bootstrap and controlled heating/cooling required; no free-water quench assumed.</x:v>
      </x:c>
      <x:c r="I14" s="4" t="str">
        <x:v>Candidate path traced</x:v>
      </x:c>
      <x:c r="J14" s="4" t="str">
        <x:v>Fit, joints, insulation/protection and biological material yield require qualification.</x:v>
      </x:c>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Not applicable</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Not applicable</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Not applicable</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Coarse Aggregate</x:v>
      </x:c>
      <x:c r="C19" s="4" t="str">
        <x:f>IFERROR(INDEX(Items!$X$6:$X$1005,MATCH(A19,Items!$A$6:$A$1005,0)),"MISSING ID")</x:f>
        <x:v>Processed material</x:v>
      </x:c>
      <x:c r="D19" s="4" t="str">
        <x:f>IFERROR(INDEX(Items!$C$6:$C$1005,MATCH(A19,Items!$A$6:$A$1005,0)),"MISSING ID")</x:f>
        <x:v>T1</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Iron-rich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Mineral Dust</x:v>
      </x:c>
      <x:c r="C22" s="4" t="str">
        <x:f>IFERROR(INDEX(Items!$X$6:$X$1005,MATCH(A22,Items!$A$6:$A$1005,0)),"MISSING ID")</x:f>
        <x:v>Processed material</x:v>
      </x:c>
      <x:c r="D22" s="4" t="str">
        <x:f>IFERROR(INDEX(Items!$C$6:$C$1005,MATCH(A22,Items!$A$6:$A$1005,0)),"MISSING ID")</x:f>
        <x:v>T1</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Mineral Sand</x:v>
      </x:c>
      <x:c r="C23" s="4" t="str">
        <x:f>IFERROR(INDEX(Items!$X$6:$X$1005,MATCH(A23,Items!$A$6:$A$1005,0)),"MISSING ID")</x:f>
        <x:v>Processed material</x:v>
      </x:c>
      <x:c r="D23" s="4" t="str">
        <x:f>IFERROR(INDEX(Items!$C$6:$C$1005,MATCH(A23,Items!$A$6:$A$1005,0)),"MISSING ID")</x:f>
        <x:v>T1</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Not applicable</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t="str">
        <x:v>proposal.gear.grounding_kit</x:v>
      </x:c>
      <x:c r="B25" s="4" t="str">
        <x:f>IFERROR(INDEX(Items!$B$6:$B$1005,MATCH(A25,Items!$A$6:$A$1005,0)),"MISSING ID")</x:f>
        <x:v>Static grounding kit</x:v>
      </x:c>
      <x:c r="C25" s="4" t="str">
        <x:f>IFERROR(INDEX(Items!$X$6:$X$1005,MATCH(A25,Items!$A$6:$A$1005,0)),"MISSING ID")</x:f>
        <x:v>Tool</x:v>
      </x:c>
      <x:c r="D25" s="4" t="str">
        <x:f>IFERROR(INDEX(Items!$C$6:$C$1005,MATCH(A25,Items!$A$6:$A$1005,0)),"MISSING ID")</x:f>
        <x:v>Not applicable</x:v>
      </x:c>
      <x:c r="E25" s="4" t="str">
        <x:v>Finished endpoint</x:v>
      </x:c>
      <x:c r="F25" s="14" t="n">
        <x:f>IFERROR(INDEX(Items!$AJ$6:$AJ$1005,MATCH(A25,Items!$A$6:$A$1005,0)),"MISSING ID")</x:f>
        <x:v>4</x:v>
      </x:c>
      <x:c r="G25" s="4" t="str">
        <x:v>Traced to cataloged T0 and/or recovered feeds</x:v>
      </x:c>
      <x:c r="H25" s="4" t="str">
        <x:v>Forge hearth, Anvil, Forging hammer, Smithing tongs, Metalworking file and Hand-cranked metal drill as applicable. Existing workshop bootstrap and controlled heating/cooling required; no free-water quench assumed.</x:v>
      </x:c>
      <x:c r="I25" s="4" t="str">
        <x:v>Candidate path traced</x:v>
      </x:c>
      <x:c r="J25" s="4" t="str">
        <x:v>Dimensions, grade, process qualification, quantity and yield remain open.</x:v>
      </x:c>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t="str">
        <x:v>proposal.natural.claystone</x:v>
      </x:c>
      <x:c r="B29" s="4" t="str">
        <x:f>IFERROR(INDEX(Items!$B$6:$B$1005,MATCH(A29,Items!$A$6:$A$1005,0)),"MISSING ID")</x:f>
        <x:v>Claystone</x:v>
      </x:c>
      <x:c r="C29" s="4" t="str">
        <x:f>IFERROR(INDEX(Items!$X$6:$X$1005,MATCH(A29,Items!$A$6:$A$1005,0)),"MISSING ID")</x:f>
        <x:v>Raw material</x:v>
      </x:c>
      <x:c r="D29" s="4" t="str">
        <x:f>IFERROR(INDEX(Items!$C$6:$C$1005,MATCH(A29,Items!$A$6:$A$1005,0)),"MISSING ID")</x:f>
        <x:v>T0</x:v>
      </x:c>
      <x:c r="E29" s="4" t="str">
        <x:v>Raw source</x:v>
      </x:c>
      <x:c r="F29" s="14" t="n">
        <x:f>IFERROR(INDEX(Items!$AJ$6:$AJ$1005,MATCH(A29,Items!$A$6:$A$1005,0)),"MISSING ID")</x:f>
        <x:v>0</x:v>
      </x:c>
      <x:c r="G29" s="4" t="str">
        <x:v>Source, recovery or issue route applies</x:v>
      </x:c>
      <x:c r="H29" s="4" t="str">
        <x:v>Not a selected manufacturing route</x:v>
      </x:c>
      <x:c r="I29" s="4" t="str">
        <x:v>Raw entry feed</x:v>
      </x:c>
      <x:c r="J29" s="4" t="str">
        <x:v>Source grade, collection, contamination and yield remain open.</x:v>
      </x:c>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T0</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Iron-rich mineral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Worked iron stock</x:v>
      </x:c>
      <x:c r="C35" s="4" t="str">
        <x:f>IFERROR(INDEX(Items!$X$6:$X$1005,MATCH(A35,Items!$A$6:$A$1005,0)),"MISSING ID")</x:f>
        <x:v>Processed material</x:v>
      </x:c>
      <x:c r="D35" s="4" t="str">
        <x:f>IFERROR(INDEX(Items!$C$6:$C$1005,MATCH(A35,Items!$A$6:$A$1005,0)),"MISSING ID")</x:f>
        <x:v>T2</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abrasive grit</x:v>
      </x:c>
      <x:c r="C36" s="4" t="str">
        <x:f>IFERROR(INDEX(Items!$X$6:$X$1005,MATCH(A36,Items!$A$6:$A$1005,0)),"MISSING ID")</x:f>
        <x:v>Processed material</x:v>
      </x:c>
      <x:c r="D36" s="4" t="str">
        <x:f>IFERROR(INDEX(Items!$C$6:$C$1005,MATCH(A36,Items!$A$6:$A$1005,0)),"MISSING ID")</x:f>
        <x:v>T1</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x:v>
      </x:c>
      <x:c r="C38" s="4" t="str">
        <x:f>IFERROR(INDEX(Items!$X$6:$X$1005,MATCH(A38,Items!$A$6:$A$1005,0)),"MISSING ID")</x:f>
        <x:v>Processed material</x:v>
      </x:c>
      <x:c r="D38" s="4" t="str">
        <x:f>IFERROR(INDEX(Items!$C$6:$C$1005,MATCH(A38,Items!$A$6:$A$1005,0)),"MISSING ID")</x:f>
        <x:v>T1</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flakes</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T0</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T0</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T0</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fat-like tissue concept</x:v>
      </x:c>
      <x:c r="C46" s="4" t="str">
        <x:f>IFERROR(INDEX(Items!$X$6:$X$1005,MATCH(A46,Items!$A$6:$A$1005,0)),"MISSING ID")</x:f>
        <x:v>Raw material</x:v>
      </x:c>
      <x:c r="D46" s="4" t="str">
        <x:f>IFERROR(INDEX(Items!$C$6:$C$1005,MATCH(A46,Items!$A$6:$A$1005,0)),"MISSING ID")</x:f>
        <x:v>Unassigned</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T0</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T2</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T2</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material</x:v>
      </x:c>
      <x:c r="C51" s="4" t="str">
        <x:f>IFERROR(INDEX(Items!$X$6:$X$1005,MATCH(A51,Items!$A$6:$A$1005,0)),"MISSING ID")</x:f>
        <x:v>Processed material</x:v>
      </x:c>
      <x:c r="D51" s="4" t="str">
        <x:f>IFERROR(INDEX(Items!$C$6:$C$1005,MATCH(A51,Items!$A$6:$A$1005,0)),"MISSING ID")</x:f>
        <x:v>T1</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T2</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Solid biological wax</x:v>
      </x:c>
      <x:c r="C54" s="4" t="str">
        <x:f>IFERROR(INDEX(Items!$X$6:$X$1005,MATCH(A54,Items!$A$6:$A$1005,0)),"MISSING ID")</x:f>
        <x:v>Processed material</x:v>
      </x:c>
      <x:c r="D54" s="4" t="str">
        <x:f>IFERROR(INDEX(Items!$C$6:$C$1005,MATCH(A54,Items!$A$6:$A$1005,0)),"MISSING ID")</x:f>
        <x:v>Unassigned</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Charcoal</x:v>
      </x:c>
      <x:c r="C56" s="4" t="str">
        <x:f>IFERROR(INDEX(Items!$X$6:$X$1005,MATCH(A56,Items!$A$6:$A$1005,0)),"MISSING ID")</x:f>
        <x:v>Processed material</x:v>
      </x:c>
      <x:c r="D56" s="4" t="str">
        <x:f>IFERROR(INDEX(Items!$C$6:$C$1005,MATCH(A56,Items!$A$6:$A$1005,0)),"MISSING ID")</x:f>
        <x:v>T1</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Copper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Raw copper lump</x:v>
      </x:c>
      <x:c r="C59" s="4" t="str">
        <x:f>IFERROR(INDEX(Items!$X$6:$X$1005,MATCH(A59,Items!$A$6:$A$1005,0)),"MISSING ID")</x:f>
        <x:v>Processed material</x:v>
      </x:c>
      <x:c r="D59" s="4" t="str">
        <x:f>IFERROR(INDEX(Items!$C$6:$C$1005,MATCH(A59,Items!$A$6:$A$1005,0)),"MISSING ID")</x:f>
        <x:v>T0</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T0</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Raw magnesium metal</x:v>
      </x:c>
      <x:c r="C62" s="4" t="str">
        <x:f>IFERROR(INDEX(Items!$X$6:$X$1005,MATCH(A62,Items!$A$6:$A$1005,0)),"MISSING ID")</x:f>
        <x:v>Processed material</x:v>
      </x:c>
      <x:c r="D62" s="4" t="str">
        <x:f>IFERROR(INDEX(Items!$C$6:$C$1005,MATCH(A62,Items!$A$6:$A$1005,0)),"MISSING ID")</x:f>
        <x:v>T0</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T0</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t="str">
        <x:v>proposal.natural.borate</x:v>
      </x:c>
      <x:c r="B65" s="4" t="str">
        <x:f>IFERROR(INDEX(Items!$B$6:$B$1005,MATCH(A65,Items!$A$6:$A$1005,0)),"MISSING ID")</x:f>
        <x:v>Raw borate minerals</x:v>
      </x:c>
      <x:c r="C65" s="4" t="str">
        <x:f>IFERROR(INDEX(Items!$X$6:$X$1005,MATCH(A65,Items!$A$6:$A$1005,0)),"MISSING ID")</x:f>
        <x:v>Raw material</x:v>
      </x:c>
      <x:c r="D65" s="4" t="str">
        <x:f>IFERROR(INDEX(Items!$C$6:$C$1005,MATCH(A65,Items!$A$6:$A$1005,0)),"MISSING ID")</x:f>
        <x:v>T0</x:v>
      </x:c>
      <x:c r="E65" s="4" t="str">
        <x:v>Raw source</x:v>
      </x:c>
      <x:c r="F65" s="14" t="n">
        <x:f>IFERROR(INDEX(Items!$AJ$6:$AJ$1005,MATCH(A65,Items!$A$6:$A$1005,0)),"MISSING ID")</x:f>
        <x:v>0</x:v>
      </x:c>
      <x:c r="G65" s="4" t="str">
        <x:v>Source, recovery or issue route applies</x:v>
      </x:c>
      <x:c r="H65" s="4" t="str">
        <x:v>Not a selected manufacturing route</x:v>
      </x:c>
      <x:c r="I65" s="4" t="str">
        <x:v>Raw entry feed</x:v>
      </x:c>
      <x:c r="J65" s="4" t="str">
        <x:v>Source grade, collection, contamination and yield remain open.</x:v>
      </x:c>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t="str">
        <x:v>proposal.natural.manganese_ore</x:v>
      </x:c>
      <x:c r="B68" s="4" t="str">
        <x:f>IFERROR(INDEX(Items!$B$6:$B$1005,MATCH(A68,Items!$A$6:$A$1005,0)),"MISSING ID")</x:f>
        <x:v>Manganese-bearing ore</x:v>
      </x:c>
      <x:c r="C68" s="4" t="str">
        <x:f>IFERROR(INDEX(Items!$X$6:$X$1005,MATCH(A68,Items!$A$6:$A$1005,0)),"MISSING ID")</x:f>
        <x:v>Raw material</x:v>
      </x:c>
      <x:c r="D68" s="4" t="str">
        <x:f>IFERROR(INDEX(Items!$C$6:$C$1005,MATCH(A68,Items!$A$6:$A$1005,0)),"MISSING ID")</x:f>
        <x:v>T0</x:v>
      </x:c>
      <x:c r="E68" s="4" t="str">
        <x:v>Raw source</x:v>
      </x:c>
      <x:c r="F68" s="14" t="n">
        <x:f>IFERROR(INDEX(Items!$AJ$6:$AJ$1005,MATCH(A68,Items!$A$6:$A$1005,0)),"MISSING ID")</x:f>
        <x:v>0</x:v>
      </x:c>
      <x:c r="G68" s="4" t="str">
        <x:v>Source, recovery or issue route applies</x:v>
      </x:c>
      <x:c r="H68" s="4" t="str">
        <x:v>Not a selected manufacturing route</x:v>
      </x:c>
      <x:c r="I68" s="4" t="str">
        <x:v>Raw entry feed</x:v>
      </x:c>
      <x:c r="J68" s="4" t="str">
        <x:v>Source grade, collection, contamination and yield remain open.</x:v>
      </x:c>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T0</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T0</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T0</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t="str">
        <x:v>proposal.bio.husk_paper</x:v>
      </x:c>
      <x:c r="B77" s="4" t="str">
        <x:f>IFERROR(INDEX(Items!$B$6:$B$1005,MATCH(A77,Items!$A$6:$A$1005,0)),"MISSING ID")</x:f>
        <x:v>Husk-fiber paper</x:v>
      </x:c>
      <x:c r="C77" s="4" t="str">
        <x:f>IFERROR(INDEX(Items!$X$6:$X$1005,MATCH(A77,Items!$A$6:$A$1005,0)),"MISSING ID")</x:f>
        <x:v>Processed material</x:v>
      </x:c>
      <x:c r="D77" s="4" t="str">
        <x:f>IFERROR(INDEX(Items!$C$6:$C$1005,MATCH(A77,Items!$A$6:$A$1005,0)),"MISSING ID")</x:f>
        <x:v>T2</x:v>
      </x:c>
      <x:c r="E77" s="4" t="str">
        <x:v>Manufactured stock / part</x:v>
      </x:c>
      <x:c r="F77" s="14" t="n">
        <x:f>IFERROR(INDEX(Items!$AJ$6:$AJ$1005,MATCH(A77,Items!$A$6:$A$1005,0)),"MISSING ID")</x:f>
        <x:v>3</x:v>
      </x:c>
      <x:c r="G77" s="4" t="str">
        <x:v>Traced to cataloged T0 and/or recovered feeds</x:v>
      </x:c>
      <x:c r="H77" s="4" t="str">
        <x:v>Husk-sheet cutting shears, pressure fixtures and dedicated preparation surfaces. Very low hide/fur yield; no ordinary cloth or plant inputs.</x:v>
      </x:c>
      <x:c r="I77" s="4" t="str">
        <x:v>Candidate path traced</x:v>
      </x:c>
      <x:c r="J77" s="4" t="str">
        <x:v>Dimensions, grade, process qualification, quantity and yield remain open.</x:v>
      </x:c>
    </x:row>
    <x:row r="78" ht="115" customHeight="1">
      <x:c r="A78" s="4" t="str">
        <x:v>proposal.bio.pressed_husk</x:v>
      </x:c>
      <x:c r="B78" s="4" t="str">
        <x:f>IFERROR(INDEX(Items!$B$6:$B$1005,MATCH(A78,Items!$A$6:$A$1005,0)),"MISSING ID")</x:f>
        <x:v>Pressed husk-fiber textile material</x:v>
      </x:c>
      <x:c r="C78" s="4" t="str">
        <x:f>IFERROR(INDEX(Items!$X$6:$X$1005,MATCH(A78,Items!$A$6:$A$1005,0)),"MISSING ID")</x:f>
        <x:v>Processed material</x:v>
      </x:c>
      <x:c r="D78" s="4" t="str">
        <x:f>IFERROR(INDEX(Items!$C$6:$C$1005,MATCH(A78,Items!$A$6:$A$1005,0)),"MISSING ID")</x:f>
        <x:v>T1</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T0</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Processed hide material</x:v>
      </x:c>
      <x:c r="C80" s="4" t="str">
        <x:f>IFERROR(INDEX(Items!$X$6:$X$1005,MATCH(A80,Items!$A$6:$A$1005,0)),"MISSING ID")</x:f>
        <x:v>Processed material</x:v>
      </x:c>
      <x:c r="D80" s="4" t="str">
        <x:f>IFERROR(INDEX(Items!$C$6:$C$1005,MATCH(A80,Items!$A$6:$A$1005,0)),"MISSING ID")</x:f>
        <x:v>T1</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T0</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T0</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T0</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T0</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T0</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T0</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T0</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T0</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str">
        <x:f>IFERROR(INDEX(Items!$X$6:$X$1005,MATCH(A97,Items!$A$6:$A$1005,0)),"MISSING ID")</x:f>
        <x:v>Container</x:v>
      </x:c>
      <x:c r="D97" s="4" t="str">
        <x:f>IFERROR(INDEX(Items!$C$6:$C$1005,MATCH(A97,Items!$A$6:$A$1005,0)),"MISSING ID")</x:f>
        <x:v>Not applicable</x:v>
      </x:c>
      <x:c r="E97" s="4" t="str">
        <x:v>Finished endpoint</x:v>
      </x:c>
      <x:c r="F97" s="14" t="n">
        <x:f>IFERROR(INDEX(Items!$AJ$6:$AJ$1005,MATCH(A97,Items!$A$6:$A$1005,0)),"MISSING ID")</x:f>
        <x:v>1</x:v>
      </x:c>
      <x:c r="G97" s="4" t="str">
        <x:v>Traced to cataloged T0 and/or recovered feeds</x:v>
      </x:c>
      <x:c r="H97" s="4" t="str">
        <x:v>Controlled-heating firing kiln or specialist glass hot-work station; Ceramic firing tray / Ceramic casting mold as applicable. Qualified power, heat and atmosphere required.</x:v>
      </x:c>
      <x:c r="I97" s="4" t="str">
        <x:v>Candidate path traced</x:v>
      </x:c>
      <x:c r="J97" s="4" t="str">
        <x:v>Dimensions, grade, process qualification, quantity and yield remain open.</x:v>
      </x:c>
    </x:row>
    <x:row r="98" ht="115" customHeight="1">
      <x:c r="A98" s="4" t="str">
        <x:v>proposal.container.wide_jar</x:v>
      </x:c>
      <x:c r="B98" s="4" t="str">
        <x:f>IFERROR(INDEX(Items!$B$6:$B$1005,MATCH(A98,Items!$A$6:$A$1005,0)),"MISSING ID")</x:f>
        <x:v>Wide-mouth sample jar</x:v>
      </x:c>
      <x:c r="C98" s="4" t="str">
        <x:f>IFERROR(INDEX(Items!$X$6:$X$1005,MATCH(A98,Items!$A$6:$A$1005,0)),"MISSING ID")</x:f>
        <x:v>Container</x:v>
      </x:c>
      <x:c r="D98" s="4" t="str">
        <x:f>IFERROR(INDEX(Items!$C$6:$C$1005,MATCH(A98,Items!$A$6:$A$1005,0)),"MISSING ID")</x:f>
        <x:v>Not applicable</x:v>
      </x:c>
      <x:c r="E98" s="4" t="str">
        <x:v>Finished endpoint</x:v>
      </x:c>
      <x:c r="F98" s="14" t="n">
        <x:f>IFERROR(INDEX(Items!$AJ$6:$AJ$1005,MATCH(A98,Items!$A$6:$A$1005,0)),"MISSING ID")</x:f>
        <x:v>1</x:v>
      </x:c>
      <x:c r="G98" s="4" t="str">
        <x:v>Traced to cataloged T0 and/or recovered feeds</x:v>
      </x:c>
      <x:c r="H98" s="4" t="str">
        <x:v>Controlled-heating firing kiln or specialist glass hot-work station; Ceramic firing tray / Ceramic casting mold as applicable. Qualified power, heat and atmosphere required.</x:v>
      </x:c>
      <x:c r="I98" s="4" t="str">
        <x:v>Candidate path traced</x:v>
      </x:c>
      <x:c r="J98" s="4" t="str">
        <x:v>Dimensions, grade, process qualification, quantity and yield remain open.</x:v>
      </x:c>
    </x:row>
    <x:row r="99" ht="115" customHeight="1">
      <x:c r="A99" s="4" t="str">
        <x:v>proposal.container.ampoule</x:v>
      </x:c>
      <x:c r="B99" s="4" t="str">
        <x:f>IFERROR(INDEX(Items!$B$6:$B$1005,MATCH(A99,Items!$A$6:$A$1005,0)),"MISSING ID")</x:f>
        <x:v>Sealed sample ampoule</x:v>
      </x:c>
      <x:c r="C99" s="4" t="str">
        <x:f>IFERROR(INDEX(Items!$X$6:$X$1005,MATCH(A99,Items!$A$6:$A$1005,0)),"MISSING ID")</x:f>
        <x:v>Container</x:v>
      </x:c>
      <x:c r="D99" s="4" t="str">
        <x:f>IFERROR(INDEX(Items!$C$6:$C$1005,MATCH(A99,Items!$A$6:$A$1005,0)),"MISSING ID")</x:f>
        <x:v>Not applicable</x:v>
      </x:c>
      <x:c r="E99" s="4" t="str">
        <x:v>Finished endpoint</x:v>
      </x:c>
      <x:c r="F99" s="14" t="n">
        <x:f>IFERROR(INDEX(Items!$AJ$6:$AJ$1005,MATCH(A99,Items!$A$6:$A$1005,0)),"MISSING ID")</x:f>
        <x:v>1</x:v>
      </x:c>
      <x:c r="G99" s="4" t="str">
        <x:v>Traced to cataloged T0 and/or recovered feeds</x:v>
      </x:c>
      <x:c r="H99" s="4" t="str">
        <x:v>Controlled-heating firing kiln or specialist glass hot-work station; Ceramic firing tray / Ceramic casting mold as applicable. Qualified power, heat and atmosphere required.</x:v>
      </x:c>
      <x:c r="I99" s="4" t="str">
        <x:v>Candidate path traced</x:v>
      </x:c>
      <x:c r="J99" s="4" t="str">
        <x:v>Dimensions, grade, process qualification, quantity and yield remain open.</x:v>
      </x:c>
    </x:row>
    <x:row r="100" ht="115" customHeight="1">
      <x:c r="A100" s="4" t="str">
        <x:v>proposal.container.marked_flask</x:v>
      </x:c>
      <x:c r="B100" s="4" t="str">
        <x:f>IFERROR(INDEX(Items!$B$6:$B$1005,MATCH(A100,Items!$A$6:$A$1005,0)),"MISSING ID")</x:f>
        <x:v>Marked glass flask</x:v>
      </x:c>
      <x:c r="C100" s="4" t="str">
        <x:f>IFERROR(INDEX(Items!$X$6:$X$1005,MATCH(A100,Items!$A$6:$A$1005,0)),"MISSING ID")</x:f>
        <x:v>Container</x:v>
      </x:c>
      <x:c r="D100" s="4" t="str">
        <x:f>IFERROR(INDEX(Items!$C$6:$C$1005,MATCH(A100,Items!$A$6:$A$1005,0)),"MISSING ID")</x:f>
        <x:v>Not applicable</x:v>
      </x:c>
      <x:c r="E100" s="4" t="str">
        <x:v>Finished endpoint</x:v>
      </x:c>
      <x:c r="F100" s="14" t="n">
        <x:f>IFERROR(INDEX(Items!$AJ$6:$AJ$1005,MATCH(A100,Items!$A$6:$A$1005,0)),"MISSING ID")</x:f>
        <x:v>1</x:v>
      </x:c>
      <x:c r="G100" s="4" t="str">
        <x:v>Traced to cataloged T0 and/or recovered feeds</x:v>
      </x:c>
      <x:c r="H100" s="4" t="str">
        <x:v>Controlled-heating firing kiln or specialist glass hot-work station; Ceramic firing tray / Ceramic casting mold as applicable. Qualified power, heat and atmosphere required.</x:v>
      </x:c>
      <x:c r="I100" s="4" t="str">
        <x:v>Candidate path traced</x:v>
      </x:c>
      <x:c r="J100" s="4" t="str">
        <x:v>Dimensions, grade, process qualification, quantity and yield remain open.</x:v>
      </x:c>
    </x:row>
    <x:row r="101" ht="115" customHeight="1">
      <x:c r="A101" s="4" t="str">
        <x:v>proposal.container.shell_cage</x:v>
      </x:c>
      <x:c r="B101" s="4" t="str">
        <x:f>IFERROR(INDEX(Items!$B$6:$B$1005,MATCH(A101,Items!$A$6:$A$1005,0)),"MISSING ID")</x:f>
        <x:v>Shell-caged glass flask</x:v>
      </x:c>
      <x:c r="C101" s="4" t="str">
        <x:f>IFERROR(INDEX(Items!$X$6:$X$1005,MATCH(A101,Items!$A$6:$A$1005,0)),"MISSING ID")</x:f>
        <x:v>Container</x:v>
      </x:c>
      <x:c r="D101" s="4" t="str">
        <x:f>IFERROR(INDEX(Items!$C$6:$C$1005,MATCH(A101,Items!$A$6:$A$1005,0)),"MISSING ID")</x:f>
        <x:v>Not applicable</x:v>
      </x:c>
      <x:c r="E101" s="4" t="str">
        <x:v>Finished endpoint</x:v>
      </x:c>
      <x:c r="F101" s="14" t="n">
        <x:f>IFERROR(INDEX(Items!$AJ$6:$AJ$1005,MATCH(A101,Items!$A$6:$A$1005,0)),"MISSING ID")</x:f>
        <x:v>1</x:v>
      </x:c>
      <x:c r="G101" s="4" t="str">
        <x:v>Traced to cataloged T0 and/or recovered feeds</x:v>
      </x:c>
      <x:c r="H101" s="4" t="str">
        <x:v>Controlled-heating firing kiln or specialist glass hot-work station; Ceramic firing tray / Ceramic casting mold as applicable. Qualified power, heat and atmosphere required.</x:v>
      </x:c>
      <x:c r="I101" s="4" t="str">
        <x:v>Candidate path traced</x:v>
      </x:c>
      <x:c r="J101" s="4" t="str">
        <x:v>Dimensions, grade, process qualification, quantity and yield remain open.</x:v>
      </x:c>
    </x:row>
    <x:row r="102" ht="115" customHeight="1">
      <x:c r="A102" s="4" t="str">
        <x:v>proposal.container.lined_canister</x:v>
      </x:c>
      <x:c r="B102" s="4" t="str">
        <x:f>IFERROR(INDEX(Items!$B$6:$B$1005,MATCH(A102,Items!$A$6:$A$1005,0)),"MISSING ID")</x:f>
        <x:v>Glass-lined haul canister</x:v>
      </x:c>
      <x:c r="C102" s="4" t="str">
        <x:f>IFERROR(INDEX(Items!$X$6:$X$1005,MATCH(A102,Items!$A$6:$A$1005,0)),"MISSING ID")</x:f>
        <x:v>Container</x:v>
      </x:c>
      <x:c r="D102" s="4" t="str">
        <x:f>IFERROR(INDEX(Items!$C$6:$C$1005,MATCH(A102,Items!$A$6:$A$1005,0)),"MISSING ID")</x:f>
        <x:v>Not applicable</x:v>
      </x:c>
      <x:c r="E102" s="4" t="str">
        <x:v>Finished endpoint</x:v>
      </x:c>
      <x:c r="F102" s="14" t="n">
        <x:f>IFERROR(INDEX(Items!$AJ$6:$AJ$1005,MATCH(A102,Items!$A$6:$A$1005,0)),"MISSING ID")</x:f>
        <x:v>1</x:v>
      </x:c>
      <x:c r="G102" s="4" t="str">
        <x:v>Traced to cataloged T0 and/or recovered feeds</x:v>
      </x:c>
      <x:c r="H102" s="4" t="str">
        <x:v>Controlled-heating firing kiln or specialist glass hot-work station; Ceramic firing tray / Ceramic casting mold as applicable. Qualified power, heat and atmosphere required.</x:v>
      </x:c>
      <x:c r="I102" s="4" t="str">
        <x:v>Candidate path traced</x:v>
      </x:c>
      <x:c r="J102" s="4" t="str">
        <x:v>Dimensions, grade, process qualification, quantity and yield remain open.</x:v>
      </x:c>
    </x:row>
    <x:row r="103" ht="115" customHeight="1">
      <x:c r="A103" s="4" t="str">
        <x:v>proposal.container.ceramic_jar</x:v>
      </x:c>
      <x:c r="B103" s="4" t="str">
        <x:f>IFERROR(INDEX(Items!$B$6:$B$1005,MATCH(A103,Items!$A$6:$A$1005,0)),"MISSING ID")</x:f>
        <x:v>Glazed ceramic reagent jar</x:v>
      </x:c>
      <x:c r="C103" s="4" t="str">
        <x:f>IFERROR(INDEX(Items!$X$6:$X$1005,MATCH(A103,Items!$A$6:$A$1005,0)),"MISSING ID")</x:f>
        <x:v>Container</x:v>
      </x:c>
      <x:c r="D103" s="4" t="str">
        <x:f>IFERROR(INDEX(Items!$C$6:$C$1005,MATCH(A103,Items!$A$6:$A$1005,0)),"MISSING ID")</x:f>
        <x:v>Not applicable</x:v>
      </x:c>
      <x:c r="E103" s="4" t="str">
        <x:v>Finished endpoint</x:v>
      </x:c>
      <x:c r="F103" s="14" t="n">
        <x:f>IFERROR(INDEX(Items!$AJ$6:$AJ$1005,MATCH(A103,Items!$A$6:$A$1005,0)),"MISSING ID")</x:f>
        <x:v>1</x:v>
      </x:c>
      <x:c r="G103" s="4" t="str">
        <x:v>Traced to cataloged T0 and/or recovered feeds</x:v>
      </x:c>
      <x:c r="H103" s="4" t="str">
        <x:v>Controlled-heating firing kiln or specialist glass hot-work station; Ceramic firing tray / Ceramic casting mold as applicable. Qualified power, heat and atmosphere required.</x:v>
      </x:c>
      <x:c r="I103" s="4" t="str">
        <x:v>Candidate path traced</x:v>
      </x:c>
      <x:c r="J103" s="4" t="str">
        <x:v>Dimensions, grade, process qualification, quantity and yield remain open.</x:v>
      </x:c>
    </x:row>
    <x:row r="104" ht="115" customHeight="1">
      <x:c r="A104" s="4" t="str">
        <x:v>proposal.container.bulk_ichor</x:v>
      </x:c>
      <x:c r="B104" s="4" t="str">
        <x:f>IFERROR(INDEX(Items!$B$6:$B$1005,MATCH(A104,Items!$A$6:$A$1005,0)),"MISSING ID")</x:f>
        <x:v>Bulk ichor vessel</x:v>
      </x:c>
      <x:c r="C104" s="4" t="str">
        <x:f>IFERROR(INDEX(Items!$X$6:$X$1005,MATCH(A104,Items!$A$6:$A$1005,0)),"MISSING ID")</x:f>
        <x:v>Container</x:v>
      </x:c>
      <x:c r="D104" s="4" t="str">
        <x:f>IFERROR(INDEX(Items!$C$6:$C$1005,MATCH(A104,Items!$A$6:$A$1005,0)),"MISSING ID")</x:f>
        <x:v>Not applicable</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str">
        <x:f>IFERROR(INDEX(Items!$X$6:$X$1005,MATCH(A106,Items!$A$6:$A$1005,0)),"MISSING ID")</x:f>
        <x:v>Carrier</x:v>
      </x:c>
      <x:c r="D106" s="4" t="str">
        <x:f>IFERROR(INDEX(Items!$C$6:$C$1005,MATCH(A106,Items!$A$6:$A$1005,0)),"MISSING ID")</x:f>
        <x:v>Not applicable</x:v>
      </x:c>
      <x:c r="E106" s="4" t="str">
        <x:v>Finished endpoint</x:v>
      </x:c>
      <x:c r="F106" s="14" t="n">
        <x:f>IFERROR(INDEX(Items!$AJ$6:$AJ$1005,MATCH(A106,Items!$A$6:$A$1005,0)),"MISSING ID")</x:f>
        <x:v>1</x:v>
      </x:c>
      <x:c r="G106" s="4" t="str">
        <x:v>Traced to cataloged T0 and/or recovered feeds</x:v>
      </x:c>
      <x:c r="H106" s="4" t="str">
        <x:v>Forge hearth, Anvil, Forging hammer, Smithing tongs, Metalworking file and Hand-cranked metal drill as applicable. Existing workshop bootstrap and controlled heating/cooling required; no free-water quench assumed.</x:v>
      </x:c>
      <x:c r="I106" s="4" t="str">
        <x:v>Candidate path traced</x:v>
      </x:c>
      <x:c r="J106" s="4" t="str">
        <x:v>Dimensions, grade, process qualification, quantity and yield remain open.</x:v>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Not applicable</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x:c r="B108" s="4"/>
      <x:c r="C108" s="4"/>
      <x:c r="D108" s="4"/>
      <x:c r="E108" s="4"/>
      <x:c r="F108" s="14"/>
      <x:c r="G108" s="4"/>
      <x:c r="H108" s="4"/>
      <x:c r="I108" s="4"/>
      <x:c r="J108" s="4"/>
    </x:row>
    <x:row r="109" ht="115" customHeight="1">
      <x:c r="A109" s="4" t="str">
        <x:v>proposal.container.draw_tube</x:v>
      </x:c>
      <x:c r="B109" s="4" t="str">
        <x:f>IFERROR(INDEX(Items!$B$6:$B$1005,MATCH(A109,Items!$A$6:$A$1005,0)),"MISSING ID")</x:f>
        <x:v>Glass draw tube</x:v>
      </x:c>
      <x:c r="C109" s="4" t="str">
        <x:f>IFERROR(INDEX(Items!$X$6:$X$1005,MATCH(A109,Items!$A$6:$A$1005,0)),"MISSING ID")</x:f>
        <x:v>Tool</x:v>
      </x:c>
      <x:c r="D109" s="4" t="str">
        <x:f>IFERROR(INDEX(Items!$C$6:$C$1005,MATCH(A109,Items!$A$6:$A$1005,0)),"MISSING ID")</x:f>
        <x:v>Not applicable</x:v>
      </x:c>
      <x:c r="E109" s="4" t="str">
        <x:v>Finished endpoint</x:v>
      </x:c>
      <x:c r="F109" s="14" t="n">
        <x:f>IFERROR(INDEX(Items!$AJ$6:$AJ$1005,MATCH(A109,Items!$A$6:$A$1005,0)),"MISSING ID")</x:f>
        <x:v>1</x:v>
      </x:c>
      <x:c r="G109" s="4" t="str">
        <x:v>Traced to cataloged T0 and/or recovered feeds</x:v>
      </x:c>
      <x:c r="H109" s="4" t="str">
        <x:v>Controlled-heating firing kiln or specialist glass hot-work station; Ceramic firing tray / Ceramic casting mold as applicable. Qualified power, heat and atmosphere required.</x:v>
      </x:c>
      <x:c r="I109" s="4" t="str">
        <x:v>Candidate path traced</x:v>
      </x:c>
      <x:c r="J109" s="4" t="str">
        <x:v>Dimensions, grade, process qualification, quantity and yield remain open.</x:v>
      </x:c>
    </x:row>
    <x:row r="110" ht="115" customHeight="1">
      <x:c r="A110" s="4" t="str">
        <x:v>proposal.container.glass_stopper</x:v>
      </x:c>
      <x:c r="B110" s="4" t="str">
        <x:f>IFERROR(INDEX(Items!$B$6:$B$1005,MATCH(A110,Items!$A$6:$A$1005,0)),"MISSING ID")</x:f>
        <x:v>Matched glass stopper</x:v>
      </x:c>
      <x:c r="C110" s="4" t="str">
        <x:f>IFERROR(INDEX(Items!$X$6:$X$1005,MATCH(A110,Items!$A$6:$A$1005,0)),"MISSING ID")</x:f>
        <x:v>Container part</x:v>
      </x:c>
      <x:c r="D110" s="4" t="str">
        <x:f>IFERROR(INDEX(Items!$C$6:$C$1005,MATCH(A110,Items!$A$6:$A$1005,0)),"MISSING ID")</x:f>
        <x:v>T2</x:v>
      </x:c>
      <x:c r="E110" s="4" t="str">
        <x:v>Manufactured stock / part</x:v>
      </x:c>
      <x:c r="F110" s="14" t="n">
        <x:f>IFERROR(INDEX(Items!$AJ$6:$AJ$1005,MATCH(A110,Items!$A$6:$A$1005,0)),"MISSING ID")</x:f>
        <x:v>1</x:v>
      </x:c>
      <x:c r="G110" s="4" t="str">
        <x:v>Traced to cataloged T0 and/or recovered feeds</x:v>
      </x:c>
      <x:c r="H110" s="4" t="str">
        <x:v>Controlled-heating firing kiln or specialist glass hot-work station; Ceramic firing tray / Ceramic casting mold as applicable. Qualified power, heat and atmosphere required.</x:v>
      </x:c>
      <x:c r="I110" s="4" t="str">
        <x:v>Candidate path traced</x:v>
      </x:c>
      <x:c r="J110" s="4" t="str">
        <x:v>Dimensions, grade, process qualification, quantity and yield remain open.</x:v>
      </x:c>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x:c r="B113" s="4"/>
      <x:c r="C113" s="4"/>
      <x:c r="D113" s="4"/>
      <x:c r="E113" s="4"/>
      <x:c r="F113" s="14"/>
      <x:c r="G113" s="4"/>
      <x:c r="H113" s="4"/>
      <x:c r="I113" s="4"/>
      <x:c r="J113" s="4"/>
    </x:row>
    <x:row r="114" ht="115" customHeight="1">
      <x:c r="A114" s="4" t="str">
        <x:v>proposal.gear.chest_armor</x:v>
      </x:c>
      <x:c r="B114" s="4" t="str">
        <x:f>IFERROR(INDEX(Items!$B$6:$B$1005,MATCH(A114,Items!$A$6:$A$1005,0)),"MISSING ID")</x:f>
        <x:v>Iron chestplate</x:v>
      </x:c>
      <x:c r="C114" s="4" t="str">
        <x:f>IFERROR(INDEX(Items!$X$6:$X$1005,MATCH(A114,Items!$A$6:$A$1005,0)),"MISSING ID")</x:f>
        <x:v>Armor</x:v>
      </x:c>
      <x:c r="D114" s="4" t="str">
        <x:f>IFERROR(INDEX(Items!$C$6:$C$1005,MATCH(A114,Items!$A$6:$A$1005,0)),"MISSING ID")</x:f>
        <x:v>T2</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Iron helmet</x:v>
      </x:c>
      <x:c r="C115" s="4" t="str">
        <x:f>IFERROR(INDEX(Items!$X$6:$X$1005,MATCH(A115,Items!$A$6:$A$1005,0)),"MISSING ID")</x:f>
        <x:v>Armor</x:v>
      </x:c>
      <x:c r="D115" s="4" t="str">
        <x:f>IFERROR(INDEX(Items!$C$6:$C$1005,MATCH(A115,Items!$A$6:$A$1005,0)),"MISSING ID")</x:f>
        <x:v>T2</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Iron leg guards</x:v>
      </x:c>
      <x:c r="C116" s="4" t="str">
        <x:f>IFERROR(INDEX(Items!$X$6:$X$1005,MATCH(A116,Items!$A$6:$A$1005,0)),"MISSING ID")</x:f>
        <x:v>Armor</x:v>
      </x:c>
      <x:c r="D116" s="4" t="str">
        <x:f>IFERROR(INDEX(Items!$C$6:$C$1005,MATCH(A116,Items!$A$6:$A$1005,0)),"MISSING ID")</x:f>
        <x:v>T2</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t="str">
        <x:v>proposal.gear.boots</x:v>
      </x:c>
      <x:c r="B117" s="4" t="str">
        <x:f>IFERROR(INDEX(Items!$B$6:$B$1005,MATCH(A117,Items!$A$6:$A$1005,0)),"MISSING ID")</x:f>
        <x:v>Boots</x:v>
      </x:c>
      <x:c r="C117" s="4" t="str">
        <x:f>IFERROR(INDEX(Items!$X$6:$X$1005,MATCH(A117,Items!$A$6:$A$1005,0)),"MISSING ID")</x:f>
        <x:v>Wearable</x:v>
      </x:c>
      <x:c r="D117" s="4" t="str">
        <x:f>IFERROR(INDEX(Items!$C$6:$C$1005,MATCH(A117,Items!$A$6:$A$1005,0)),"MISSING ID")</x:f>
        <x:v>Not applicable</x:v>
      </x:c>
      <x:c r="E117" s="4" t="str">
        <x:v>Finished endpoint</x:v>
      </x:c>
      <x:c r="F117" s="14" t="n">
        <x:f>IFERROR(INDEX(Items!$AJ$6:$AJ$1005,MATCH(A117,Items!$A$6:$A$1005,0)),"MISSING ID")</x:f>
        <x:v>1</x:v>
      </x:c>
      <x:c r="G117" s="4" t="str">
        <x:v>Traced to cataloged T0 and/or recovered feeds</x:v>
      </x:c>
      <x:c r="H117" s="4" t="str">
        <x:v>Forge hearth, Anvil, Forging hammer, Smithing tongs, Metalworking file and Hand-cranked metal drill as applicable. Existing workshop bootstrap and controlled heating/cooling required; no free-water quench assumed.</x:v>
      </x:c>
      <x:c r="I117" s="4" t="str">
        <x:v>Candidate path traced</x:v>
      </x:c>
      <x:c r="J117" s="4" t="str">
        <x:v>Fit, joints, insulation/protection and biological material yield require qualification.</x:v>
      </x:c>
    </x:row>
    <x:row r="118" ht="115" customHeight="1">
      <x:c r="A118" s="4" t="str">
        <x:v>proposal.gear.gloves</x:v>
      </x:c>
      <x:c r="B118" s="4" t="str">
        <x:f>IFERROR(INDEX(Items!$B$6:$B$1005,MATCH(A118,Items!$A$6:$A$1005,0)),"MISSING ID")</x:f>
        <x:v>Gloves</x:v>
      </x:c>
      <x:c r="C118" s="4" t="str">
        <x:f>IFERROR(INDEX(Items!$X$6:$X$1005,MATCH(A118,Items!$A$6:$A$1005,0)),"MISSING ID")</x:f>
        <x:v>Wearable</x:v>
      </x:c>
      <x:c r="D118" s="4" t="str">
        <x:f>IFERROR(INDEX(Items!$C$6:$C$1005,MATCH(A118,Items!$A$6:$A$1005,0)),"MISSING ID")</x:f>
        <x:v>Not applicable</x:v>
      </x:c>
      <x:c r="E118" s="4" t="str">
        <x:v>Finished endpoint</x:v>
      </x:c>
      <x:c r="F118" s="14" t="n">
        <x:f>IFERROR(INDEX(Items!$AJ$6:$AJ$1005,MATCH(A118,Items!$A$6:$A$1005,0)),"MISSING ID")</x:f>
        <x:v>1</x:v>
      </x:c>
      <x:c r="G118" s="4" t="str">
        <x:v>Traced to cataloged T0 and/or recovered feeds</x:v>
      </x:c>
      <x:c r="H118" s="4" t="str">
        <x:v>Forge hearth, Anvil, Forging hammer, Smithing tongs, Metalworking file and Hand-cranked metal drill as applicable. Existing workshop bootstrap and controlled heating/cooling required; no free-water quench assumed.</x:v>
      </x:c>
      <x:c r="I118" s="4" t="str">
        <x:v>Candidate path traced</x:v>
      </x:c>
      <x:c r="J118" s="4" t="str">
        <x:v>Fit, joints, insulation/protection and biological material yield require qualification.</x:v>
      </x:c>
    </x:row>
    <x:row r="119" ht="115" customHeight="1">
      <x:c r="A119" s="4" t="str">
        <x:v>proposal.gear.backpack</x:v>
      </x:c>
      <x:c r="B119" s="4" t="str">
        <x:f>IFERROR(INDEX(Items!$B$6:$B$1005,MATCH(A119,Items!$A$6:$A$1005,0)),"MISSING ID")</x:f>
        <x:v>Backpack</x:v>
      </x:c>
      <x:c r="C119" s="4" t="str">
        <x:f>IFERROR(INDEX(Items!$X$6:$X$1005,MATCH(A119,Items!$A$6:$A$1005,0)),"MISSING ID")</x:f>
        <x:v>Carrier</x:v>
      </x:c>
      <x:c r="D119" s="4" t="str">
        <x:f>IFERROR(INDEX(Items!$C$6:$C$1005,MATCH(A119,Items!$A$6:$A$1005,0)),"MISSING ID")</x:f>
        <x:v>Not applicable</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Specialized armor plates</x:v>
      </x:c>
      <x:c r="C120" s="4" t="str">
        <x:f>IFERROR(INDEX(Items!$X$6:$X$1005,MATCH(A120,Items!$A$6:$A$1005,0)),"MISSING ID")</x:f>
        <x:v>Armor</x:v>
      </x:c>
      <x:c r="D120" s="4" t="str">
        <x:f>IFERROR(INDEX(Items!$C$6:$C$1005,MATCH(A120,Items!$A$6:$A$1005,0)),"MISSING ID")</x:f>
        <x:v>Not applicable</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x:c r="B121" s="4"/>
      <x:c r="C121" s="4"/>
      <x:c r="D121" s="4"/>
      <x:c r="E121" s="4"/>
      <x:c r="F121" s="14"/>
      <x:c r="G121" s="4"/>
      <x:c r="H121" s="4"/>
      <x:c r="I121" s="4"/>
      <x:c r="J121" s="4"/>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Not applicable</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Not applicable</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Not applicable</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t="str">
        <x:v>proposal.fashion.hat</x:v>
      </x:c>
      <x:c r="B128" s="4" t="str">
        <x:f>IFERROR(INDEX(Items!$B$6:$B$1005,MATCH(A128,Items!$A$6:$A$1005,0)),"MISSING ID")</x:f>
        <x:v>Hat</x:v>
      </x:c>
      <x:c r="C128" s="4" t="str">
        <x:f>IFERROR(INDEX(Items!$X$6:$X$1005,MATCH(A128,Items!$A$6:$A$1005,0)),"MISSING ID")</x:f>
        <x:v>Wearable</x:v>
      </x:c>
      <x:c r="D128" s="4" t="str">
        <x:f>IFERROR(INDEX(Items!$C$6:$C$1005,MATCH(A128,Items!$A$6:$A$1005,0)),"MISSING ID")</x:f>
        <x:v>Not applicable</x:v>
      </x:c>
      <x:c r="E128" s="4" t="str">
        <x:v>Finished endpoint</x:v>
      </x:c>
      <x:c r="F128" s="14" t="n">
        <x:f>IFERROR(INDEX(Items!$AJ$6:$AJ$1005,MATCH(A128,Items!$A$6:$A$1005,0)),"MISSING ID")</x:f>
        <x:v>1</x:v>
      </x:c>
      <x:c r="G128" s="4" t="str">
        <x:v>Traced to cataloged T0 and/or recovered feeds</x:v>
      </x:c>
      <x:c r="H128" s="4" t="str">
        <x:v>Forge hearth, Anvil, Forging hammer, Smithing tongs, Metalworking file and Hand-cranked metal drill as applicable. Existing workshop bootstrap and controlled heating/cooling required; no free-water quench assumed.</x:v>
      </x:c>
      <x:c r="I128" s="4" t="str">
        <x:v>Candidate path traced</x:v>
      </x:c>
      <x:c r="J128" s="4" t="str">
        <x:v>Fit, joints, insulation/protection and biological material yield require qualification.</x:v>
      </x:c>
    </x:row>
    <x:row r="129" ht="115" customHeight="1">
      <x:c r="A129" s="4" t="str">
        <x:v>proposal.fashion.husk_garment</x:v>
      </x:c>
      <x:c r="B129" s="4" t="str">
        <x:f>IFERROR(INDEX(Items!$B$6:$B$1005,MATCH(A129,Items!$A$6:$A$1005,0)),"MISSING ID")</x:f>
        <x:v>Elaborate husk-fiber wear</x:v>
      </x:c>
      <x:c r="C129" s="4" t="str">
        <x:f>IFERROR(INDEX(Items!$X$6:$X$1005,MATCH(A129,Items!$A$6:$A$1005,0)),"MISSING ID")</x:f>
        <x:v>Wearable</x:v>
      </x:c>
      <x:c r="D129" s="4" t="str">
        <x:f>IFERROR(INDEX(Items!$C$6:$C$1005,MATCH(A129,Items!$A$6:$A$1005,0)),"MISSING ID")</x:f>
        <x:v>Not applicable</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Elaborate fur wear</x:v>
      </x:c>
      <x:c r="C130" s="4" t="str">
        <x:f>IFERROR(INDEX(Items!$X$6:$X$1005,MATCH(A130,Items!$A$6:$A$1005,0)),"MISSING ID")</x:f>
        <x:v>Wearable</x:v>
      </x:c>
      <x:c r="D130" s="4" t="str">
        <x:f>IFERROR(INDEX(Items!$C$6:$C$1005,MATCH(A130,Items!$A$6:$A$1005,0)),"MISSING ID")</x:f>
        <x:v>Not applicable</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Elaborate hide wear</x:v>
      </x:c>
      <x:c r="C131" s="4" t="str">
        <x:f>IFERROR(INDEX(Items!$X$6:$X$1005,MATCH(A131,Items!$A$6:$A$1005,0)),"MISSING ID")</x:f>
        <x:v>Wearable</x:v>
      </x:c>
      <x:c r="D131" s="4" t="str">
        <x:f>IFERROR(INDEX(Items!$C$6:$C$1005,MATCH(A131,Items!$A$6:$A$1005,0)),"MISSING ID")</x:f>
        <x:v>Not applicable</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T0</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T0</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T0</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T0</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T0</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t="str">
        <x:v>proposal.gem.corundum</x:v>
      </x:c>
      <x:c r="B137" s="4" t="str">
        <x:f>IFERROR(INDEX(Items!$B$6:$B$1005,MATCH(A137,Items!$A$6:$A$1005,0)),"MISSING ID")</x:f>
        <x:v>Ruby / sapphire corundum</x:v>
      </x:c>
      <x:c r="C137" s="4" t="str">
        <x:f>IFERROR(INDEX(Items!$X$6:$X$1005,MATCH(A137,Items!$A$6:$A$1005,0)),"MISSING ID")</x:f>
        <x:v>Gem material</x:v>
      </x:c>
      <x:c r="D137" s="4" t="str">
        <x:f>IFERROR(INDEX(Items!$C$6:$C$1005,MATCH(A137,Items!$A$6:$A$1005,0)),"MISSING ID")</x:f>
        <x:v>T0</x:v>
      </x:c>
      <x:c r="E137" s="4" t="str">
        <x:v>Raw source</x:v>
      </x:c>
      <x:c r="F137" s="14" t="n">
        <x:f>IFERROR(INDEX(Items!$AJ$6:$AJ$1005,MATCH(A137,Items!$A$6:$A$1005,0)),"MISSING ID")</x:f>
        <x:v>0</x:v>
      </x:c>
      <x:c r="G137" s="4" t="str">
        <x:v>Source, recovery or issue route applies</x:v>
      </x:c>
      <x:c r="H137" s="4" t="str">
        <x:v>Not a selected manufacturing route</x:v>
      </x:c>
      <x:c r="I137" s="4" t="str">
        <x:v>Raw entry feed</x:v>
      </x:c>
      <x:c r="J137" s="4" t="str">
        <x:v>Source grade, collection, contamination and yield remain open.</x:v>
      </x:c>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T0</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T0</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Simple everyday wraps</x:v>
      </x:c>
      <x:c r="C140" s="4" t="str">
        <x:f>IFERROR(INDEX(Items!$X$6:$X$1005,MATCH(A140,Items!$A$6:$A$1005,0)),"MISSING ID")</x:f>
        <x:v>Wearable</x:v>
      </x:c>
      <x:c r="D140" s="4" t="str">
        <x:f>IFERROR(INDEX(Items!$C$6:$C$1005,MATCH(A140,Items!$A$6:$A$1005,0)),"MISSING ID")</x:f>
        <x:v>Not applicable</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T0</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T1</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T3</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T3</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T3</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T4</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T4</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T3</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T3</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Not applicable</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Not applicable</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Not applicable</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T2</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T3</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T3</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Not applicable</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Not applicable</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Not applicable</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Not applicable</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t="str">
        <x:v>proposal.culture.prayer_leaf</x:v>
      </x:c>
      <x:c r="B162" s="4" t="str">
        <x:f>IFERROR(INDEX(Items!$B$6:$B$1005,MATCH(A162,Items!$A$6:$A$1005,0)),"MISSING ID")</x:f>
        <x:v>Husk-paper prayer leaf</x:v>
      </x:c>
      <x:c r="C162" s="4" t="str">
        <x:f>IFERROR(INDEX(Items!$X$6:$X$1005,MATCH(A162,Items!$A$6:$A$1005,0)),"MISSING ID")</x:f>
        <x:v>Document</x:v>
      </x:c>
      <x:c r="D162" s="4" t="str">
        <x:f>IFERROR(INDEX(Items!$C$6:$C$1005,MATCH(A162,Items!$A$6:$A$1005,0)),"MISSING ID")</x:f>
        <x:v>Not applicable</x:v>
      </x:c>
      <x:c r="E162" s="4" t="str">
        <x:v>Finished endpoint</x:v>
      </x:c>
      <x:c r="F162" s="14" t="n">
        <x:f>IFERROR(INDEX(Items!$AJ$6:$AJ$1005,MATCH(A162,Items!$A$6:$A$1005,0)),"MISSING ID")</x:f>
        <x:v>1</x:v>
      </x:c>
      <x:c r="G162" s="4" t="str">
        <x:v>Traced to cataloged T0 and/or recovered feeds</x:v>
      </x:c>
      <x:c r="H162" s="4" t="str">
        <x:v>Marking stylus and food-excluded pigment applicator. Husk-paper preparation where applicable.</x:v>
      </x:c>
      <x:c r="I162" s="4" t="str">
        <x:v>Candidate path traced</x:v>
      </x:c>
      <x:c r="J162" s="4" t="str">
        <x:v>Dimensions, grade, process qualification, quantity and yield remain open.</x:v>
      </x:c>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Not applicable</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Not applicable</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Not applicable</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t="str">
        <x:v>proposal.culture.register</x:v>
      </x:c>
      <x:c r="B166" s="4" t="str">
        <x:f>IFERROR(INDEX(Items!$B$6:$B$1005,MATCH(A166,Items!$A$6:$A$1005,0)),"MISSING ID")</x:f>
        <x:v>Civic register folio</x:v>
      </x:c>
      <x:c r="C166" s="4" t="str">
        <x:f>IFERROR(INDEX(Items!$X$6:$X$1005,MATCH(A166,Items!$A$6:$A$1005,0)),"MISSING ID")</x:f>
        <x:v>Document</x:v>
      </x:c>
      <x:c r="D166" s="4" t="str">
        <x:f>IFERROR(INDEX(Items!$C$6:$C$1005,MATCH(A166,Items!$A$6:$A$1005,0)),"MISSING ID")</x:f>
        <x:v>Not applicable</x:v>
      </x:c>
      <x:c r="E166" s="4" t="str">
        <x:v>Finished endpoint</x:v>
      </x:c>
      <x:c r="F166" s="14" t="n">
        <x:f>IFERROR(INDEX(Items!$AJ$6:$AJ$1005,MATCH(A166,Items!$A$6:$A$1005,0)),"MISSING ID")</x:f>
        <x:v>1</x:v>
      </x:c>
      <x:c r="G166" s="4" t="str">
        <x:v>Traced to cataloged T0 and/or recovered feeds</x:v>
      </x:c>
      <x:c r="H166" s="4" t="str">
        <x:v>Marking stylus and food-excluded pigment applicator. Husk-paper preparation where applicable.</x:v>
      </x:c>
      <x:c r="I166" s="4" t="str">
        <x:v>Candidate path traced</x:v>
      </x:c>
      <x:c r="J166" s="4" t="str">
        <x:v>Dimensions, grade, process qualification, quantity and yield remain open.</x:v>
      </x:c>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Not applicable</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t="str">
        <x:v>proposal.culture.petition</x:v>
      </x:c>
      <x:c r="B168" s="4" t="str">
        <x:f>IFERROR(INDEX(Items!$B$6:$B$1005,MATCH(A168,Items!$A$6:$A$1005,0)),"MISSING ID")</x:f>
        <x:v>Petition leaf</x:v>
      </x:c>
      <x:c r="C168" s="4" t="str">
        <x:f>IFERROR(INDEX(Items!$X$6:$X$1005,MATCH(A168,Items!$A$6:$A$1005,0)),"MISSING ID")</x:f>
        <x:v>Document</x:v>
      </x:c>
      <x:c r="D168" s="4" t="str">
        <x:f>IFERROR(INDEX(Items!$C$6:$C$1005,MATCH(A168,Items!$A$6:$A$1005,0)),"MISSING ID")</x:f>
        <x:v>Not applicable</x:v>
      </x:c>
      <x:c r="E168" s="4" t="str">
        <x:v>Finished endpoint</x:v>
      </x:c>
      <x:c r="F168" s="14" t="n">
        <x:f>IFERROR(INDEX(Items!$AJ$6:$AJ$1005,MATCH(A168,Items!$A$6:$A$1005,0)),"MISSING ID")</x:f>
        <x:v>1</x:v>
      </x:c>
      <x:c r="G168" s="4" t="str">
        <x:v>Traced to cataloged T0 and/or recovered feeds</x:v>
      </x:c>
      <x:c r="H168" s="4" t="str">
        <x:v>Marking stylus and food-excluded pigment applicator. Husk-paper preparation where applicable.</x:v>
      </x:c>
      <x:c r="I168" s="4" t="str">
        <x:v>Candidate path traced</x:v>
      </x:c>
      <x:c r="J168" s="4" t="str">
        <x:v>Dimensions, grade, process qualification, quantity and yield remain open.</x:v>
      </x:c>
    </x:row>
    <x:row r="169" ht="115" customHeight="1">
      <x:c r="A169" s="4" t="str">
        <x:v>proposal.culture.commendation</x:v>
      </x:c>
      <x:c r="B169" s="4" t="str">
        <x:f>IFERROR(INDEX(Items!$B$6:$B$1005,MATCH(A169,Items!$A$6:$A$1005,0)),"MISSING ID")</x:f>
        <x:v>Community service medallion</x:v>
      </x:c>
      <x:c r="C169" s="4" t="str">
        <x:f>IFERROR(INDEX(Items!$X$6:$X$1005,MATCH(A169,Items!$A$6:$A$1005,0)),"MISSING ID")</x:f>
        <x:v>Cultural object</x:v>
      </x:c>
      <x:c r="D169" s="4" t="str">
        <x:f>IFERROR(INDEX(Items!$C$6:$C$1005,MATCH(A169,Items!$A$6:$A$1005,0)),"MISSING ID")</x:f>
        <x:v>Not applicable</x:v>
      </x:c>
      <x:c r="E169" s="4" t="str">
        <x:v>Finished endpoint</x:v>
      </x:c>
      <x:c r="F169" s="14" t="n">
        <x:f>IFERROR(INDEX(Items!$AJ$6:$AJ$1005,MATCH(A169,Items!$A$6:$A$1005,0)),"MISSING ID")</x:f>
        <x:v>1</x:v>
      </x:c>
      <x:c r="G169" s="4" t="str">
        <x:v>Traced to cataloged T0 and/or recovered feeds</x:v>
      </x:c>
      <x:c r="H169" s="4" t="str">
        <x:v>Forge hearth, Anvil, Forging hammer, Smithing tongs, Metalworking file and Hand-cranked metal drill as applicable. Existing workshop bootstrap and controlled heating/cooling required; no free-water quench assumed.</x:v>
      </x:c>
      <x:c r="I169" s="4" t="str">
        <x:v>Candidate path traced</x:v>
      </x:c>
      <x:c r="J169" s="4" t="str">
        <x:v>Dimensions, grade, process qualification, quantity and yield remain open.</x:v>
      </x:c>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Not applicable</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Not applicable</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Not applicable</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Not applicable</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Not applicable</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Not applicable</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Not applicable</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Not applicable</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Not applicable</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Not applicable</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Not applicable</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Not applicable</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Crushed fired ceramic grit</x:v>
      </x:c>
      <x:c r="C182" s="4" t="str">
        <x:f>IFERROR(INDEX(Items!$X$6:$X$1005,MATCH(A182,Items!$A$6:$A$1005,0)),"MISSING ID")</x:f>
        <x:v>Processed material</x:v>
      </x:c>
      <x:c r="D182" s="4" t="str">
        <x:f>IFERROR(INDEX(Items!$C$6:$C$1005,MATCH(A182,Items!$A$6:$A$1005,0)),"MISSING ID")</x:f>
        <x:v>T1</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Prepared ceramic body feed</x:v>
      </x:c>
      <x:c r="C183" s="4" t="str">
        <x:f>IFERROR(INDEX(Items!$X$6:$X$1005,MATCH(A183,Items!$A$6:$A$1005,0)),"MISSING ID")</x:f>
        <x:v>Processed material</x:v>
      </x:c>
      <x:c r="D183" s="4" t="str">
        <x:f>IFERROR(INDEX(Items!$C$6:$C$1005,MATCH(A183,Items!$A$6:$A$1005,0)),"MISSING ID")</x:f>
        <x:v>T1</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glaze feed</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T2</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Not applicable</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Not applicable</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Not applicable</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Not applicable</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Not applicable</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Not applicable</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Not applicable</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Not applicable</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Not applicable</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T3</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T3</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T3</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T3</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T4</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T3</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T3</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T3</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T3</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Not applicable</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Not applicable</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Not applicable</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Not applicable</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T3</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Not applicable</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Not applicable</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T0</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T0</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Not applicable</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Chitin-char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Not applicable</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x:c r="B217" s="4"/>
      <x:c r="C217" s="4"/>
      <x:c r="D217" s="4"/>
      <x:c r="E217" s="4"/>
      <x:c r="F217" s="14"/>
      <x:c r="G217" s="4"/>
      <x:c r="H217" s="4"/>
      <x:c r="I217" s="4"/>
      <x:c r="J217" s="4"/>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Not applicable</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Not applicable</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Not applicable</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Not applicable</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Not applicable</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x:c r="B223" s="4"/>
      <x:c r="C223" s="4"/>
      <x:c r="D223" s="4"/>
      <x:c r="E223" s="4"/>
      <x:c r="F223" s="14"/>
      <x:c r="G223" s="4"/>
      <x:c r="H223" s="4"/>
      <x:c r="I223" s="4"/>
      <x:c r="J223" s="4"/>
    </x:row>
    <x:row r="224" ht="115" customHeight="1">
      <x:c r="A224" s="4"/>
      <x:c r="B224" s="4"/>
      <x:c r="C224" s="4"/>
      <x:c r="D224" s="4"/>
      <x:c r="E224" s="4"/>
      <x:c r="F224" s="14"/>
      <x:c r="G224" s="4"/>
      <x:c r="H224" s="4"/>
      <x:c r="I224" s="4"/>
      <x:c r="J224" s="4"/>
    </x:row>
    <x:row r="225" ht="115" customHeight="1">
      <x:c r="A225" s="4"/>
      <x:c r="B225" s="4"/>
      <x:c r="C225" s="4"/>
      <x:c r="D225" s="4"/>
      <x:c r="E225" s="4"/>
      <x:c r="F225" s="14"/>
      <x:c r="G225" s="4"/>
      <x:c r="H225" s="4"/>
      <x:c r="I225" s="4"/>
      <x:c r="J225" s="4"/>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Not applicable</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T2</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T2</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T2</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Not applicable</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T1</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Not applicable</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Not applicable</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Not applicable</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Not applicable</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Not applicable</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Not applicable</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T3</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T3</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T3</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T3</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Not applicable</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T3</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T3</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T4</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T3</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T3</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T3</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T3</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T4</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Not applicable</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Not applicable</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Not applicable</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x:c r="B263" s="4"/>
      <x:c r="C263" s="4"/>
      <x:c r="D263" s="4"/>
      <x:c r="E263" s="4"/>
      <x:c r="F263" s="14"/>
      <x:c r="G263" s="4"/>
      <x:c r="H263" s="4"/>
      <x:c r="I263" s="4"/>
      <x:c r="J263" s="4"/>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Not applicable</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Not applicable</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Not applicable</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Not applicable</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Not applicable</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Not applicable</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T3</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x:c r="B273" s="4"/>
      <x:c r="C273" s="4"/>
      <x:c r="D273" s="4"/>
      <x:c r="E273" s="4"/>
      <x:c r="F273" s="14"/>
      <x:c r="G273" s="4"/>
      <x:c r="H273" s="4"/>
      <x:c r="I273" s="4"/>
      <x:c r="J273" s="4"/>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Not applicable</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T3</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T3</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T3</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T3</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T3</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T3</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T3</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T3</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T4</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T3</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T4</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T3</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Not applicable</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T4</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Not applicable</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Not applicable</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Not applicable</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Not applicable</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Not applicable</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Not applicable</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Not applicable</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Not applicable</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Not applicable</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T4</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Not applicable</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x:c r="B305" s="4"/>
      <x:c r="C305" s="4"/>
      <x:c r="D305" s="4"/>
      <x:c r="E305" s="4"/>
      <x:c r="F305" s="14"/>
      <x:c r="G305" s="4"/>
      <x:c r="H305" s="4"/>
      <x:c r="I305" s="4"/>
      <x:c r="J305" s="4"/>
    </x:row>
    <x:row r="306" ht="115" customHeight="1">
      <x:c r="A306" s="4" t="str">
        <x:v>proposal.food.dense_drink</x:v>
      </x:c>
      <x:c r="B306" s="4" t="str">
        <x:f>IFERROR(INDEX(Items!$B$6:$B$1005,MATCH(A306,Items!$A$6:$A$1005,0)),"MISSING ID")</x:f>
        <x:v>Dense Phagia nutrient drink</x:v>
      </x:c>
      <x:c r="C306" s="4" t="str">
        <x:f>IFERROR(INDEX(Items!$X$6:$X$1005,MATCH(A306,Items!$A$6:$A$1005,0)),"MISSING ID")</x:f>
        <x:v>Drink consumable</x:v>
      </x:c>
      <x:c r="D306" s="4" t="str">
        <x:f>IFERROR(INDEX(Items!$C$6:$C$1005,MATCH(A306,Items!$A$6:$A$1005,0)),"MISSING ID")</x:f>
        <x:v>Not applicable</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Not applicable</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Not applicable</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Not applicable</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Not applicable</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Not applicable</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Not applicable</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Not applicable</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Not applicable</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Not applicable</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x:c r="B318" s="4"/>
      <x:c r="C318" s="4"/>
      <x:c r="D318" s="4"/>
      <x:c r="E318" s="4"/>
      <x:c r="F318" s="14"/>
      <x:c r="G318" s="4"/>
      <x:c r="H318" s="4"/>
      <x:c r="I318" s="4"/>
      <x:c r="J318" s="4"/>
    </x:row>
    <x:row r="319" ht="115" customHeight="1">
      <x:c r="A319" s="4" t="str">
        <x:v>proposal.raw.basalt</x:v>
      </x:c>
      <x:c r="B319" s="4" t="str">
        <x:f>IFERROR(INDEX(Items!$B$6:$B$1005,MATCH(A319,Items!$A$6:$A$1005,0)),"MISSING ID")</x:f>
        <x:v>Basalt blocks</x:v>
      </x:c>
      <x:c r="C319" s="4" t="str">
        <x:f>IFERROR(INDEX(Items!$X$6:$X$1005,MATCH(A319,Items!$A$6:$A$1005,0)),"MISSING ID")</x:f>
        <x:v>Raw material</x:v>
      </x:c>
      <x:c r="D319" s="4" t="str">
        <x:f>IFERROR(INDEX(Items!$C$6:$C$1005,MATCH(A319,Items!$A$6:$A$1005,0)),"MISSING ID")</x:f>
        <x:v>T0</x:v>
      </x:c>
      <x:c r="E319" s="4" t="str">
        <x:v>Raw source</x:v>
      </x:c>
      <x:c r="F319" s="14" t="n">
        <x:f>IFERROR(INDEX(Items!$AJ$6:$AJ$1005,MATCH(A319,Items!$A$6:$A$1005,0)),"MISSING ID")</x:f>
        <x:v>0</x:v>
      </x:c>
      <x:c r="G319" s="4" t="str">
        <x:v>Source, recovery or issue route applies</x:v>
      </x:c>
      <x:c r="H319" s="4" t="str">
        <x:v>Not a selected manufacturing route</x:v>
      </x:c>
      <x:c r="I319" s="4" t="str">
        <x:v>Raw entry feed</x:v>
      </x:c>
      <x:c r="J319" s="4" t="str">
        <x:v>Source grade, collection, contamination and yield remain open.</x:v>
      </x:c>
    </x:row>
    <x:row r="320" ht="115" customHeight="1">
      <x:c r="A320" s="4" t="str">
        <x:v>proposal.raw.slate</x:v>
      </x:c>
      <x:c r="B320" s="4" t="str">
        <x:f>IFERROR(INDEX(Items!$B$6:$B$1005,MATCH(A320,Items!$A$6:$A$1005,0)),"MISSING ID")</x:f>
        <x:v>Slate plates</x:v>
      </x:c>
      <x:c r="C320" s="4" t="str">
        <x:f>IFERROR(INDEX(Items!$X$6:$X$1005,MATCH(A320,Items!$A$6:$A$1005,0)),"MISSING ID")</x:f>
        <x:v>Raw material</x:v>
      </x:c>
      <x:c r="D320" s="4" t="str">
        <x:f>IFERROR(INDEX(Items!$C$6:$C$1005,MATCH(A320,Items!$A$6:$A$1005,0)),"MISSING ID")</x:f>
        <x:v>T0</x:v>
      </x:c>
      <x:c r="E320" s="4" t="str">
        <x:v>Raw source</x:v>
      </x:c>
      <x:c r="F320" s="14" t="n">
        <x:f>IFERROR(INDEX(Items!$AJ$6:$AJ$1005,MATCH(A320,Items!$A$6:$A$1005,0)),"MISSING ID")</x:f>
        <x:v>0</x:v>
      </x:c>
      <x:c r="G320" s="4" t="str">
        <x:v>Source, recovery or issue route applies</x:v>
      </x:c>
      <x:c r="H320" s="4" t="str">
        <x:v>Not a selected manufacturing route</x:v>
      </x:c>
      <x:c r="I320" s="4" t="str">
        <x:v>Raw entry feed</x:v>
      </x:c>
      <x:c r="J320" s="4" t="str">
        <x:v>Source grade, collection, contamination and yield remain open.</x:v>
      </x:c>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T0</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T0</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T0</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t="str">
        <x:v>proposal.raw.clinker</x:v>
      </x:c>
      <x:c r="B333" s="4" t="str">
        <x:f>IFERROR(INDEX(Items!$B$6:$B$1005,MATCH(A333,Items!$A$6:$A$1005,0)),"MISSING ID")</x:f>
        <x:v>Furnace clinker chunks</x:v>
      </x:c>
      <x:c r="C333" s="4" t="str">
        <x:f>IFERROR(INDEX(Items!$X$6:$X$1005,MATCH(A333,Items!$A$6:$A$1005,0)),"MISSING ID")</x:f>
        <x:v>Raw material</x:v>
      </x:c>
      <x:c r="D333" s="4" t="str">
        <x:f>IFERROR(INDEX(Items!$C$6:$C$1005,MATCH(A333,Items!$A$6:$A$1005,0)),"MISSING ID")</x:f>
        <x:v>T0</x:v>
      </x:c>
      <x:c r="E333" s="4" t="str">
        <x:v>Raw source</x:v>
      </x:c>
      <x:c r="F333" s="14" t="n">
        <x:f>IFERROR(INDEX(Items!$AJ$6:$AJ$1005,MATCH(A333,Items!$A$6:$A$1005,0)),"MISSING ID")</x:f>
        <x:v>0</x:v>
      </x:c>
      <x:c r="G333" s="4" t="str">
        <x:v>Source, recovery or issue route applies</x:v>
      </x:c>
      <x:c r="H333" s="4" t="str">
        <x:v>Not a selected manufacturing route</x:v>
      </x:c>
      <x:c r="I333" s="4" t="str">
        <x:v>Raw entry feed</x:v>
      </x:c>
      <x:c r="J333" s="4" t="str">
        <x:v>Source grade, collection, contamination and yield remain open.</x:v>
      </x:c>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t="str">
        <x:v>proposal.raw.sandstone</x:v>
      </x:c>
      <x:c r="B335" s="4" t="str">
        <x:f>IFERROR(INDEX(Items!$B$6:$B$1005,MATCH(A335,Items!$A$6:$A$1005,0)),"MISSING ID")</x:f>
        <x:v>Sandstone blocks</x:v>
      </x:c>
      <x:c r="C335" s="4" t="str">
        <x:f>IFERROR(INDEX(Items!$X$6:$X$1005,MATCH(A335,Items!$A$6:$A$1005,0)),"MISSING ID")</x:f>
        <x:v>Raw material</x:v>
      </x:c>
      <x:c r="D335" s="4" t="str">
        <x:f>IFERROR(INDEX(Items!$C$6:$C$1005,MATCH(A335,Items!$A$6:$A$1005,0)),"MISSING ID")</x:f>
        <x:v>T0</x:v>
      </x:c>
      <x:c r="E335" s="4" t="str">
        <x:v>Raw source</x:v>
      </x:c>
      <x:c r="F335" s="14" t="n">
        <x:f>IFERROR(INDEX(Items!$AJ$6:$AJ$1005,MATCH(A335,Items!$A$6:$A$1005,0)),"MISSING ID")</x:f>
        <x:v>0</x:v>
      </x:c>
      <x:c r="G335" s="4" t="str">
        <x:v>Source, recovery or issue route applies</x:v>
      </x:c>
      <x:c r="H335" s="4" t="str">
        <x:v>Not a selected manufacturing route</x:v>
      </x:c>
      <x:c r="I335" s="4" t="str">
        <x:v>Raw entry feed</x:v>
      </x:c>
      <x:c r="J335" s="4" t="str">
        <x:v>Source grade, collection, contamination and yield remain open.</x:v>
      </x:c>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t="str">
        <x:v>proposal.raw.ochre</x:v>
      </x:c>
      <x:c r="B340" s="4" t="str">
        <x:f>IFERROR(INDEX(Items!$B$6:$B$1005,MATCH(A340,Items!$A$6:$A$1005,0)),"MISSING ID")</x:f>
        <x:v>Yellow ochre clods</x:v>
      </x:c>
      <x:c r="C340" s="4" t="str">
        <x:f>IFERROR(INDEX(Items!$X$6:$X$1005,MATCH(A340,Items!$A$6:$A$1005,0)),"MISSING ID")</x:f>
        <x:v>Raw material</x:v>
      </x:c>
      <x:c r="D340" s="4" t="str">
        <x:f>IFERROR(INDEX(Items!$C$6:$C$1005,MATCH(A340,Items!$A$6:$A$1005,0)),"MISSING ID")</x:f>
        <x:v>T0</x:v>
      </x:c>
      <x:c r="E340" s="4" t="str">
        <x:v>Raw source</x:v>
      </x:c>
      <x:c r="F340" s="14" t="n">
        <x:f>IFERROR(INDEX(Items!$AJ$6:$AJ$1005,MATCH(A340,Items!$A$6:$A$1005,0)),"MISSING ID")</x:f>
        <x:v>0</x:v>
      </x:c>
      <x:c r="G340" s="4" t="str">
        <x:v>Source, recovery or issue route applies</x:v>
      </x:c>
      <x:c r="H340" s="4" t="str">
        <x:v>Not a selected manufacturing route</x:v>
      </x:c>
      <x:c r="I340" s="4" t="str">
        <x:v>Raw entry feed</x:v>
      </x:c>
      <x:c r="J340" s="4" t="str">
        <x:v>Source grade, collection, contamination and yield remain open.</x:v>
      </x:c>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T0</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T0</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T0</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T0</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T0</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T0</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T0</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Smelted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T1</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T1</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T1</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Opaque mineral-glass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clear-glass blank</x:v>
      </x:c>
      <x:c r="C364" s="4" t="str">
        <x:f>IFERROR(INDEX(Items!$X$6:$X$1005,MATCH(A364,Items!$A$6:$A$1005,0)),"MISSING ID")</x:f>
        <x:v>Processed material</x:v>
      </x:c>
      <x:c r="D364" s="4" t="str">
        <x:f>IFERROR(INDEX(Items!$C$6:$C$1005,MATCH(A364,Items!$A$6:$A$1005,0)),"MISSING ID")</x:f>
        <x:v>T1</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building-stone stock</x:v>
      </x:c>
      <x:c r="C365" s="4" t="str">
        <x:f>IFERROR(INDEX(Items!$X$6:$X$1005,MATCH(A365,Items!$A$6:$A$1005,0)),"MISSING ID")</x:f>
        <x:v>Processed material</x:v>
      </x:c>
      <x:c r="D365" s="4" t="str">
        <x:f>IFERROR(INDEX(Items!$C$6:$C$1005,MATCH(A365,Items!$A$6:$A$1005,0)),"MISSING ID")</x:f>
        <x:v>T1</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resonant-stone blank</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Prepared mineral pigment powder</x:v>
      </x:c>
      <x:c r="C367" s="4" t="str">
        <x:f>IFERROR(INDEX(Items!$X$6:$X$1005,MATCH(A367,Items!$A$6:$A$1005,0)),"MISSING ID")</x:f>
        <x:v>Processed material</x:v>
      </x:c>
      <x:c r="D367" s="4" t="str">
        <x:f>IFERROR(INDEX(Items!$C$6:$C$1005,MATCH(A367,Items!$A$6:$A$1005,0)),"MISSING ID")</x:f>
        <x:v>T1</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x:v>
      </x:c>
      <x:c r="C368" s="4" t="str">
        <x:f>IFERROR(INDEX(Items!$X$6:$X$1005,MATCH(A368,Items!$A$6:$A$1005,0)),"MISSING ID")</x:f>
        <x:v>Processed material</x:v>
      </x:c>
      <x:c r="D368" s="4" t="str">
        <x:f>IFERROR(INDEX(Items!$C$6:$C$1005,MATCH(A368,Items!$A$6:$A$1005,0)),"MISSING ID")</x:f>
        <x:v>T1</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remelt feed</x:v>
      </x:c>
      <x:c r="C369" s="4" t="str">
        <x:f>IFERROR(INDEX(Items!$X$6:$X$1005,MATCH(A369,Items!$A$6:$A$1005,0)),"MISSING ID")</x:f>
        <x:v>Processed material</x:v>
      </x:c>
      <x:c r="D369" s="4" t="str">
        <x:f>IFERROR(INDEX(Items!$C$6:$C$1005,MATCH(A369,Items!$A$6:$A$1005,0)),"MISSING ID")</x:f>
        <x:v>T1</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grade</x:v>
      </x:c>
      <x:c r="C370" s="4" t="str">
        <x:f>IFERROR(INDEX(Items!$X$6:$X$1005,MATCH(A370,Items!$A$6:$A$1005,0)),"MISSING ID")</x:f>
        <x:v>Processed material</x:v>
      </x:c>
      <x:c r="D370" s="4" t="str">
        <x:f>IFERROR(INDEX(Items!$C$6:$C$1005,MATCH(A370,Items!$A$6:$A$1005,0)),"MISSING ID")</x:f>
        <x:v>T1</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pulp</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 graded bristle bundles</x:v>
      </x:c>
      <x:c r="C372" s="4" t="str">
        <x:f>IFERROR(INDEX(Items!$X$6:$X$1005,MATCH(A372,Items!$A$6:$A$1005,0)),"MISSING ID")</x:f>
        <x:v>Processed material</x:v>
      </x:c>
      <x:c r="D372" s="4" t="str">
        <x:f>IFERROR(INDEX(Items!$C$6:$C$1005,MATCH(A372,Items!$A$6:$A$1005,0)),"MISSING ID")</x:f>
        <x:v>T1</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stock</x:v>
      </x:c>
      <x:c r="C373" s="4" t="str">
        <x:f>IFERROR(INDEX(Items!$X$6:$X$1005,MATCH(A373,Items!$A$6:$A$1005,0)),"MISSING ID")</x:f>
        <x:v>Processed material</x:v>
      </x:c>
      <x:c r="D373" s="4" t="str">
        <x:f>IFERROR(INDEX(Items!$C$6:$C$1005,MATCH(A373,Items!$A$6:$A$1005,0)),"MISSING ID")</x:f>
        <x:v>T1</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 hard-part blanks</x:v>
      </x:c>
      <x:c r="C374" s="4" t="str">
        <x:f>IFERROR(INDEX(Items!$X$6:$X$1005,MATCH(A374,Items!$A$6:$A$1005,0)),"MISSING ID")</x:f>
        <x:v>Processed material</x:v>
      </x:c>
      <x:c r="D374" s="4" t="str">
        <x:f>IFERROR(INDEX(Items!$C$6:$C$1005,MATCH(A374,Items!$A$6:$A$1005,0)),"MISSING ID")</x:f>
        <x:v>T1</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process salts</x:v>
      </x:c>
      <x:c r="C375" s="4" t="str">
        <x:f>IFERROR(INDEX(Items!$X$6:$X$1005,MATCH(A375,Items!$A$6:$A$1005,0)),"MISSING ID")</x:f>
        <x:v>Processed material</x:v>
      </x:c>
      <x:c r="D375" s="4" t="str">
        <x:f>IFERROR(INDEX(Items!$C$6:$C$1005,MATCH(A375,Items!$A$6:$A$1005,0)),"MISSING ID")</x:f>
        <x:v>T1</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fraction</x:v>
      </x:c>
      <x:c r="C376" s="4" t="str">
        <x:f>IFERROR(INDEX(Items!$X$6:$X$1005,MATCH(A376,Items!$A$6:$A$1005,0)),"MISSING ID")</x:f>
        <x:v>Chemical material</x:v>
      </x:c>
      <x:c r="D376" s="4" t="str">
        <x:f>IFERROR(INDEX(Items!$C$6:$C$1005,MATCH(A376,Items!$A$6:$A$1005,0)),"MISSING ID")</x:f>
        <x:v>T1</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Chemical material</x:v>
      </x:c>
      <x:c r="D377" s="4" t="str">
        <x:f>IFERROR(INDEX(Items!$C$6:$C$1005,MATCH(A377,Items!$A$6:$A$1005,0)),"MISSING ID")</x:f>
        <x:v>T1</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Chemical material</x:v>
      </x:c>
      <x:c r="D378" s="4" t="str">
        <x:f>IFERROR(INDEX(Items!$C$6:$C$1005,MATCH(A378,Items!$A$6:$A$1005,0)),"MISSING ID")</x:f>
        <x:v>T1</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Cut gemstone preform</x:v>
      </x:c>
      <x:c r="C379" s="4" t="str">
        <x:f>IFERROR(INDEX(Items!$X$6:$X$1005,MATCH(A379,Items!$A$6:$A$1005,0)),"MISSING ID")</x:f>
        <x:v>Processed material</x:v>
      </x:c>
      <x:c r="D379" s="4" t="str">
        <x:f>IFERROR(INDEX(Items!$C$6:$C$1005,MATCH(A379,Items!$A$6:$A$1005,0)),"MISSING ID")</x:f>
        <x:v>T1</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scales</x:v>
      </x:c>
      <x:c r="C381" s="4" t="str">
        <x:f>IFERROR(INDEX(Items!$X$6:$X$1005,MATCH(A381,Items!$A$6:$A$1005,0)),"MISSING ID")</x:f>
        <x:v>Processed material</x:v>
      </x:c>
      <x:c r="D381" s="4" t="str">
        <x:f>IFERROR(INDEX(Items!$C$6:$C$1005,MATCH(A381,Items!$A$6:$A$1005,0)),"MISSING ID")</x:f>
        <x:v>T1</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x:v>
      </x:c>
      <x:c r="C382" s="4" t="str">
        <x:f>IFERROR(INDEX(Items!$X$6:$X$1005,MATCH(A382,Items!$A$6:$A$1005,0)),"MISSING ID")</x:f>
        <x:v>Processed material</x:v>
      </x:c>
      <x:c r="D382" s="4" t="str">
        <x:f>IFERROR(INDEX(Items!$C$6:$C$1005,MATCH(A382,Items!$A$6:$A$1005,0)),"MISSING ID")</x:f>
        <x:v>T1</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Not applicable</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Not applicable</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Not applicable</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Rocket</x:v>
      </x:c>
      <x:c r="C386" s="4" t="str">
        <x:f>IFERROR(INDEX(Items!$X$6:$X$1005,MATCH(A386,Items!$A$6:$A$1005,0)),"MISSING ID")</x:f>
        <x:v>Ammunition</x:v>
      </x:c>
      <x:c r="D386" s="4" t="str">
        <x:f>IFERROR(INDEX(Items!$C$6:$C$1005,MATCH(A386,Items!$A$6:$A$1005,0)),"MISSING ID")</x:f>
        <x:v>Not applicable</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Not applicable</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t="str">
        <x:v>author.electrical.magnetic_disruptor</x:v>
      </x:c>
      <x:c r="B388" s="4" t="str">
        <x:f>IFERROR(INDEX(Items!$B$6:$B$1005,MATCH(A388,Items!$A$6:$A$1005,0)),"MISSING ID")</x:f>
        <x:v>Magnetic field disruptor</x:v>
      </x:c>
      <x:c r="C388" s="4" t="str">
        <x:f>IFERROR(INDEX(Items!$X$6:$X$1005,MATCH(A388,Items!$A$6:$A$1005,0)),"MISSING ID")</x:f>
        <x:v>Tool</x:v>
      </x:c>
      <x:c r="D388" s="4" t="str">
        <x:f>IFERROR(INDEX(Items!$C$6:$C$1005,MATCH(A388,Items!$A$6:$A$1005,0)),"MISSING ID")</x:f>
        <x:v>Not applicable</x:v>
      </x:c>
      <x:c r="E388" s="4" t="str">
        <x:v>Finished endpoint</x:v>
      </x:c>
      <x:c r="F388" s="14" t="n">
        <x:f>IFERROR(INDEX(Items!$AJ$6:$AJ$1005,MATCH(A388,Items!$A$6:$A$1005,0)),"MISSING ID")</x:f>
        <x:v>1</x:v>
      </x:c>
      <x:c r="G388" s="4" t="str">
        <x:v>Traced to cataloged T0 and/or recovered feeds</x:v>
      </x:c>
      <x:c r="H388" s="4" t="str">
        <x:v>Specialist engineering workshop; insulation, pressure or control qualification as applicable. Power/working medium and operating theory unresolved.</x:v>
      </x:c>
      <x:c r="I388" s="4" t="str">
        <x:v>Research / source gated</x:v>
      </x:c>
      <x:c r="J388" s="4" t="str">
        <x:v>Magnetic field disruptor. Operating principle, working medium, controls and service qualification remain unresolved.</x:v>
      </x:c>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Not applicable</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Not applicable</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Not applicable</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Not applicable</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Not applicable</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Prepared electrical insulation stock</x:v>
      </x:c>
      <x:c r="C394" s="4" t="str">
        <x:f>IFERROR(INDEX(Items!$X$6:$X$1005,MATCH(A394,Items!$A$6:$A$1005,0)),"MISSING ID")</x:f>
        <x:v>Processed material</x:v>
      </x:c>
      <x:c r="D394" s="4" t="str">
        <x:f>IFERROR(INDEX(Items!$C$6:$C$1005,MATCH(A394,Items!$A$6:$A$1005,0)),"MISSING ID")</x:f>
        <x:v>T3</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suit</x:v>
      </x:c>
      <x:c r="C395" s="4" t="str">
        <x:f>IFERROR(INDEX(Items!$X$6:$X$1005,MATCH(A395,Items!$A$6:$A$1005,0)),"MISSING ID")</x:f>
        <x:v>Wearable</x:v>
      </x:c>
      <x:c r="D395" s="4" t="str">
        <x:f>IFERROR(INDEX(Items!$C$6:$C$1005,MATCH(A395,Items!$A$6:$A$1005,0)),"MISSING ID")</x:f>
        <x:v>Not applicable</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Not applicable</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Not applicable</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Not applicable</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x:c r="B399" s="4"/>
      <x:c r="C399" s="4"/>
      <x:c r="D399" s="4"/>
      <x:c r="E399" s="4"/>
      <x:c r="F399" s="14"/>
      <x:c r="G399" s="4"/>
      <x:c r="H399" s="4"/>
      <x:c r="I399" s="4"/>
      <x:c r="J399" s="4"/>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Not applicable</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Not applicable</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Not applicable</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Not applicable</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Not applicable</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Not applicable</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Not applicable</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Not applicable</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x:c r="B409" s="4"/>
      <x:c r="C409" s="4"/>
      <x:c r="D409" s="4"/>
      <x:c r="E409" s="4"/>
      <x:c r="F409" s="14"/>
      <x:c r="G409" s="4"/>
      <x:c r="H409" s="4"/>
      <x:c r="I409" s="4"/>
      <x:c r="J409" s="4"/>
    </x:row>
    <x:row r="410" ht="115" customHeight="1">
      <x:c r="A410" s="4"/>
      <x:c r="B410" s="4"/>
      <x:c r="C410" s="4"/>
      <x:c r="D410" s="4"/>
      <x:c r="E410" s="4"/>
      <x:c r="F410" s="14"/>
      <x:c r="G410" s="4"/>
      <x:c r="H410" s="4"/>
      <x:c r="I410" s="4"/>
      <x:c r="J410" s="4"/>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T2</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T0</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T1</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feed</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Manganese-bearing alloy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Chemical material</x:v>
      </x:c>
      <x:c r="D418" s="4" t="str">
        <x:f>IFERROR(INDEX(Items!$C$6:$C$1005,MATCH(A418,Items!$A$6:$A$1005,0)),"MISSING ID")</x:f>
        <x:v>T1</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Chemical material</x:v>
      </x:c>
      <x:c r="D419" s="4" t="str">
        <x:f>IFERROR(INDEX(Items!$C$6:$C$1005,MATCH(A419,Items!$A$6:$A$1005,0)),"MISSING ID")</x:f>
        <x:v>T1</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stock</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Prepared bronze bearing stock</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Refractory ceramic stock</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stock</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 sheet</x:v>
      </x:c>
      <x:c r="C426" s="4" t="str">
        <x:f>IFERROR(INDEX(Items!$X$6:$X$1005,MATCH(A426,Items!$A$6:$A$1005,0)),"MISSING ID")</x:f>
        <x:v>Processed material</x:v>
      </x:c>
      <x:c r="D426" s="4" t="str">
        <x:f>IFERROR(INDEX(Items!$C$6:$C$1005,MATCH(A426,Items!$A$6:$A$1005,0)),"MISSING ID")</x:f>
        <x:v>T2</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 membrane</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Chemical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Chemical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Mineral pigment coating</x:v>
      </x:c>
      <x:c r="C430" s="4" t="str">
        <x:f>IFERROR(INDEX(Items!$X$6:$X$1005,MATCH(A430,Items!$A$6:$A$1005,0)),"MISSING ID")</x:f>
        <x:v>Processed material</x:v>
      </x:c>
      <x:c r="D430" s="4" t="str">
        <x:f>IFERROR(INDEX(Items!$C$6:$C$1005,MATCH(A430,Items!$A$6:$A$1005,0)),"MISSING ID")</x:f>
        <x:v>T2</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Chemical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Mica composite sheet</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Tuned stone stock</x:v>
      </x:c>
      <x:c r="C433" s="4" t="str">
        <x:f>IFERROR(INDEX(Items!$X$6:$X$1005,MATCH(A433,Items!$A$6:$A$1005,0)),"MISSING ID")</x:f>
        <x:v>Processed material</x:v>
      </x:c>
      <x:c r="D433" s="4" t="str">
        <x:f>IFERROR(INDEX(Items!$C$6:$C$1005,MATCH(A433,Items!$A$6:$A$1005,0)),"MISSING ID")</x:f>
        <x:v>T2</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blanks</x:v>
      </x:c>
      <x:c r="C434" s="4" t="str">
        <x:f>IFERROR(INDEX(Items!$X$6:$X$1005,MATCH(A434,Items!$A$6:$A$1005,0)),"MISSING ID")</x:f>
        <x:v>Processed material</x:v>
      </x:c>
      <x:c r="D434" s="4" t="str">
        <x:f>IFERROR(INDEX(Items!$C$6:$C$1005,MATCH(A434,Items!$A$6:$A$1005,0)),"MISSING ID")</x:f>
        <x:v>T2</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composite</x:v>
      </x:c>
      <x:c r="C435" s="4" t="str">
        <x:f>IFERROR(INDEX(Items!$X$6:$X$1005,MATCH(A435,Items!$A$6:$A$1005,0)),"MISSING ID")</x:f>
        <x:v>Processed material</x:v>
      </x:c>
      <x:c r="D435" s="4" t="str">
        <x:f>IFERROR(INDEX(Items!$C$6:$C$1005,MATCH(A435,Items!$A$6:$A$1005,0)),"MISSING ID")</x:f>
        <x:v>T3</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stock</x:v>
      </x:c>
      <x:c r="C436" s="4" t="str">
        <x:f>IFERROR(INDEX(Items!$X$6:$X$1005,MATCH(A436,Items!$A$6:$A$1005,0)),"MISSING ID")</x:f>
        <x:v>Processed material</x:v>
      </x:c>
      <x:c r="D436" s="4" t="str">
        <x:f>IFERROR(INDEX(Items!$C$6:$C$1005,MATCH(A436,Items!$A$6:$A$1005,0)),"MISSING ID")</x:f>
        <x:v>T3</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Insulated conductor stock</x:v>
      </x:c>
      <x:c r="C437" s="4" t="str">
        <x:f>IFERROR(INDEX(Items!$X$6:$X$1005,MATCH(A437,Items!$A$6:$A$1005,0)),"MISSING ID")</x:f>
        <x:v>Processed material</x:v>
      </x:c>
      <x:c r="D437" s="4" t="str">
        <x:f>IFERROR(INDEX(Items!$C$6:$C$1005,MATCH(A437,Items!$A$6:$A$1005,0)),"MISSING ID")</x:f>
        <x:v>T3</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Bonded ceramic-shell composite</x:v>
      </x:c>
      <x:c r="C438" s="4" t="str">
        <x:f>IFERROR(INDEX(Items!$X$6:$X$1005,MATCH(A438,Items!$A$6:$A$1005,0)),"MISSING ID")</x:f>
        <x:v>Processed material</x:v>
      </x:c>
      <x:c r="D438" s="4" t="str">
        <x:f>IFERROR(INDEX(Items!$C$6:$C$1005,MATCH(A438,Items!$A$6:$A$1005,0)),"MISSING ID")</x:f>
        <x:v>T3</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stock</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 composite stock</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sealing sheet</x:v>
      </x:c>
      <x:c r="C441" s="4" t="str">
        <x:f>IFERROR(INDEX(Items!$X$6:$X$1005,MATCH(A441,Items!$A$6:$A$1005,0)),"MISSING ID")</x:f>
        <x:v>Processed material</x:v>
      </x:c>
      <x:c r="D441" s="4" t="str">
        <x:f>IFERROR(INDEX(Items!$C$6:$C$1005,MATCH(A441,Items!$A$6:$A$1005,0)),"MISSING ID")</x:f>
        <x:v>T3</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Finished decorative husk stock</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composite stock</x:v>
      </x:c>
      <x:c r="C443" s="4" t="str">
        <x:f>IFERROR(INDEX(Items!$X$6:$X$1005,MATCH(A443,Items!$A$6:$A$1005,0)),"MISSING ID")</x:f>
        <x:v>Processed material</x:v>
      </x:c>
      <x:c r="D443" s="4" t="str">
        <x:f>IFERROR(INDEX(Items!$C$6:$C$1005,MATCH(A443,Items!$A$6:$A$1005,0)),"MISSING ID")</x:f>
        <x:v>T4</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Encapsulated conductor stock</x:v>
      </x:c>
      <x:c r="C444" s="4" t="str">
        <x:f>IFERROR(INDEX(Items!$X$6:$X$1005,MATCH(A444,Items!$A$6:$A$1005,0)),"MISSING ID")</x:f>
        <x:v>Processed material</x:v>
      </x:c>
      <x:c r="D444" s="4" t="str">
        <x:f>IFERROR(INDEX(Items!$C$6:$C$1005,MATCH(A444,Items!$A$6:$A$1005,0)),"MISSING ID")</x:f>
        <x:v>T4</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T4</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Sealed composite casing stock</x:v>
      </x:c>
      <x:c r="C446" s="4" t="str">
        <x:f>IFERROR(INDEX(Items!$X$6:$X$1005,MATCH(A446,Items!$A$6:$A$1005,0)),"MISSING ID")</x:f>
        <x:v>Processed material</x:v>
      </x:c>
      <x:c r="D446" s="4" t="str">
        <x:f>IFERROR(INDEX(Items!$C$6:$C$1005,MATCH(A446,Items!$A$6:$A$1005,0)),"MISSING ID")</x:f>
        <x:v>T4</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Preloaded spring subassembly</x:v>
      </x:c>
      <x:c r="C447" s="4" t="str">
        <x:f>IFERROR(INDEX(Items!$X$6:$X$1005,MATCH(A447,Items!$A$6:$A$1005,0)),"MISSING ID")</x:f>
        <x:v>Crafting component</x:v>
      </x:c>
      <x:c r="D447" s="4" t="str">
        <x:f>IFERROR(INDEX(Items!$C$6:$C$1005,MATCH(A447,Items!$A$6:$A$1005,0)),"MISSING ID")</x:f>
        <x:v>T4</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T3</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T3</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stock</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grounding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T3</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stock</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T3</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T3</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T3</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stock</x:v>
      </x:c>
      <x:c r="C458" s="4" t="str">
        <x:f>IFERROR(INDEX(Items!$X$6:$X$1005,MATCH(A458,Items!$A$6:$A$1005,0)),"MISSING ID")</x:f>
        <x:v>Processed material</x:v>
      </x:c>
      <x:c r="D458" s="4" t="str">
        <x:f>IFERROR(INDEX(Items!$C$6:$C$1005,MATCH(A458,Items!$A$6:$A$1005,0)),"MISSING ID")</x:f>
        <x:v>T3</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T3</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reinforcement strips</x:v>
      </x:c>
      <x:c r="C460" s="4" t="str">
        <x:f>IFERROR(INDEX(Items!$X$6:$X$1005,MATCH(A460,Items!$A$6:$A$1005,0)),"MISSING ID")</x:f>
        <x:v>Processed material</x:v>
      </x:c>
      <x:c r="D460" s="4" t="str">
        <x:f>IFERROR(INDEX(Items!$C$6:$C$1005,MATCH(A460,Items!$A$6:$A$1005,0)),"MISSING ID")</x:f>
        <x:v>T3</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 joint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Bonded abrasive-faced stock</x:v>
      </x:c>
      <x:c r="C463" s="4" t="str">
        <x:f>IFERROR(INDEX(Items!$X$6:$X$1005,MATCH(A463,Items!$A$6:$A$1005,0)),"MISSING ID")</x:f>
        <x:v>Processed material</x:v>
      </x:c>
      <x:c r="D463" s="4" t="str">
        <x:f>IFERROR(INDEX(Items!$C$6:$C$1005,MATCH(A463,Items!$A$6:$A$1005,0)),"MISSING ID")</x:f>
        <x:v>T3</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T3</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T3</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stock</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T4</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T4</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T4</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T4</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T4</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T4</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T4</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T4</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T4</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T4</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T4</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T4</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T4</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T4</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T4</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insulating board</x:v>
      </x:c>
      <x:c r="C485" s="4" t="str">
        <x:f>IFERROR(INDEX(Items!$X$6:$X$1005,MATCH(A485,Items!$A$6:$A$1005,0)),"MISSING ID")</x:f>
        <x:v>Processed material</x:v>
      </x:c>
      <x:c r="D485" s="4" t="str">
        <x:f>IFERROR(INDEX(Items!$C$6:$C$1005,MATCH(A485,Items!$A$6:$A$1005,0)),"MISSING ID")</x:f>
        <x:v>T4</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ceremonial inlay stock</x:v>
      </x:c>
      <x:c r="C486" s="4" t="str">
        <x:f>IFERROR(INDEX(Items!$X$6:$X$1005,MATCH(A486,Items!$A$6:$A$1005,0)),"MISSING ID")</x:f>
        <x:v>Processed material</x:v>
      </x:c>
      <x:c r="D486" s="4" t="str">
        <x:f>IFERROR(INDEX(Items!$C$6:$C$1005,MATCH(A486,Items!$A$6:$A$1005,0)),"MISSING ID")</x:f>
        <x:v>T4</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T4</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T1</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T0</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Old formation Iron Growth cores</x:v>
      </x:c>
      <x:c r="C491" s="4" t="str">
        <x:f>IFERROR(INDEX(Items!$X$6:$X$1005,MATCH(A491,Items!$A$6:$A$1005,0)),"MISSING ID")</x:f>
        <x:v>Raw material</x:v>
      </x:c>
      <x:c r="D491" s="4" t="str">
        <x:f>IFERROR(INDEX(Items!$C$6:$C$1005,MATCH(A491,Items!$A$6:$A$1005,0)),"MISSING ID")</x:f>
        <x:v>T0</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T0</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Assayed Iron Growth feedstock</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Canister-grade Growth alloy stock</x:v>
      </x:c>
      <x:c r="C494" s="4" t="str">
        <x:f>IFERROR(INDEX(Items!$X$6:$X$1005,MATCH(A494,Items!$A$6:$A$1005,0)),"MISSING ID")</x:f>
        <x:v>Processed material</x:v>
      </x:c>
      <x:c r="D494" s="4" t="str">
        <x:f>IFERROR(INDEX(Items!$C$6:$C$1005,MATCH(A494,Items!$A$6:$A$1005,0)),"MISSING ID")</x:f>
        <x:v>T2</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T3</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T4</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T1</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T1</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T1</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T1</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T1</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T2</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T2</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T1</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T1</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T0</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Dried electroactive-fiber reinforcement stock</x:v>
      </x:c>
      <x:c r="C509" s="4" t="str">
        <x:f>IFERROR(INDEX(Items!$X$6:$X$1005,MATCH(A509,Items!$A$6:$A$1005,0)),"MISSING ID")</x:f>
        <x:v>Processed material</x:v>
      </x:c>
      <x:c r="D509" s="4" t="str">
        <x:f>IFERROR(INDEX(Items!$C$6:$C$1005,MATCH(A509,Items!$A$6:$A$1005,0)),"MISSING ID")</x:f>
        <x:v>T1</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T2</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x:c r="B511" s="4"/>
      <x:c r="C511" s="4"/>
      <x:c r="D511" s="4"/>
      <x:c r="E511" s="4"/>
      <x:c r="F511" s="14"/>
      <x:c r="G511" s="4"/>
      <x:c r="H511" s="4"/>
      <x:c r="I511" s="4"/>
      <x:c r="J511" s="4"/>
    </x:row>
    <x:row r="512" ht="115" customHeight="1">
      <x:c r="A512" s="4" t="str">
        <x:v>proposal.lore.beetle_liner</x:v>
      </x:c>
      <x:c r="B512" s="4" t="str">
        <x:f>IFERROR(INDEX(Items!$B$6:$B$1005,MATCH(A512,Items!$A$6:$A$1005,0)),"MISSING ID")</x:f>
        <x:v>Insulating beetle-harness liner</x:v>
      </x:c>
      <x:c r="C512" s="4" t="str">
        <x:f>IFERROR(INDEX(Items!$X$6:$X$1005,MATCH(A512,Items!$A$6:$A$1005,0)),"MISSING ID")</x:f>
        <x:v>Crafting component</x:v>
      </x:c>
      <x:c r="D512" s="4" t="str">
        <x:f>IFERROR(INDEX(Items!$C$6:$C$1005,MATCH(A512,Items!$A$6:$A$1005,0)),"MISSING ID")</x:f>
        <x:v>T3</x:v>
      </x:c>
      <x:c r="E512" s="4" t="str">
        <x:v>Manufactured stock / part</x:v>
      </x:c>
      <x:c r="F512" s="14" t="n">
        <x:f>IFERROR(INDEX(Items!$AJ$6:$AJ$1005,MATCH(A512,Items!$A$6:$A$1005,0)),"MISSING ID")</x:f>
        <x:v>1</x:v>
      </x:c>
      <x:c r="G512" s="4" t="str">
        <x:v>Traced to cataloged T0 and/or recovered feeds</x:v>
      </x:c>
      <x:c r="H512" s="4" t="str">
        <x:v>Specialist engineering workshop; insulation, pressure or control qualification as applicable. Power/working medium and operating theory unresolved.</x:v>
      </x:c>
      <x:c r="I512" s="4" t="str">
        <x:v>Research / source gated</x:v>
      </x:c>
      <x:c r="J512" s="4" t="str">
        <x:v>Insulating beetle-harness liner. Species diet, feed composition, shell-harvest limits and harness fit require design; not human nutrition.</x:v>
      </x:c>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Not applicable</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conductor stock</x:v>
      </x:c>
      <x:c r="C514" s="4" t="str">
        <x:f>IFERROR(INDEX(Items!$X$6:$X$1005,MATCH(A514,Items!$A$6:$A$1005,0)),"MISSING ID")</x:f>
        <x:v>Processed material</x:v>
      </x:c>
      <x:c r="D514" s="4" t="str">
        <x:f>IFERROR(INDEX(Items!$C$6:$C$1005,MATCH(A514,Items!$A$6:$A$1005,0)),"MISSING ID")</x:f>
        <x:v>T2</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T2</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T3</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Rough iron rivet stock</x:v>
      </x:c>
      <x:c r="C517" s="4" t="str">
        <x:f>IFERROR(INDEX(Items!$X$6:$X$1005,MATCH(A517,Items!$A$6:$A$1005,0)),"MISSING ID")</x:f>
        <x:v>Processed material</x:v>
      </x:c>
      <x:c r="D517" s="4" t="str">
        <x:f>IFERROR(INDEX(Items!$C$6:$C$1005,MATCH(A517,Items!$A$6:$A$1005,0)),"MISSING ID")</x:f>
        <x:v>T2</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T3</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T3</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Not applicable</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T0</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T0</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t="str">
        <x:v>proposal.collection.kaolin_pocket_clay</x:v>
      </x:c>
      <x:c r="B527" s="4" t="str">
        <x:f>IFERROR(INDEX(Items!$B$6:$B$1005,MATCH(A527,Items!$A$6:$A$1005,0)),"MISSING ID")</x:f>
        <x:v>Kaolin pocket clay</x:v>
      </x:c>
      <x:c r="C527" s="4" t="str">
        <x:f>IFERROR(INDEX(Items!$X$6:$X$1005,MATCH(A527,Items!$A$6:$A$1005,0)),"MISSING ID")</x:f>
        <x:v>Raw material</x:v>
      </x:c>
      <x:c r="D527" s="4" t="str">
        <x:f>IFERROR(INDEX(Items!$C$6:$C$1005,MATCH(A527,Items!$A$6:$A$1005,0)),"MISSING ID")</x:f>
        <x:v>T0</x:v>
      </x:c>
      <x:c r="E527" s="4" t="str">
        <x:v>Raw source</x:v>
      </x:c>
      <x:c r="F527" s="14" t="n">
        <x:f>IFERROR(INDEX(Items!$AJ$6:$AJ$1005,MATCH(A527,Items!$A$6:$A$1005,0)),"MISSING ID")</x:f>
        <x:v>0</x:v>
      </x:c>
      <x:c r="G527" s="4" t="str">
        <x:v>Source, recovery or issue route applies</x:v>
      </x:c>
      <x:c r="H527" s="4" t="str">
        <x:v>Not a selected manufacturing route</x:v>
      </x:c>
      <x:c r="I527" s="4" t="str">
        <x:v>Raw entry feed</x:v>
      </x:c>
      <x:c r="J527" s="4" t="str">
        <x:v>Source grade, collection, contamination and yield remain open.</x:v>
      </x:c>
    </x:row>
    <x:row r="528" ht="115" customHeight="1">
      <x:c r="A528" s="4" t="str">
        <x:v>proposal.collection.bentonitic_clay_lumps</x:v>
      </x:c>
      <x:c r="B528" s="4" t="str">
        <x:f>IFERROR(INDEX(Items!$B$6:$B$1005,MATCH(A528,Items!$A$6:$A$1005,0)),"MISSING ID")</x:f>
        <x:v>Bentonitic clay lumps</x:v>
      </x:c>
      <x:c r="C528" s="4" t="str">
        <x:f>IFERROR(INDEX(Items!$X$6:$X$1005,MATCH(A528,Items!$A$6:$A$1005,0)),"MISSING ID")</x:f>
        <x:v>Raw material</x:v>
      </x:c>
      <x:c r="D528" s="4" t="str">
        <x:f>IFERROR(INDEX(Items!$C$6:$C$1005,MATCH(A528,Items!$A$6:$A$1005,0)),"MISSING ID")</x:f>
        <x:v>T0</x:v>
      </x:c>
      <x:c r="E528" s="4" t="str">
        <x:v>Raw source</x:v>
      </x:c>
      <x:c r="F528" s="14" t="n">
        <x:f>IFERROR(INDEX(Items!$AJ$6:$AJ$1005,MATCH(A528,Items!$A$6:$A$1005,0)),"MISSING ID")</x:f>
        <x:v>0</x:v>
      </x:c>
      <x:c r="G528" s="4" t="str">
        <x:v>Source, recovery or issue route applies</x:v>
      </x:c>
      <x:c r="H528" s="4" t="str">
        <x:v>Not a selected manufacturing route</x:v>
      </x:c>
      <x:c r="I528" s="4" t="str">
        <x:v>Raw entry feed</x:v>
      </x:c>
      <x:c r="J528" s="4" t="str">
        <x:v>Source grade, collection, contamination and yield remain open.</x:v>
      </x:c>
    </x:row>
    <x:row r="529" ht="115" customHeight="1">
      <x:c r="A529" s="4" t="str">
        <x:v>proposal.collection.magnesite_nodules</x:v>
      </x:c>
      <x:c r="B529" s="4" t="str">
        <x:f>IFERROR(INDEX(Items!$B$6:$B$1005,MATCH(A529,Items!$A$6:$A$1005,0)),"MISSING ID")</x:f>
        <x:v>Magnesite nodules</x:v>
      </x:c>
      <x:c r="C529" s="4" t="str">
        <x:f>IFERROR(INDEX(Items!$X$6:$X$1005,MATCH(A529,Items!$A$6:$A$1005,0)),"MISSING ID")</x:f>
        <x:v>Raw material</x:v>
      </x:c>
      <x:c r="D529" s="4" t="str">
        <x:f>IFERROR(INDEX(Items!$C$6:$C$1005,MATCH(A529,Items!$A$6:$A$1005,0)),"MISSING ID")</x:f>
        <x:v>T0</x:v>
      </x:c>
      <x:c r="E529" s="4" t="str">
        <x:v>Raw source</x:v>
      </x:c>
      <x:c r="F529" s="14" t="n">
        <x:f>IFERROR(INDEX(Items!$AJ$6:$AJ$1005,MATCH(A529,Items!$A$6:$A$1005,0)),"MISSING ID")</x:f>
        <x:v>0</x:v>
      </x:c>
      <x:c r="G529" s="4" t="str">
        <x:v>Source, recovery or issue route applies</x:v>
      </x:c>
      <x:c r="H529" s="4" t="str">
        <x:v>Not a selected manufacturing route</x:v>
      </x:c>
      <x:c r="I529" s="4" t="str">
        <x:v>Raw entry feed</x:v>
      </x:c>
      <x:c r="J529" s="4" t="str">
        <x:v>Source grade, collection, contamination and yield remain open.</x:v>
      </x:c>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t="str">
        <x:v>proposal.collection.potash_mineral_crust</x:v>
      </x:c>
      <x:c r="B532" s="4" t="str">
        <x:f>IFERROR(INDEX(Items!$B$6:$B$1005,MATCH(A532,Items!$A$6:$A$1005,0)),"MISSING ID")</x:f>
        <x:v>Potash mineral crust</x:v>
      </x:c>
      <x:c r="C532" s="4" t="str">
        <x:f>IFERROR(INDEX(Items!$X$6:$X$1005,MATCH(A532,Items!$A$6:$A$1005,0)),"MISSING ID")</x:f>
        <x:v>Raw material</x:v>
      </x:c>
      <x:c r="D532" s="4" t="str">
        <x:f>IFERROR(INDEX(Items!$C$6:$C$1005,MATCH(A532,Items!$A$6:$A$1005,0)),"MISSING ID")</x:f>
        <x:v>T0</x:v>
      </x:c>
      <x:c r="E532" s="4" t="str">
        <x:v>Raw source</x:v>
      </x:c>
      <x:c r="F532" s="14" t="n">
        <x:f>IFERROR(INDEX(Items!$AJ$6:$AJ$1005,MATCH(A532,Items!$A$6:$A$1005,0)),"MISSING ID")</x:f>
        <x:v>0</x:v>
      </x:c>
      <x:c r="G532" s="4" t="str">
        <x:v>Source, recovery or issue route applies</x:v>
      </x:c>
      <x:c r="H532" s="4" t="str">
        <x:v>Not a selected manufacturing route</x:v>
      </x:c>
      <x:c r="I532" s="4" t="str">
        <x:v>Raw entry feed</x:v>
      </x:c>
      <x:c r="J532" s="4" t="str">
        <x:v>Source grade, collection, contamination and yield remain open.</x:v>
      </x:c>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t="str">
        <x:v>proposal.collection.contained_culinary_phagia_culture</x:v>
      </x:c>
      <x:c r="B534" s="4" t="str">
        <x:f>IFERROR(INDEX(Items!$B$6:$B$1005,MATCH(A534,Items!$A$6:$A$1005,0)),"MISSING ID")</x:f>
        <x:v>Contained culinary Phagia culture</x:v>
      </x:c>
      <x:c r="C534" s="4" t="str">
        <x:f>IFERROR(INDEX(Items!$X$6:$X$1005,MATCH(A534,Items!$A$6:$A$1005,0)),"MISSING ID")</x:f>
        <x:v>Raw material</x:v>
      </x:c>
      <x:c r="D534" s="4" t="str">
        <x:f>IFERROR(INDEX(Items!$C$6:$C$1005,MATCH(A534,Items!$A$6:$A$1005,0)),"MISSING ID")</x:f>
        <x:v>T0</x:v>
      </x:c>
      <x:c r="E534" s="4" t="str">
        <x:v>Raw source</x:v>
      </x:c>
      <x:c r="F534" s="14" t="n">
        <x:f>IFERROR(INDEX(Items!$AJ$6:$AJ$1005,MATCH(A534,Items!$A$6:$A$1005,0)),"MISSING ID")</x:f>
        <x:v>0</x:v>
      </x:c>
      <x:c r="G534" s="4" t="str">
        <x:v>Source, recovery or issue route applies</x:v>
      </x:c>
      <x:c r="H534" s="4" t="str">
        <x:v>Not a selected manufacturing route</x:v>
      </x:c>
      <x:c r="I534" s="4" t="str">
        <x:v>Raw entry feed</x:v>
      </x:c>
      <x:c r="J534" s="4" t="str">
        <x:v>Contained culinary Phagia culture. Species/culture/mineral selection and edibility require design. No toxic industrial fraction is assumed edible.</x:v>
      </x:c>
    </x:row>
    <x:row r="535" ht="115" customHeight="1">
      <x:c r="A535" s="4" t="str">
        <x:v>proposal.collection.selected_edible_fauna_gland_tissue</x:v>
      </x:c>
      <x:c r="B535" s="4" t="str">
        <x:f>IFERROR(INDEX(Items!$B$6:$B$1005,MATCH(A535,Items!$A$6:$A$1005,0)),"MISSING ID")</x:f>
        <x:v>Selected edible-fauna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Sorted nickel alloying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Sorted tin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Prepared kaolin body stock</x:v>
      </x:c>
      <x:c r="C538" s="4" t="str">
        <x:f>IFERROR(INDEX(Items!$X$6:$X$1005,MATCH(A538,Items!$A$6:$A$1005,0)),"MISSING ID")</x:f>
        <x:v>Processed material</x:v>
      </x:c>
      <x:c r="D538" s="4" t="str">
        <x:f>IFERROR(INDEX(Items!$C$6:$C$1005,MATCH(A538,Items!$A$6:$A$1005,0)),"MISSING ID")</x:f>
        <x:v>T2</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meal</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Drawn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T3</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chitin friction stock</x:v>
      </x:c>
      <x:c r="C542" s="4" t="str">
        <x:f>IFERROR(INDEX(Items!$X$6:$X$1005,MATCH(A542,Items!$A$6:$A$1005,0)),"MISSING ID")</x:f>
        <x:v>Processed material</x:v>
      </x:c>
      <x:c r="D542" s="4" t="str">
        <x:f>IFERROR(INDEX(Items!$C$6:$C$1005,MATCH(A542,Items!$A$6:$A$1005,0)),"MISSING ID")</x:f>
        <x:v>T2</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Calibrated ceramic mounting saddle</x:v>
      </x:c>
      <x:c r="C543" s="4" t="str">
        <x:f>IFERROR(INDEX(Items!$X$6:$X$1005,MATCH(A543,Items!$A$6:$A$1005,0)),"MISSING ID")</x:f>
        <x:v>Crafting component</x:v>
      </x:c>
      <x:c r="D543" s="4" t="str">
        <x:f>IFERROR(INDEX(Items!$C$6:$C$1005,MATCH(A543,Items!$A$6:$A$1005,0)),"MISSING ID")</x:f>
        <x:v>T4</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T2</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t="str">
        <x:v>proposal.collection.husk_paper_surface_sizing</x:v>
      </x:c>
      <x:c r="B545" s="4" t="str">
        <x:f>IFERROR(INDEX(Items!$B$6:$B$1005,MATCH(A545,Items!$A$6:$A$1005,0)),"MISSING ID")</x:f>
        <x:v>Husk-paper surface sizing</x:v>
      </x:c>
      <x:c r="C545" s="4" t="str">
        <x:f>IFERROR(INDEX(Items!$X$6:$X$1005,MATCH(A545,Items!$A$6:$A$1005,0)),"MISSING ID")</x:f>
        <x:v>Chemical material</x:v>
      </x:c>
      <x:c r="D545" s="4" t="str">
        <x:f>IFERROR(INDEX(Items!$C$6:$C$1005,MATCH(A545,Items!$A$6:$A$1005,0)),"MISSING ID")</x:f>
        <x:v>T2</x:v>
      </x:c>
      <x:c r="E545" s="4" t="str">
        <x:v>Manufactured stock / part</x:v>
      </x:c>
      <x:c r="F545" s="14" t="n">
        <x:f>IFERROR(INDEX(Items!$AJ$6:$AJ$1005,MATCH(A545,Items!$A$6:$A$1005,0)),"MISSING ID")</x:f>
        <x:v>1</x:v>
      </x:c>
      <x:c r="G545" s="4" t="str">
        <x:v>Traced to cataloged T0 and/or recovered feeds</x:v>
      </x:c>
      <x:c r="H545" s="4" t="str">
        <x:v>Contained segregated vessels, Ceramic grinding mortar, Ceramic pestle and Glass transfer funnel. Process/carrier compatibility unresolved.</x:v>
      </x:c>
      <x:c r="I545" s="4" t="str">
        <x:v>Candidate path traced</x:v>
      </x:c>
      <x:c r="J545" s="4" t="str">
        <x:v>Reagent identity, contained carrier, reaction/selectivity, compatibility and process yield require qualification.</x:v>
      </x:c>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T2</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T2</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Not applicable</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Not applicable</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str">
        <x:f>IFERROR(INDEX(Items!$X$6:$X$1005,MATCH(A551,Items!$A$6:$A$1005,0)),"MISSING ID")</x:f>
        <x:v>Container</x:v>
      </x:c>
      <x:c r="D551" s="4" t="str">
        <x:f>IFERROR(INDEX(Items!$C$6:$C$1005,MATCH(A551,Items!$A$6:$A$1005,0)),"MISSING ID")</x:f>
        <x:v>Not applicable</x:v>
      </x:c>
      <x:c r="E551" s="4" t="str">
        <x:v>Finished endpoint</x:v>
      </x:c>
      <x:c r="F551" s="14" t="n">
        <x:f>IFERROR(INDEX(Items!$AJ$6:$AJ$1005,MATCH(A551,Items!$A$6:$A$1005,0)),"MISSING ID")</x:f>
        <x:v>1</x:v>
      </x:c>
      <x:c r="G551" s="4" t="str">
        <x:v>Traced to cataloged T0 and/or recovered feeds</x:v>
      </x:c>
      <x:c r="H551" s="4" t="str">
        <x:v>Controlled-heating firing kiln or specialist glass hot-work station; Ceramic firing tray / Ceramic casting mold as applicable. Qualified power, heat and atmosphere required.</x:v>
      </x:c>
      <x:c r="I551" s="4" t="str">
        <x:v>Candidate path traced</x:v>
      </x:c>
      <x:c r="J551" s="4" t="str">
        <x:v>Dimensions, grade, process qualification, quantity and yield remain open.</x:v>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T4</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T4</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T3</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T4</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Not applicable</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Not applicable</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t="str">
        <x:v>proposal.collection.shell_rib_gaiters</x:v>
      </x:c>
      <x:c r="B558" s="4" t="str">
        <x:f>IFERROR(INDEX(Items!$B$6:$B$1005,MATCH(A558,Items!$A$6:$A$1005,0)),"MISSING ID")</x:f>
        <x:v>Shell-rib gaiters</x:v>
      </x:c>
      <x:c r="C558" s="4" t="str">
        <x:f>IFERROR(INDEX(Items!$X$6:$X$1005,MATCH(A558,Items!$A$6:$A$1005,0)),"MISSING ID")</x:f>
        <x:v>Wearable</x:v>
      </x:c>
      <x:c r="D558" s="4" t="str">
        <x:f>IFERROR(INDEX(Items!$C$6:$C$1005,MATCH(A558,Items!$A$6:$A$1005,0)),"MISSING ID")</x:f>
        <x:v>Not applicable</x:v>
      </x:c>
      <x:c r="E558" s="4" t="str">
        <x:v>Finished endpoint</x:v>
      </x:c>
      <x:c r="F558" s="14" t="n">
        <x:f>IFERROR(INDEX(Items!$AJ$6:$AJ$1005,MATCH(A558,Items!$A$6:$A$1005,0)),"MISSING ID")</x:f>
        <x:v>1</x:v>
      </x:c>
      <x:c r="G558" s="4" t="str">
        <x:v>Traced to cataloged T0 and/or recovered feeds</x:v>
      </x:c>
      <x:c r="H558" s="4" t="str">
        <x:v>Husk-sheet cutting shears, Hand-cranked metal drill and Ceramic abrasive disc as applicable; compatible contained biological preparation and low-yield material handling required.</x:v>
      </x:c>
      <x:c r="I558" s="4" t="str">
        <x:v>Candidate path traced</x:v>
      </x:c>
      <x:c r="J558" s="4" t="str">
        <x:v>Fit, joints, insulation/protection and biological material yield require qualification.</x:v>
      </x:c>
    </x:row>
    <x:row r="559" ht="115" customHeight="1">
      <x:c r="A559" s="4" t="str">
        <x:v>proposal.collection.minimal_hide_tool_belt</x:v>
      </x:c>
      <x:c r="B559" s="4" t="str">
        <x:f>IFERROR(INDEX(Items!$B$6:$B$1005,MATCH(A559,Items!$A$6:$A$1005,0)),"MISSING ID")</x:f>
        <x:v>Minimal-hide tool belt</x:v>
      </x:c>
      <x:c r="C559" s="4" t="str">
        <x:f>IFERROR(INDEX(Items!$X$6:$X$1005,MATCH(A559,Items!$A$6:$A$1005,0)),"MISSING ID")</x:f>
        <x:v>Wearable</x:v>
      </x:c>
      <x:c r="D559" s="4" t="str">
        <x:f>IFERROR(INDEX(Items!$C$6:$C$1005,MATCH(A559,Items!$A$6:$A$1005,0)),"MISSING ID")</x:f>
        <x:v>Not applicable</x:v>
      </x:c>
      <x:c r="E559" s="4" t="str">
        <x:v>Finished endpoint</x:v>
      </x:c>
      <x:c r="F559" s="14" t="n">
        <x:f>IFERROR(INDEX(Items!$AJ$6:$AJ$1005,MATCH(A559,Items!$A$6:$A$1005,0)),"MISSING ID")</x:f>
        <x:v>1</x:v>
      </x:c>
      <x:c r="G559" s="4" t="str">
        <x:v>Traced to cataloged T0 and/or recovered feeds</x:v>
      </x:c>
      <x:c r="H559" s="4" t="str">
        <x:v>Husk-sheet cutting shears, pressure fixtures and dedicated preparation surfaces. Very low hide/fur yield; no ordinary cloth or plant inputs.</x:v>
      </x:c>
      <x:c r="I559" s="4" t="str">
        <x:v>Candidate path traced</x:v>
      </x:c>
      <x:c r="J559" s="4" t="str">
        <x:v>Fit, joints, insulation/protection and biological material yield require qualification.</x:v>
      </x:c>
    </x:row>
    <x:row r="560" ht="115" customHeight="1">
      <x:c r="A560" s="4"/>
      <x:c r="B560" s="4"/>
      <x:c r="C560" s="4"/>
      <x:c r="D560" s="4"/>
      <x:c r="E560" s="4"/>
      <x:c r="F560" s="14"/>
      <x:c r="G560" s="4"/>
      <x:c r="H560" s="4"/>
      <x:c r="I560" s="4"/>
      <x:c r="J560" s="4"/>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Not applicable</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Not applicable</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Not applicable</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Not applicable</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t="str">
        <x:v>proposal.collection.canister_coming_of_age_pendant</x:v>
      </x:c>
      <x:c r="B565" s="4" t="str">
        <x:f>IFERROR(INDEX(Items!$B$6:$B$1005,MATCH(A565,Items!$A$6:$A$1005,0)),"MISSING ID")</x:f>
        <x:v>Canister coming-of-age pendant</x:v>
      </x:c>
      <x:c r="C565" s="4" t="str">
        <x:f>IFERROR(INDEX(Items!$X$6:$X$1005,MATCH(A565,Items!$A$6:$A$1005,0)),"MISSING ID")</x:f>
        <x:v>Cultural object</x:v>
      </x:c>
      <x:c r="D565" s="4" t="str">
        <x:f>IFERROR(INDEX(Items!$C$6:$C$1005,MATCH(A565,Items!$A$6:$A$1005,0)),"MISSING ID")</x:f>
        <x:v>Not applicable</x:v>
      </x:c>
      <x:c r="E565" s="4" t="str">
        <x:v>Finished endpoint</x:v>
      </x:c>
      <x:c r="F565" s="14" t="n">
        <x:f>IFERROR(INDEX(Items!$AJ$6:$AJ$1005,MATCH(A565,Items!$A$6:$A$1005,0)),"MISSING ID")</x:f>
        <x:v>1</x:v>
      </x:c>
      <x:c r="G565" s="4" t="str">
        <x:v>Traced to cataloged T0 and/or recovered feeds</x:v>
      </x:c>
      <x:c r="H565" s="4" t="str">
        <x:v>Forge hearth, Anvil, Forging hammer, Smithing tongs, Metalworking file and Hand-cranked metal drill as applicable. Existing workshop bootstrap and controlled heating/cooling required; no free-water quench assumed.</x:v>
      </x:c>
      <x:c r="I565" s="4" t="str">
        <x:v>Candidate path traced</x:v>
      </x:c>
      <x:c r="J565" s="4" t="str">
        <x:v>Dimensions, grade, process qualification, quantity and yield remain open.</x:v>
      </x:c>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Not applicable</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Not applicable</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Not applicable</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Not applicable</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Not applicable</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T0</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T0</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Not applicable</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Not applicable</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Not applicable</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Not applicable</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Not applicable</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t="str">
        <x:v>proposal.collection.workshop_repair_folio</x:v>
      </x:c>
      <x:c r="B578" s="4" t="str">
        <x:f>IFERROR(INDEX(Items!$B$6:$B$1005,MATCH(A578,Items!$A$6:$A$1005,0)),"MISSING ID")</x:f>
        <x:v>Workshop repair folio</x:v>
      </x:c>
      <x:c r="C578" s="4" t="str">
        <x:f>IFERROR(INDEX(Items!$X$6:$X$1005,MATCH(A578,Items!$A$6:$A$1005,0)),"MISSING ID")</x:f>
        <x:v>Document</x:v>
      </x:c>
      <x:c r="D578" s="4" t="str">
        <x:f>IFERROR(INDEX(Items!$C$6:$C$1005,MATCH(A578,Items!$A$6:$A$1005,0)),"MISSING ID")</x:f>
        <x:v>Not applicable</x:v>
      </x:c>
      <x:c r="E578" s="4" t="str">
        <x:v>Finished endpoint</x:v>
      </x:c>
      <x:c r="F578" s="14" t="n">
        <x:f>IFERROR(INDEX(Items!$AJ$6:$AJ$1005,MATCH(A578,Items!$A$6:$A$1005,0)),"MISSING ID")</x:f>
        <x:v>1</x:v>
      </x:c>
      <x:c r="G578" s="4" t="str">
        <x:v>Traced to cataloged T0 and/or recovered feeds</x:v>
      </x:c>
      <x:c r="H578" s="4" t="str">
        <x:v>Marking stylus and food-excluded pigment applicator. Husk-paper preparation where applicable.</x:v>
      </x:c>
      <x:c r="I578" s="4" t="str">
        <x:v>Candidate path traced</x:v>
      </x:c>
      <x:c r="J578" s="4" t="str">
        <x:v>Dimensions, grade, process qualification, quantity and yield remain open.</x:v>
      </x:c>
    </x:row>
    <x:row r="579" ht="115" customHeight="1">
      <x:c r="A579" s="4" t="str">
        <x:v>proposal.collection.caravan_cargo_manifest</x:v>
      </x:c>
      <x:c r="B579" s="4" t="str">
        <x:f>IFERROR(INDEX(Items!$B$6:$B$1005,MATCH(A579,Items!$A$6:$A$1005,0)),"MISSING ID")</x:f>
        <x:v>Caravan cargo manifest</x:v>
      </x:c>
      <x:c r="C579" s="4" t="str">
        <x:f>IFERROR(INDEX(Items!$X$6:$X$1005,MATCH(A579,Items!$A$6:$A$1005,0)),"MISSING ID")</x:f>
        <x:v>Document</x:v>
      </x:c>
      <x:c r="D579" s="4" t="str">
        <x:f>IFERROR(INDEX(Items!$C$6:$C$1005,MATCH(A579,Items!$A$6:$A$1005,0)),"MISSING ID")</x:f>
        <x:v>Not applicable</x:v>
      </x:c>
      <x:c r="E579" s="4" t="str">
        <x:v>Finished endpoint</x:v>
      </x:c>
      <x:c r="F579" s="14" t="n">
        <x:f>IFERROR(INDEX(Items!$AJ$6:$AJ$1005,MATCH(A579,Items!$A$6:$A$1005,0)),"MISSING ID")</x:f>
        <x:v>1</x:v>
      </x:c>
      <x:c r="G579" s="4" t="str">
        <x:v>Traced to cataloged T0 and/or recovered feeds</x:v>
      </x:c>
      <x:c r="H579" s="4" t="str">
        <x:v>Marking stylus and food-excluded pigment applicator. Husk-paper preparation where applicable.</x:v>
      </x:c>
      <x:c r="I579" s="4" t="str">
        <x:v>Candidate path traced</x:v>
      </x:c>
      <x:c r="J579" s="4" t="str">
        <x:v>Dimensions, grade, process qualification, quantity and yield remain open.</x:v>
      </x:c>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Not applicable</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t="str">
        <x:v>proposal.collection.instrument_tuning_chart</x:v>
      </x:c>
      <x:c r="B581" s="4" t="str">
        <x:f>IFERROR(INDEX(Items!$B$6:$B$1005,MATCH(A581,Items!$A$6:$A$1005,0)),"MISSING ID")</x:f>
        <x:v>Instrument tuning chart</x:v>
      </x:c>
      <x:c r="C581" s="4" t="str">
        <x:f>IFERROR(INDEX(Items!$X$6:$X$1005,MATCH(A581,Items!$A$6:$A$1005,0)),"MISSING ID")</x:f>
        <x:v>Document</x:v>
      </x:c>
      <x:c r="D581" s="4" t="str">
        <x:f>IFERROR(INDEX(Items!$C$6:$C$1005,MATCH(A581,Items!$A$6:$A$1005,0)),"MISSING ID")</x:f>
        <x:v>Not applicable</x:v>
      </x:c>
      <x:c r="E581" s="4" t="str">
        <x:v>Finished endpoint</x:v>
      </x:c>
      <x:c r="F581" s="14" t="n">
        <x:f>IFERROR(INDEX(Items!$AJ$6:$AJ$1005,MATCH(A581,Items!$A$6:$A$1005,0)),"MISSING ID")</x:f>
        <x:v>1</x:v>
      </x:c>
      <x:c r="G581" s="4" t="str">
        <x:v>Traced to cataloged T0 and/or recovered feeds</x:v>
      </x:c>
      <x:c r="H581" s="4" t="str">
        <x:v>Marking stylus and food-excluded pigment applicator. Husk-paper preparation where applicable.</x:v>
      </x:c>
      <x:c r="I581" s="4" t="str">
        <x:v>Candidate path traced</x:v>
      </x:c>
      <x:c r="J581" s="4" t="str">
        <x:v>Dimensions, grade, process qualification, quantity and yield remain open.</x:v>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T3</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T3</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t="str">
        <x:v>proposal.collection.toothed_linear_rack</x:v>
      </x:c>
      <x:c r="B586" s="4" t="str">
        <x:f>IFERROR(INDEX(Items!$B$6:$B$1005,MATCH(A586,Items!$A$6:$A$1005,0)),"MISSING ID")</x:f>
        <x:v>Toothed linear rack</x:v>
      </x:c>
      <x:c r="C586" s="4" t="str">
        <x:f>IFERROR(INDEX(Items!$X$6:$X$1005,MATCH(A586,Items!$A$6:$A$1005,0)),"MISSING ID")</x:f>
        <x:v>Machine part</x:v>
      </x:c>
      <x:c r="D586" s="4" t="str">
        <x:f>IFERROR(INDEX(Items!$C$6:$C$1005,MATCH(A586,Items!$A$6:$A$1005,0)),"MISSING ID")</x:f>
        <x:v>T3</x:v>
      </x:c>
      <x:c r="E586" s="4" t="str">
        <x:v>Manufactured stock / part</x:v>
      </x:c>
      <x:c r="F586" s="14" t="n">
        <x:f>IFERROR(INDEX(Items!$AJ$6:$AJ$1005,MATCH(A586,Items!$A$6:$A$1005,0)),"MISSING ID")</x:f>
        <x:v>1</x:v>
      </x:c>
      <x:c r="G586" s="4" t="str">
        <x:v>Traced to cataloged T0 and/or recovered feeds</x:v>
      </x:c>
      <x:c r="H586" s="4" t="str">
        <x:v>Forge hearth, Anvil, Forging hammer, Smithing tongs, Metalworking file and Hand-cranked metal drill as applicable. Existing workshop bootstrap and controlled heating/cooling required; no free-water quench assumed.</x:v>
      </x:c>
      <x:c r="I586" s="4" t="str">
        <x:v>Candidate path traced</x:v>
      </x:c>
      <x:c r="J586" s="4" t="str">
        <x:v>Dimensions, grade, process qualification, quantity and yield remain open.</x:v>
      </x:c>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T3</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T4</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T3</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T3</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T4</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T3</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T4</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T4</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T4</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T4</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T3</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T4</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T3</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T4</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T3</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T3</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T3</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T3</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T4</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T3</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T3</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T4</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T2</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T4</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T4</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T4</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T3</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T3</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T4</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Not applicable</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Not applicable</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t="str">
        <x:v>proposal.collection.iron_spike_mace</x:v>
      </x:c>
      <x:c r="B634" s="4" t="str">
        <x:f>IFERROR(INDEX(Items!$B$6:$B$1005,MATCH(A634,Items!$A$6:$A$1005,0)),"MISSING ID")</x:f>
        <x:v>Iron spike mace</x:v>
      </x:c>
      <x:c r="C634" s="4" t="str">
        <x:f>IFERROR(INDEX(Items!$X$6:$X$1005,MATCH(A634,Items!$A$6:$A$1005,0)),"MISSING ID")</x:f>
        <x:v>Weapon</x:v>
      </x:c>
      <x:c r="D634" s="4" t="str">
        <x:f>IFERROR(INDEX(Items!$C$6:$C$1005,MATCH(A634,Items!$A$6:$A$1005,0)),"MISSING ID")</x:f>
        <x:v>Not applicable</x:v>
      </x:c>
      <x:c r="E634" s="4" t="str">
        <x:v>Finished endpoint</x:v>
      </x:c>
      <x:c r="F634" s="14" t="n">
        <x:f>IFERROR(INDEX(Items!$AJ$6:$AJ$1005,MATCH(A634,Items!$A$6:$A$1005,0)),"MISSING ID")</x:f>
        <x:v>1</x:v>
      </x:c>
      <x:c r="G634" s="4" t="str">
        <x:v>Traced to cataloged T0 and/or recovered feeds</x:v>
      </x:c>
      <x:c r="H634" s="4" t="str">
        <x:v>Forge hearth, Anvil, Forging hammer, Smithing tongs, Metalworking file and Hand-cranked metal drill as applicable. Existing workshop bootstrap and controlled heating/cooling required; no free-water quench assumed.</x:v>
      </x:c>
      <x:c r="I634" s="4" t="str">
        <x:v>Candidate path traced</x:v>
      </x:c>
      <x:c r="J634" s="4" t="str">
        <x:v>Dimensions, grade, process qualification, quantity and yield remain open.</x:v>
      </x:c>
    </x:row>
    <x:row r="635" ht="115" customHeight="1">
      <x:c r="A635" s="4" t="str">
        <x:v>proposal.collection.steel_salvage_cleaver</x:v>
      </x:c>
      <x:c r="B635" s="4" t="str">
        <x:f>IFERROR(INDEX(Items!$B$6:$B$1005,MATCH(A635,Items!$A$6:$A$1005,0)),"MISSING ID")</x:f>
        <x:v>Steel salvage cleaver</x:v>
      </x:c>
      <x:c r="C635" s="4" t="str">
        <x:f>IFERROR(INDEX(Items!$X$6:$X$1005,MATCH(A635,Items!$A$6:$A$1005,0)),"MISSING ID")</x:f>
        <x:v>Weapon</x:v>
      </x:c>
      <x:c r="D635" s="4" t="str">
        <x:f>IFERROR(INDEX(Items!$C$6:$C$1005,MATCH(A635,Items!$A$6:$A$1005,0)),"MISSING ID")</x:f>
        <x:v>Not applicable</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Not applicable</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Not applicable</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Not applicable</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Not applicable</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t="str">
        <x:v>proposal.collection.spring_dart_projector</x:v>
      </x:c>
      <x:c r="B640" s="4" t="str">
        <x:f>IFERROR(INDEX(Items!$B$6:$B$1005,MATCH(A640,Items!$A$6:$A$1005,0)),"MISSING ID")</x:f>
        <x:v>Spring dart projector</x:v>
      </x:c>
      <x:c r="C640" s="4" t="str">
        <x:f>IFERROR(INDEX(Items!$X$6:$X$1005,MATCH(A640,Items!$A$6:$A$1005,0)),"MISSING ID")</x:f>
        <x:v>Weapon</x:v>
      </x:c>
      <x:c r="D640" s="4" t="str">
        <x:f>IFERROR(INDEX(Items!$C$6:$C$1005,MATCH(A640,Items!$A$6:$A$1005,0)),"MISSING ID")</x:f>
        <x:v>Not applicable</x:v>
      </x:c>
      <x:c r="E640" s="4" t="str">
        <x:v>Finished endpoint</x:v>
      </x:c>
      <x:c r="F640" s="14" t="n">
        <x:f>IFERROR(INDEX(Items!$AJ$6:$AJ$1005,MATCH(A640,Items!$A$6:$A$1005,0)),"MISSING ID")</x:f>
        <x:v>1</x:v>
      </x:c>
      <x:c r="G640" s="4" t="str">
        <x:v>Traced to cataloged T0 and/or recovered feeds</x:v>
      </x:c>
      <x:c r="H640" s="4" t="str">
        <x:v>Forge hearth, Anvil, Forging hammer, Smithing tongs, Metalworking file and Hand-cranked metal drill as applicable. Existing workshop bootstrap and controlled heating/cooling required; no free-water quench assumed.</x:v>
      </x:c>
      <x:c r="I640" s="4" t="str">
        <x:v>Candidate path traced</x:v>
      </x:c>
      <x:c r="J640" s="4" t="str">
        <x:v>Dimensions, grade, process qualification, quantity and yield remain open.</x:v>
      </x:c>
    </x:row>
    <x:row r="641" ht="115" customHeight="1">
      <x:c r="A641" s="4" t="str">
        <x:v>proposal.collection.pressure_rivet_launcher</x:v>
      </x:c>
      <x:c r="B641" s="4" t="str">
        <x:f>IFERROR(INDEX(Items!$B$6:$B$1005,MATCH(A641,Items!$A$6:$A$1005,0)),"MISSING ID")</x:f>
        <x:v>Pressure rivet launcher</x:v>
      </x:c>
      <x:c r="C641" s="4" t="str">
        <x:f>IFERROR(INDEX(Items!$X$6:$X$1005,MATCH(A641,Items!$A$6:$A$1005,0)),"MISSING ID")</x:f>
        <x:v>Weapon</x:v>
      </x:c>
      <x:c r="D641" s="4" t="str">
        <x:f>IFERROR(INDEX(Items!$C$6:$C$1005,MATCH(A641,Items!$A$6:$A$1005,0)),"MISSING ID")</x:f>
        <x:v>Not applicable</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Not applicable</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Not applicable</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Not applicable</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Not applicable</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Not applicable</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Not applicable</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T1</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T1</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T1</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T1</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x:c r="B652" s="4"/>
      <x:c r="C652" s="4"/>
      <x:c r="D652" s="4"/>
      <x:c r="E652" s="4"/>
      <x:c r="F652" s="14"/>
      <x:c r="G652" s="4"/>
      <x:c r="H652" s="4"/>
      <x:c r="I652" s="4"/>
      <x:c r="J652" s="4"/>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T1</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t="str">
        <x:v>proposal.collection.controlled_sour_phagia_base</x:v>
      </x:c>
      <x:c r="B654" s="4" t="str">
        <x:f>IFERROR(INDEX(Items!$B$6:$B$1005,MATCH(A654,Items!$A$6:$A$1005,0)),"MISSING ID")</x:f>
        <x:v>Controlled-sour Phagia base</x:v>
      </x:c>
      <x:c r="C654" s="4" t="str">
        <x:f>IFERROR(INDEX(Items!$X$6:$X$1005,MATCH(A654,Items!$A$6:$A$1005,0)),"MISSING ID")</x:f>
        <x:v>Food material</x:v>
      </x:c>
      <x:c r="D654" s="4" t="str">
        <x:f>IFERROR(INDEX(Items!$C$6:$C$1005,MATCH(A654,Items!$A$6:$A$1005,0)),"MISSING ID")</x:f>
        <x:v>T1</x:v>
      </x:c>
      <x:c r="E654" s="4" t="str">
        <x:v>Manufactured stock / part</x:v>
      </x:c>
      <x:c r="F654" s="14" t="n">
        <x:f>IFERROR(INDEX(Items!$AJ$6:$AJ$1005,MATCH(A654,Items!$A$6:$A$1005,0)),"MISSING ID")</x:f>
        <x:v>1</x:v>
      </x:c>
      <x:c r="G654" s="4" t="str">
        <x:v>Traced to cataloged T0 and/or recovered feeds</x:v>
      </x:c>
      <x:c r="H654" s="4" t="str">
        <x:v>Contained food-only vessels, Food preparation screen and dedicated food tools. Species/culture/mineral edibility and storage qualification unresolved.</x:v>
      </x:c>
      <x:c r="I654" s="4" t="str">
        <x:v>Research / source gated</x:v>
      </x:c>
      <x:c r="J654" s="4" t="str">
        <x:v>Contained culinary Phagia culture; Controlled-sour Phagia base. Species/culture/mineral selection and edibility require design. No toxic industrial fraction is assumed edible.</x:v>
      </x:c>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T2</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T2</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Food-grade mineral seasoning</x:v>
      </x:c>
      <x:c r="C657" s="4" t="str">
        <x:f>IFERROR(INDEX(Items!$X$6:$X$1005,MATCH(A657,Items!$A$6:$A$1005,0)),"MISSING ID")</x:f>
        <x:v>Food material</x:v>
      </x:c>
      <x:c r="D657" s="4" t="str">
        <x:f>IFERROR(INDEX(Items!$C$6:$C$1005,MATCH(A657,Items!$A$6:$A$1005,0)),"MISSING ID")</x:f>
        <x:v>T1</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t="str">
        <x:v>proposal.collection.selected_edible_fauna_roe</x:v>
      </x:c>
      <x:c r="B661" s="4" t="str">
        <x:f>IFERROR(INDEX(Items!$B$6:$B$1005,MATCH(A661,Items!$A$6:$A$1005,0)),"MISSING ID")</x:f>
        <x:v>Selected edible-fauna roe</x:v>
      </x:c>
      <x:c r="C661" s="4" t="str">
        <x:f>IFERROR(INDEX(Items!$X$6:$X$1005,MATCH(A661,Items!$A$6:$A$1005,0)),"MISSING ID")</x:f>
        <x:v>Food material</x:v>
      </x:c>
      <x:c r="D661" s="4" t="str">
        <x:f>IFERROR(INDEX(Items!$C$6:$C$1005,MATCH(A661,Items!$A$6:$A$1005,0)),"MISSING ID")</x:f>
        <x:v>T1</x:v>
      </x:c>
      <x:c r="E661" s="4" t="str">
        <x:v>Manufactured stock / part</x:v>
      </x:c>
      <x:c r="F661" s="14" t="n">
        <x:f>IFERROR(INDEX(Items!$AJ$6:$AJ$1005,MATCH(A661,Items!$A$6:$A$1005,0)),"MISSING ID")</x:f>
        <x:v>1</x:v>
      </x:c>
      <x:c r="G661" s="4" t="str">
        <x:v>Traced to cataloged T0 and/or recovered feeds</x:v>
      </x:c>
      <x:c r="H661" s="4" t="str">
        <x:v>Contained food-only vessels, Food preparation screen and dedicated food tools. Species/culture/mineral edibility and storage qualification unresolved.</x:v>
      </x:c>
      <x:c r="I661" s="4" t="str">
        <x:v>Research / source gated</x:v>
      </x:c>
      <x:c r="J661" s="4" t="str">
        <x:v>Selected edible-fauna reproductive mass; Selected edible-fauna roe. Species/culture/mineral selection and edibility require design. No toxic industrial fraction is assumed edible.</x:v>
      </x:c>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T1</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Not applicable</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x:c r="B666" s="4"/>
      <x:c r="C666" s="4"/>
      <x:c r="D666" s="4"/>
      <x:c r="E666" s="4"/>
      <x:c r="F666" s="14"/>
      <x:c r="G666" s="4"/>
      <x:c r="H666" s="4"/>
      <x:c r="I666" s="4"/>
      <x:c r="J666" s="4"/>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Not applicable</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x:c r="B668" s="4"/>
      <x:c r="C668" s="4"/>
      <x:c r="D668" s="4"/>
      <x:c r="E668" s="4"/>
      <x:c r="F668" s="14"/>
      <x:c r="G668" s="4"/>
      <x:c r="H668" s="4"/>
      <x:c r="I668" s="4"/>
      <x:c r="J668" s="4"/>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Not applicable</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x:c r="B670" s="4"/>
      <x:c r="C670" s="4"/>
      <x:c r="D670" s="4"/>
      <x:c r="E670" s="4"/>
      <x:c r="F670" s="14"/>
      <x:c r="G670" s="4"/>
      <x:c r="H670" s="4"/>
      <x:c r="I670" s="4"/>
      <x:c r="J670" s="4"/>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Not applicable</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x:c r="B672" s="4"/>
      <x:c r="C672" s="4"/>
      <x:c r="D672" s="4"/>
      <x:c r="E672" s="4"/>
      <x:c r="F672" s="14"/>
      <x:c r="G672" s="4"/>
      <x:c r="H672" s="4"/>
      <x:c r="I672" s="4"/>
      <x:c r="J672" s="4"/>
    </x:row>
    <x:row r="673" ht="115" customHeight="1">
      <x:c r="A673" s="4"/>
      <x:c r="B673" s="4"/>
      <x:c r="C673" s="4"/>
      <x:c r="D673" s="4"/>
      <x:c r="E673" s="4"/>
      <x:c r="F673" s="14"/>
      <x:c r="G673" s="4"/>
      <x:c r="H673" s="4"/>
      <x:c r="I673" s="4"/>
      <x:c r="J673" s="4"/>
    </x:row>
    <x:row r="674" ht="115" customHeight="1">
      <x:c r="A674" s="4"/>
      <x:c r="B674" s="4"/>
      <x:c r="C674" s="4"/>
      <x:c r="D674" s="4"/>
      <x:c r="E674" s="4"/>
      <x:c r="F674" s="14"/>
      <x:c r="G674" s="4"/>
      <x:c r="H674" s="4"/>
      <x:c r="I674" s="4"/>
      <x:c r="J674" s="4"/>
    </x:row>
    <x:row r="675" ht="115" customHeight="1">
      <x:c r="A675" s="4"/>
      <x:c r="B675" s="4"/>
      <x:c r="C675" s="4"/>
      <x:c r="D675" s="4"/>
      <x:c r="E675" s="4"/>
      <x:c r="F675" s="14"/>
      <x:c r="G675" s="4"/>
      <x:c r="H675" s="4"/>
      <x:c r="I675" s="4"/>
      <x:c r="J675" s="4"/>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Not applicable</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Not applicable</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Not applicable</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x:c r="B679" s="4"/>
      <x:c r="C679" s="4"/>
      <x:c r="D679" s="4"/>
      <x:c r="E679" s="4"/>
      <x:c r="F679" s="14"/>
      <x:c r="G679" s="4"/>
      <x:c r="H679" s="4"/>
      <x:c r="I679" s="4"/>
      <x:c r="J679" s="4"/>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Not applicable</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Not applicable</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Not applicable</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x:c r="B683" s="4"/>
      <x:c r="C683" s="4"/>
      <x:c r="D683" s="4"/>
      <x:c r="E683" s="4"/>
      <x:c r="F683" s="14"/>
      <x:c r="G683" s="4"/>
      <x:c r="H683" s="4"/>
      <x:c r="I683" s="4"/>
      <x:c r="J683" s="4"/>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Not applicable</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Not applicable</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Not applicable</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Wound clock-spring pack</x:v>
      </x:c>
      <x:c r="C687" s="4" t="str">
        <x:f>IFERROR(INDEX(Items!$X$6:$X$1005,MATCH(A687,Items!$A$6:$A$1005,0)),"MISSING ID")</x:f>
        <x:v>Energy storage</x:v>
      </x:c>
      <x:c r="D687" s="4" t="str">
        <x:f>IFERROR(INDEX(Items!$C$6:$C$1005,MATCH(A687,Items!$A$6:$A$1005,0)),"MISSING ID")</x:f>
        <x:v>Not applicable</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Not applicable</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Lifted counterweight module</x:v>
      </x:c>
      <x:c r="C689" s="4" t="str">
        <x:f>IFERROR(INDEX(Items!$X$6:$X$1005,MATCH(A689,Items!$A$6:$A$1005,0)),"MISSING ID")</x:f>
        <x:v>Energy storage</x:v>
      </x:c>
      <x:c r="D689" s="4" t="str">
        <x:f>IFERROR(INDEX(Items!$C$6:$C$1005,MATCH(A689,Items!$A$6:$A$1005,0)),"MISSING ID")</x:f>
        <x:v>Not applicable</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Not applicable</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Not applicable</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Not applicable</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Not applicable</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Not applicable</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Not applicable</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Not applicable</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Not applicable</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Not applicable</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Not applicable</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Not applicable</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t="str">
        <x:v>proposal.collection.sail_seam_repair_kit</x:v>
      </x:c>
      <x:c r="B706" s="4" t="str">
        <x:f>IFERROR(INDEX(Items!$B$6:$B$1005,MATCH(A706,Items!$A$6:$A$1005,0)),"MISSING ID")</x:f>
        <x:v>Sail seam repair kit</x:v>
      </x:c>
      <x:c r="C706" s="4" t="str">
        <x:f>IFERROR(INDEX(Items!$X$6:$X$1005,MATCH(A706,Items!$A$6:$A$1005,0)),"MISSING ID")</x:f>
        <x:v>Service kit</x:v>
      </x:c>
      <x:c r="D706" s="4" t="str">
        <x:f>IFERROR(INDEX(Items!$C$6:$C$1005,MATCH(A706,Items!$A$6:$A$1005,0)),"MISSING ID")</x:f>
        <x:v>Not applicable</x:v>
      </x:c>
      <x:c r="E706" s="4" t="str">
        <x:v>Finished endpoint</x:v>
      </x:c>
      <x:c r="F706" s="14" t="n">
        <x:f>IFERROR(INDEX(Items!$AJ$6:$AJ$1005,MATCH(A706,Items!$A$6:$A$1005,0)),"MISSING ID")</x:f>
        <x:v>1</x:v>
      </x:c>
      <x:c r="G706" s="4" t="str">
        <x:v>Traced to cataloged T0 and/or recovered feeds</x:v>
      </x:c>
      <x:c r="H706" s="4" t="str">
        <x:v>Forge hearth, Anvil, Forging hammer, Smithing tongs, Metalworking file and Hand-cranked metal drill as applicable. Existing workshop bootstrap and controlled heating/cooling required; no free-water quench assumed.</x:v>
      </x:c>
      <x:c r="I706" s="4" t="str">
        <x:v>Candidate path traced</x:v>
      </x:c>
      <x:c r="J706" s="4" t="str">
        <x:v>Dimensions, grade, process qualification, quantity and yield remain open.</x:v>
      </x:c>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Not applicable</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x:c r="B708" s="4"/>
      <x:c r="C708" s="4"/>
      <x:c r="D708" s="4"/>
      <x:c r="E708" s="4"/>
      <x:c r="F708" s="14"/>
      <x:c r="G708" s="4"/>
      <x:c r="H708" s="4"/>
      <x:c r="I708" s="4"/>
      <x:c r="J708" s="4"/>
    </x:row>
    <x:row r="709" ht="115" customHeight="1">
      <x:c r="A709" s="4"/>
      <x:c r="B709" s="4"/>
      <x:c r="C709" s="4"/>
      <x:c r="D709" s="4"/>
      <x:c r="E709" s="4"/>
      <x:c r="F709" s="14"/>
      <x:c r="G709" s="4"/>
      <x:c r="H709" s="4"/>
      <x:c r="I709" s="4"/>
      <x:c r="J709" s="4"/>
    </x:row>
    <x:row r="710" ht="115" customHeight="1">
      <x:c r="A710" s="4" t="str">
        <x:v>proposal.collection.shell_runner_cargo_sled</x:v>
      </x:c>
      <x:c r="B710" s="4" t="str">
        <x:f>IFERROR(INDEX(Items!$B$6:$B$1005,MATCH(A710,Items!$A$6:$A$1005,0)),"MISSING ID")</x:f>
        <x:v>Shell-runner cargo sled</x:v>
      </x:c>
      <x:c r="C710" s="4" t="str">
        <x:f>IFERROR(INDEX(Items!$X$6:$X$1005,MATCH(A710,Items!$A$6:$A$1005,0)),"MISSING ID")</x:f>
        <x:v>Traversal device</x:v>
      </x:c>
      <x:c r="D710" s="4" t="str">
        <x:f>IFERROR(INDEX(Items!$C$6:$C$1005,MATCH(A710,Items!$A$6:$A$1005,0)),"MISSING ID")</x:f>
        <x:v>Not applicable</x:v>
      </x:c>
      <x:c r="E710" s="4" t="str">
        <x:v>Finished endpoint</x:v>
      </x:c>
      <x:c r="F710" s="14" t="n">
        <x:f>IFERROR(INDEX(Items!$AJ$6:$AJ$1005,MATCH(A710,Items!$A$6:$A$1005,0)),"MISSING ID")</x:f>
        <x:v>1</x:v>
      </x:c>
      <x:c r="G710" s="4" t="str">
        <x:v>Traced to cataloged T0 and/or recovered feeds</x:v>
      </x:c>
      <x:c r="H710" s="4" t="str">
        <x:v>Forge hearth, Anvil, Forging hammer, Smithing tongs, Metalworking file and Hand-cranked metal drill as applicable. Existing workshop bootstrap and controlled heating/cooling required; no free-water quench assumed.</x:v>
      </x:c>
      <x:c r="I710" s="4" t="str">
        <x:v>Candidate path traced</x:v>
      </x:c>
      <x:c r="J710" s="4" t="str">
        <x:v>Dimensions, grade, process qualification, quantity and yield remain open.</x:v>
      </x:c>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Not applicable</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Not applicable</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Not applicable</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Not applicable</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Not applicable</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Not applicable</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Not applicable</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Not applicable</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Not applicable</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Not applicable</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Not applicable</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Not applicable</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Not applicable</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Not applicable</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Not applicable</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Not applicable</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Not applicable</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Not applicable</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Not applicable</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Not applicable</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Not applicable</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Not applicable</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Not applicable</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Not applicable</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Not applicable</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Not applicable</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Not applicable</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Not applicable</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Not applicable</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Not applicable</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Not applicable</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Not applicable</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Not applicable</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Not applicable</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Not applicable</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Not applicable</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x:c r="B747" s="4"/>
      <x:c r="C747" s="4"/>
      <x:c r="D747" s="4"/>
      <x:c r="E747" s="4"/>
      <x:c r="F747" s="14"/>
      <x:c r="G747" s="4"/>
      <x:c r="H747" s="4"/>
      <x:c r="I747" s="4"/>
      <x:c r="J747" s="4"/>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Not applicable</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Not applicable</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t="str">
        <x:v>proposal.collection.ceramic_faced_shield</x:v>
      </x:c>
      <x:c r="B750" s="4" t="str">
        <x:f>IFERROR(INDEX(Items!$B$6:$B$1005,MATCH(A750,Items!$A$6:$A$1005,0)),"MISSING ID")</x:f>
        <x:v>Ceramic-faced shield</x:v>
      </x:c>
      <x:c r="C750" s="4" t="str">
        <x:f>IFERROR(INDEX(Items!$X$6:$X$1005,MATCH(A750,Items!$A$6:$A$1005,0)),"MISSING ID")</x:f>
        <x:v>Shield</x:v>
      </x:c>
      <x:c r="D750" s="4" t="str">
        <x:f>IFERROR(INDEX(Items!$C$6:$C$1005,MATCH(A750,Items!$A$6:$A$1005,0)),"MISSING ID")</x:f>
        <x:v>Not applicable</x:v>
      </x:c>
      <x:c r="E750" s="4" t="str">
        <x:v>Finished endpoint</x:v>
      </x:c>
      <x:c r="F750" s="14" t="n">
        <x:f>IFERROR(INDEX(Items!$AJ$6:$AJ$1005,MATCH(A750,Items!$A$6:$A$1005,0)),"MISSING ID")</x:f>
        <x:v>1</x:v>
      </x:c>
      <x:c r="G750" s="4" t="str">
        <x:v>Traced to cataloged T0 and/or recovered feeds</x:v>
      </x:c>
      <x:c r="H750" s="4" t="str">
        <x:v>Controlled-heating firing kiln or specialist glass hot-work station; Ceramic firing tray / Ceramic casting mold as applicable. Qualified power, heat and atmosphere required.</x:v>
      </x:c>
      <x:c r="I750" s="4" t="str">
        <x:v>Candidate path traced</x:v>
      </x:c>
      <x:c r="J750" s="4" t="str">
        <x:v>Fit, joints, insulation/protection and biological material yield require qualification.</x:v>
      </x:c>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Not applicable</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Not applicable</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x:c r="B753" s="4"/>
      <x:c r="C753" s="4"/>
      <x:c r="D753" s="4"/>
      <x:c r="E753" s="4"/>
      <x:c r="F753" s="14"/>
      <x:c r="G753" s="4"/>
      <x:c r="H753" s="4"/>
      <x:c r="I753" s="4"/>
      <x:c r="J753" s="4"/>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Not applicable</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Not applicable</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Not applicable</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t="str">
        <x:v>proposal.collection.mica_slit_observation_shield</x:v>
      </x:c>
      <x:c r="B757" s="4" t="str">
        <x:f>IFERROR(INDEX(Items!$B$6:$B$1005,MATCH(A757,Items!$A$6:$A$1005,0)),"MISSING ID")</x:f>
        <x:v>Mica-slit observation shield</x:v>
      </x:c>
      <x:c r="C757" s="4" t="str">
        <x:f>IFERROR(INDEX(Items!$X$6:$X$1005,MATCH(A757,Items!$A$6:$A$1005,0)),"MISSING ID")</x:f>
        <x:v>Shield</x:v>
      </x:c>
      <x:c r="D757" s="4" t="str">
        <x:f>IFERROR(INDEX(Items!$C$6:$C$1005,MATCH(A757,Items!$A$6:$A$1005,0)),"MISSING ID")</x:f>
        <x:v>Not applicable</x:v>
      </x:c>
      <x:c r="E757" s="4" t="str">
        <x:v>Finished endpoint</x:v>
      </x:c>
      <x:c r="F757" s="14" t="n">
        <x:f>IFERROR(INDEX(Items!$AJ$6:$AJ$1005,MATCH(A757,Items!$A$6:$A$1005,0)),"MISSING ID")</x:f>
        <x:v>1</x:v>
      </x:c>
      <x:c r="G757" s="4" t="str">
        <x:v>Traced to cataloged T0 and/or recovered feeds</x:v>
      </x:c>
      <x:c r="H757" s="4" t="str">
        <x:v>Forge hearth, Anvil, Forging hammer, Smithing tongs, Metalworking file and Hand-cranked metal drill as applicable. Existing workshop bootstrap and controlled heating/cooling required; no free-water quench assumed.</x:v>
      </x:c>
      <x:c r="I757" s="4" t="str">
        <x:v>Candidate path traced</x:v>
      </x:c>
      <x:c r="J757" s="4" t="str">
        <x:v>Fit, joints, insulation/protection and biological material yield require qualification.</x:v>
      </x:c>
    </x:row>
    <x:row r="758" ht="115" customHeight="1">
      <x:c r="A758" s="4" t="str">
        <x:v>proposal.collection.grit_shedding_curved_shield</x:v>
      </x:c>
      <x:c r="B758" s="4" t="str">
        <x:f>IFERROR(INDEX(Items!$B$6:$B$1005,MATCH(A758,Items!$A$6:$A$1005,0)),"MISSING ID")</x:f>
        <x:v>Grit-shedding curved shield</x:v>
      </x:c>
      <x:c r="C758" s="4" t="str">
        <x:f>IFERROR(INDEX(Items!$X$6:$X$1005,MATCH(A758,Items!$A$6:$A$1005,0)),"MISSING ID")</x:f>
        <x:v>Shield</x:v>
      </x:c>
      <x:c r="D758" s="4" t="str">
        <x:f>IFERROR(INDEX(Items!$C$6:$C$1005,MATCH(A758,Items!$A$6:$A$1005,0)),"MISSING ID")</x:f>
        <x:v>Not applicable</x:v>
      </x:c>
      <x:c r="E758" s="4" t="str">
        <x:v>Finished endpoint</x:v>
      </x:c>
      <x:c r="F758" s="14" t="n">
        <x:f>IFERROR(INDEX(Items!$AJ$6:$AJ$1005,MATCH(A758,Items!$A$6:$A$1005,0)),"MISSING ID")</x:f>
        <x:v>1</x:v>
      </x:c>
      <x:c r="G758" s="4" t="str">
        <x:v>Traced to cataloged T0 and/or recovered feeds</x:v>
      </x:c>
      <x:c r="H758" s="4" t="str">
        <x:v>Husk-sheet cutting shears, Hand-cranked metal drill and Ceramic abrasive disc as applicable; compatible contained biological preparation and low-yield material handling required.</x:v>
      </x:c>
      <x:c r="I758" s="4" t="str">
        <x:v>Candidate path traced</x:v>
      </x:c>
      <x:c r="J758" s="4" t="str">
        <x:v>Fit, joints, insulation/protection and biological material yield require qualification.</x:v>
      </x:c>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Not applicable</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x:c r="B760" s="4"/>
      <x:c r="C760" s="4"/>
      <x:c r="D760" s="4"/>
      <x:c r="E760" s="4"/>
      <x:c r="F760" s="14"/>
      <x:c r="G760" s="4"/>
      <x:c r="H760" s="4"/>
      <x:c r="I760" s="4"/>
      <x:c r="J760" s="4"/>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Not applicable</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Not applicable</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Not applicable</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Not applicable</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Not applicable</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Not applicable</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Not applicable</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t="str">
        <x:v>proposal.collection.loose_plate_skid_patch</x:v>
      </x:c>
      <x:c r="B768" s="4" t="str">
        <x:f>IFERROR(INDEX(Items!$B$6:$B$1005,MATCH(A768,Items!$A$6:$A$1005,0)),"MISSING ID")</x:f>
        <x:v>Loose-plate skid patch</x:v>
      </x:c>
      <x:c r="C768" s="4" t="str">
        <x:f>IFERROR(INDEX(Items!$X$6:$X$1005,MATCH(A768,Items!$A$6:$A$1005,0)),"MISSING ID")</x:f>
        <x:v>Trap</x:v>
      </x:c>
      <x:c r="D768" s="4" t="str">
        <x:f>IFERROR(INDEX(Items!$C$6:$C$1005,MATCH(A768,Items!$A$6:$A$1005,0)),"MISSING ID")</x:f>
        <x:v>Not applicable</x:v>
      </x:c>
      <x:c r="E768" s="4" t="str">
        <x:v>Finished endpoint</x:v>
      </x:c>
      <x:c r="F768" s="14" t="n">
        <x:f>IFERROR(INDEX(Items!$AJ$6:$AJ$1005,MATCH(A768,Items!$A$6:$A$1005,0)),"MISSING ID")</x:f>
        <x:v>1</x:v>
      </x:c>
      <x:c r="G768" s="4" t="str">
        <x:v>Traced to cataloged T0 and/or recovered feeds</x:v>
      </x:c>
      <x:c r="H768" s="4" t="str">
        <x:v>Forge hearth, Anvil, Forging hammer, Smithing tongs, Metalworking file and Hand-cranked metal drill as applicable. Existing workshop bootstrap and controlled heating/cooling required; no free-water quench assumed.</x:v>
      </x:c>
      <x:c r="I768" s="4" t="str">
        <x:v>Candidate path traced</x:v>
      </x:c>
      <x:c r="J768" s="4" t="str">
        <x:v>Dimensions, grade, process qualification, quantity and yield remain open.</x:v>
      </x:c>
    </x:row>
    <x:row r="769" ht="115" customHeight="1">
      <x:c r="A769" s="4" t="str">
        <x:v>proposal.collection.rolling_stone_scatter_pouch</x:v>
      </x:c>
      <x:c r="B769" s="4" t="str">
        <x:f>IFERROR(INDEX(Items!$B$6:$B$1005,MATCH(A769,Items!$A$6:$A$1005,0)),"MISSING ID")</x:f>
        <x:v>Rolling-stone scatter pouch</x:v>
      </x:c>
      <x:c r="C769" s="4" t="str">
        <x:f>IFERROR(INDEX(Items!$X$6:$X$1005,MATCH(A769,Items!$A$6:$A$1005,0)),"MISSING ID")</x:f>
        <x:v>Trap</x:v>
      </x:c>
      <x:c r="D769" s="4" t="str">
        <x:f>IFERROR(INDEX(Items!$C$6:$C$1005,MATCH(A769,Items!$A$6:$A$1005,0)),"MISSING ID")</x:f>
        <x:v>Not applicable</x:v>
      </x:c>
      <x:c r="E769" s="4" t="str">
        <x:v>Finished endpoint</x:v>
      </x:c>
      <x:c r="F769" s="14" t="n">
        <x:f>IFERROR(INDEX(Items!$AJ$6:$AJ$1005,MATCH(A769,Items!$A$6:$A$1005,0)),"MISSING ID")</x:f>
        <x:v>1</x:v>
      </x:c>
      <x:c r="G769" s="4" t="str">
        <x:v>Traced to cataloged T0 and/or recovered feeds</x:v>
      </x:c>
      <x:c r="H769" s="4" t="str">
        <x:v>Forge hearth, Anvil, Forging hammer, Smithing tongs, Metalworking file and Hand-cranked metal drill as applicable. Existing workshop bootstrap and controlled heating/cooling required; no free-water quench assumed.</x:v>
      </x:c>
      <x:c r="I769" s="4" t="str">
        <x:v>Candidate path traced</x:v>
      </x:c>
      <x:c r="J769" s="4" t="str">
        <x:v>Dimensions, grade, process qualification, quantity and yield remain open.</x:v>
      </x:c>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Not applicable</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Not applicable</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Not applicable</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t="str">
        <x:v>proposal.collection.weighted_tendon_snare</x:v>
      </x:c>
      <x:c r="B773" s="4" t="str">
        <x:f>IFERROR(INDEX(Items!$B$6:$B$1005,MATCH(A773,Items!$A$6:$A$1005,0)),"MISSING ID")</x:f>
        <x:v>Weighted tendon snare</x:v>
      </x:c>
      <x:c r="C773" s="4" t="str">
        <x:f>IFERROR(INDEX(Items!$X$6:$X$1005,MATCH(A773,Items!$A$6:$A$1005,0)),"MISSING ID")</x:f>
        <x:v>Trap</x:v>
      </x:c>
      <x:c r="D773" s="4" t="str">
        <x:f>IFERROR(INDEX(Items!$C$6:$C$1005,MATCH(A773,Items!$A$6:$A$1005,0)),"MISSING ID")</x:f>
        <x:v>Not applicable</x:v>
      </x:c>
      <x:c r="E773" s="4" t="str">
        <x:v>Finished endpoint</x:v>
      </x:c>
      <x:c r="F773" s="14" t="n">
        <x:f>IFERROR(INDEX(Items!$AJ$6:$AJ$1005,MATCH(A773,Items!$A$6:$A$1005,0)),"MISSING ID")</x:f>
        <x:v>1</x:v>
      </x:c>
      <x:c r="G773" s="4" t="str">
        <x:v>Traced to cataloged T0 and/or recovered feeds</x:v>
      </x:c>
      <x:c r="H773" s="4" t="str">
        <x:v>Forge hearth, Anvil, Forging hammer, Smithing tongs, Metalworking file and Hand-cranked metal drill as applicable. Existing workshop bootstrap and controlled heating/cooling required; no free-water quench assumed.</x:v>
      </x:c>
      <x:c r="I773" s="4" t="str">
        <x:v>Candidate path traced</x:v>
      </x:c>
      <x:c r="J773" s="4" t="str">
        <x:v>Dimensions, grade, process qualification, quantity and yield remain open.</x:v>
      </x:c>
    </x:row>
    <x:row r="774" ht="115" customHeight="1">
      <x:c r="A774" s="4" t="str">
        <x:v>proposal.collection.hinged_shell_drop_cage</x:v>
      </x:c>
      <x:c r="B774" s="4" t="str">
        <x:f>IFERROR(INDEX(Items!$B$6:$B$1005,MATCH(A774,Items!$A$6:$A$1005,0)),"MISSING ID")</x:f>
        <x:v>Hinged shell-drop cage</x:v>
      </x:c>
      <x:c r="C774" s="4" t="str">
        <x:f>IFERROR(INDEX(Items!$X$6:$X$1005,MATCH(A774,Items!$A$6:$A$1005,0)),"MISSING ID")</x:f>
        <x:v>Trap</x:v>
      </x:c>
      <x:c r="D774" s="4" t="str">
        <x:f>IFERROR(INDEX(Items!$C$6:$C$1005,MATCH(A774,Items!$A$6:$A$1005,0)),"MISSING ID")</x:f>
        <x:v>Not applicable</x:v>
      </x:c>
      <x:c r="E774" s="4" t="str">
        <x:v>Finished endpoint</x:v>
      </x:c>
      <x:c r="F774" s="14" t="n">
        <x:f>IFERROR(INDEX(Items!$AJ$6:$AJ$1005,MATCH(A774,Items!$A$6:$A$1005,0)),"MISSING ID")</x:f>
        <x:v>1</x:v>
      </x:c>
      <x:c r="G774" s="4" t="str">
        <x:v>Traced to cataloged T0 and/or recovered feeds</x:v>
      </x:c>
      <x:c r="H774" s="4" t="str">
        <x:v>Forge hearth, Anvil, Forging hammer, Smithing tongs, Metalworking file and Hand-cranked metal drill as applicable. Existing workshop bootstrap and controlled heating/cooling required; no free-water quench assumed.</x:v>
      </x:c>
      <x:c r="I774" s="4" t="str">
        <x:v>Candidate path traced</x:v>
      </x:c>
      <x:c r="J774" s="4" t="str">
        <x:v>Dimensions, grade, process qualification, quantity and yield remain open.</x:v>
      </x:c>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Not applicable</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Not applicable</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t="str">
        <x:v>proposal.collection.spring_latched_jaw_restraint</x:v>
      </x:c>
      <x:c r="B777" s="4" t="str">
        <x:f>IFERROR(INDEX(Items!$B$6:$B$1005,MATCH(A777,Items!$A$6:$A$1005,0)),"MISSING ID")</x:f>
        <x:v>Spring-latched jaw restraint</x:v>
      </x:c>
      <x:c r="C777" s="4" t="str">
        <x:f>IFERROR(INDEX(Items!$X$6:$X$1005,MATCH(A777,Items!$A$6:$A$1005,0)),"MISSING ID")</x:f>
        <x:v>Trap</x:v>
      </x:c>
      <x:c r="D777" s="4" t="str">
        <x:f>IFERROR(INDEX(Items!$C$6:$C$1005,MATCH(A777,Items!$A$6:$A$1005,0)),"MISSING ID")</x:f>
        <x:v>Not applicable</x:v>
      </x:c>
      <x:c r="E777" s="4" t="str">
        <x:v>Finished endpoint</x:v>
      </x:c>
      <x:c r="F777" s="14" t="n">
        <x:f>IFERROR(INDEX(Items!$AJ$6:$AJ$1005,MATCH(A777,Items!$A$6:$A$1005,0)),"MISSING ID")</x:f>
        <x:v>1</x:v>
      </x:c>
      <x:c r="G777" s="4" t="str">
        <x:v>Traced to cataloged T0 and/or recovered feeds</x:v>
      </x:c>
      <x:c r="H777" s="4" t="str">
        <x:v>Forge hearth, Anvil, Forging hammer, Smithing tongs, Metalworking file and Hand-cranked metal drill as applicable. Existing workshop bootstrap and controlled heating/cooling required; no free-water quench assumed.</x:v>
      </x:c>
      <x:c r="I777" s="4" t="str">
        <x:v>Candidate path traced</x:v>
      </x:c>
      <x:c r="J777" s="4" t="str">
        <x:v>Dimensions, grade, process qualification, quantity and yield remain open.</x:v>
      </x:c>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Not applicable</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Not applicable</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Not applicable</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t="str">
        <x:v>proposal.collection.false_footing_shell_panel</x:v>
      </x:c>
      <x:c r="B781" s="4" t="str">
        <x:f>IFERROR(INDEX(Items!$B$6:$B$1005,MATCH(A781,Items!$A$6:$A$1005,0)),"MISSING ID")</x:f>
        <x:v>False-footing shell panel</x:v>
      </x:c>
      <x:c r="C781" s="4" t="str">
        <x:f>IFERROR(INDEX(Items!$X$6:$X$1005,MATCH(A781,Items!$A$6:$A$1005,0)),"MISSING ID")</x:f>
        <x:v>Trap</x:v>
      </x:c>
      <x:c r="D781" s="4" t="str">
        <x:f>IFERROR(INDEX(Items!$C$6:$C$1005,MATCH(A781,Items!$A$6:$A$1005,0)),"MISSING ID")</x:f>
        <x:v>Not applicable</x:v>
      </x:c>
      <x:c r="E781" s="4" t="str">
        <x:v>Finished endpoint</x:v>
      </x:c>
      <x:c r="F781" s="14" t="n">
        <x:f>IFERROR(INDEX(Items!$AJ$6:$AJ$1005,MATCH(A781,Items!$A$6:$A$1005,0)),"MISSING ID")</x:f>
        <x:v>1</x:v>
      </x:c>
      <x:c r="G781" s="4" t="str">
        <x:v>Traced to cataloged T0 and/or recovered feeds</x:v>
      </x:c>
      <x:c r="H781" s="4" t="str">
        <x:v>Husk-sheet cutting shears, Hand-cranked metal drill and Ceramic abrasive disc as applicable; compatible contained biological preparation and low-yield material handling required.</x:v>
      </x:c>
      <x:c r="I781" s="4" t="str">
        <x:v>Candidate path traced</x:v>
      </x:c>
      <x:c r="J781" s="4" t="str">
        <x:v>Dimensions, grade, process qualification, quantity and yield remain open.</x:v>
      </x:c>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Not applicable</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Not applicable</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Not applicable</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Not applicable</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t="str">
        <x:v>proposal.collection.spring_projector_dart</x:v>
      </x:c>
      <x:c r="B786" s="4" t="str">
        <x:f>IFERROR(INDEX(Items!$B$6:$B$1005,MATCH(A786,Items!$A$6:$A$1005,0)),"MISSING ID")</x:f>
        <x:v>Spring-projector dart</x:v>
      </x:c>
      <x:c r="C786" s="4" t="str">
        <x:f>IFERROR(INDEX(Items!$X$6:$X$1005,MATCH(A786,Items!$A$6:$A$1005,0)),"MISSING ID")</x:f>
        <x:v>Ammunition</x:v>
      </x:c>
      <x:c r="D786" s="4" t="str">
        <x:f>IFERROR(INDEX(Items!$C$6:$C$1005,MATCH(A786,Items!$A$6:$A$1005,0)),"MISSING ID")</x:f>
        <x:v>Not applicable</x:v>
      </x:c>
      <x:c r="E786" s="4" t="str">
        <x:v>Finished endpoint</x:v>
      </x:c>
      <x:c r="F786" s="14" t="n">
        <x:f>IFERROR(INDEX(Items!$AJ$6:$AJ$1005,MATCH(A786,Items!$A$6:$A$1005,0)),"MISSING ID")</x:f>
        <x:v>1</x:v>
      </x:c>
      <x:c r="G786" s="4" t="str">
        <x:v>Traced to cataloged T0 and/or recovered feeds</x:v>
      </x:c>
      <x:c r="H786" s="4" t="str">
        <x:v>Forge hearth, Anvil, Forging hammer, Smithing tongs, Metalworking file and Hand-cranked metal drill as applicable. Existing workshop bootstrap and controlled heating/cooling required; no free-water quench assumed.</x:v>
      </x:c>
      <x:c r="I786" s="4" t="str">
        <x:v>Candidate path traced</x:v>
      </x:c>
      <x:c r="J786" s="4" t="str">
        <x:v>Dimensions, grade, process qualification, quantity and yield remain open.</x:v>
      </x:c>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Not applicable</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Not applicable</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Not applicable</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Not applicable</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Not applicable</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Not applicable</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Not applicable</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Not applicable</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Not applicable</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Not applicable</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Selected culinary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t="str">
        <x:v>proposal.audit.selected_edible_fauna_reproductive_mass</x:v>
      </x:c>
      <x:c r="B798" s="4" t="str">
        <x:f>IFERROR(INDEX(Items!$B$6:$B$1005,MATCH(A798,Items!$A$6:$A$1005,0)),"MISSING ID")</x:f>
        <x:v>Selected edible-fauna reproductive mass</x:v>
      </x:c>
      <x:c r="C798" s="4" t="str">
        <x:f>IFERROR(INDEX(Items!$X$6:$X$1005,MATCH(A798,Items!$A$6:$A$1005,0)),"MISSING ID")</x:f>
        <x:v>Raw material</x:v>
      </x:c>
      <x:c r="D798" s="4" t="str">
        <x:f>IFERROR(INDEX(Items!$C$6:$C$1005,MATCH(A798,Items!$A$6:$A$1005,0)),"MISSING ID")</x:f>
        <x:v>T0</x:v>
      </x:c>
      <x:c r="E798" s="4" t="str">
        <x:v>Raw source</x:v>
      </x:c>
      <x:c r="F798" s="14" t="n">
        <x:f>IFERROR(INDEX(Items!$AJ$6:$AJ$1005,MATCH(A798,Items!$A$6:$A$1005,0)),"MISSING ID")</x:f>
        <x:v>0</x:v>
      </x:c>
      <x:c r="G798" s="4" t="str">
        <x:v>Source, recovery or issue route applies</x:v>
      </x:c>
      <x:c r="H798" s="4" t="str">
        <x:v>Not a selected manufacturing route</x:v>
      </x:c>
      <x:c r="I798" s="4" t="str">
        <x:v>Raw entry feed</x:v>
      </x:c>
      <x:c r="J798" s="4" t="str">
        <x:v>Selected edible-fauna reproductive mass. Species/culture/mineral selection and edibility require design. No toxic industrial fraction is assumed edible.</x:v>
      </x:c>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T0</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T1</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T2</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Drawn steel music-wire stock</x:v>
      </x:c>
      <x:c r="C802" s="4" t="str">
        <x:f>IFERROR(INDEX(Items!$X$6:$X$1005,MATCH(A802,Items!$A$6:$A$1005,0)),"MISSING ID")</x:f>
        <x:v>Processed material</x:v>
      </x:c>
      <x:c r="D802" s="4" t="str">
        <x:f>IFERROR(INDEX(Items!$C$6:$C$1005,MATCH(A802,Items!$A$6:$A$1005,0)),"MISSING ID")</x:f>
        <x:v>T4</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T2</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Graphite electrode plate stock</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t="str">
        <x:v>proposal.audit.husk_paper_writing_pigment</x:v>
      </x:c>
      <x:c r="B805" s="4" t="str">
        <x:f>IFERROR(INDEX(Items!$B$6:$B$1005,MATCH(A805,Items!$A$6:$A$1005,0)),"MISSING ID")</x:f>
        <x:v>Husk-paper writing pigment</x:v>
      </x:c>
      <x:c r="C805" s="4" t="str">
        <x:f>IFERROR(INDEX(Items!$X$6:$X$1005,MATCH(A805,Items!$A$6:$A$1005,0)),"MISSING ID")</x:f>
        <x:v>Chemical material</x:v>
      </x:c>
      <x:c r="D805" s="4" t="str">
        <x:f>IFERROR(INDEX(Items!$C$6:$C$1005,MATCH(A805,Items!$A$6:$A$1005,0)),"MISSING ID")</x:f>
        <x:v>T2</x:v>
      </x:c>
      <x:c r="E805" s="4" t="str">
        <x:v>Manufactured stock / part</x:v>
      </x:c>
      <x:c r="F805" s="14" t="n">
        <x:f>IFERROR(INDEX(Items!$AJ$6:$AJ$1005,MATCH(A805,Items!$A$6:$A$1005,0)),"MISSING ID")</x:f>
        <x:v>1</x:v>
      </x:c>
      <x:c r="G805" s="4" t="str">
        <x:v>Traced to cataloged T0 and/or recovered feeds</x:v>
      </x:c>
      <x:c r="H805" s="4" t="str">
        <x:v>Contained segregated vessels, Ceramic grinding mortar, Ceramic pestle and Glass transfer funnel. Process/carrier compatibility unresolved.</x:v>
      </x:c>
      <x:c r="I805" s="4" t="str">
        <x:v>Candidate path traced</x:v>
      </x:c>
      <x:c r="J805" s="4" t="str">
        <x:v>Reagent identity, contained carrier, reaction/selectivity, compatibility and process yield require qualification.</x:v>
      </x:c>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T3</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T4</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T3</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T3</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x:c r="B810" s="4"/>
      <x:c r="C810" s="4"/>
      <x:c r="D810" s="4"/>
      <x:c r="E810" s="4"/>
      <x:c r="F810" s="14"/>
      <x:c r="G810" s="4"/>
      <x:c r="H810" s="4"/>
      <x:c r="I810" s="4"/>
      <x:c r="J810" s="4"/>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T2</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T3</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t="str">
        <x:v>proposal.audit.instrument_bridge_blank</x:v>
      </x:c>
      <x:c r="B813" s="4" t="str">
        <x:f>IFERROR(INDEX(Items!$B$6:$B$1005,MATCH(A813,Items!$A$6:$A$1005,0)),"MISSING ID")</x:f>
        <x:v>Instrument bridge blank</x:v>
      </x:c>
      <x:c r="C813" s="4" t="str">
        <x:f>IFERROR(INDEX(Items!$X$6:$X$1005,MATCH(A813,Items!$A$6:$A$1005,0)),"MISSING ID")</x:f>
        <x:v>Crafting component</x:v>
      </x:c>
      <x:c r="D813" s="4" t="str">
        <x:f>IFERROR(INDEX(Items!$C$6:$C$1005,MATCH(A813,Items!$A$6:$A$1005,0)),"MISSING ID")</x:f>
        <x:v>T2</x:v>
      </x:c>
      <x:c r="E813" s="4" t="str">
        <x:v>Manufactured stock / part</x:v>
      </x:c>
      <x:c r="F813" s="14" t="n">
        <x:f>IFERROR(INDEX(Items!$AJ$6:$AJ$1005,MATCH(A813,Items!$A$6:$A$1005,0)),"MISSING ID")</x:f>
        <x:v>1</x:v>
      </x:c>
      <x:c r="G813" s="4" t="str">
        <x:v>Traced to cataloged T0 and/or recovered feeds</x:v>
      </x:c>
      <x:c r="H813" s="4" t="str">
        <x:v>Husk-sheet cutting shears, Hand-cranked metal drill and Ceramic abrasive disc as applicable; compatible contained biological preparation and low-yield material handling required.</x:v>
      </x:c>
      <x:c r="I813" s="4" t="str">
        <x:v>Candidate path traced</x:v>
      </x:c>
      <x:c r="J813" s="4" t="str">
        <x:v>Dimensions, grade, process qualification, quantity and yield remain open.</x:v>
      </x:c>
    </x:row>
    <x:row r="814" ht="115" customHeight="1">
      <x:c r="A814" s="4" t="str">
        <x:v>proposal.audit.instrument_tuning_peg_set</x:v>
      </x:c>
      <x:c r="B814" s="4" t="str">
        <x:f>IFERROR(INDEX(Items!$B$6:$B$1005,MATCH(A814,Items!$A$6:$A$1005,0)),"MISSING ID")</x:f>
        <x:v>Instrument tuning peg set</x:v>
      </x:c>
      <x:c r="C814" s="4" t="str">
        <x:f>IFERROR(INDEX(Items!$X$6:$X$1005,MATCH(A814,Items!$A$6:$A$1005,0)),"MISSING ID")</x:f>
        <x:v>Crafting component</x:v>
      </x:c>
      <x:c r="D814" s="4" t="str">
        <x:f>IFERROR(INDEX(Items!$C$6:$C$1005,MATCH(A814,Items!$A$6:$A$1005,0)),"MISSING ID")</x:f>
        <x:v>T3</x:v>
      </x:c>
      <x:c r="E814" s="4" t="str">
        <x:v>Manufactured stock / part</x:v>
      </x:c>
      <x:c r="F814" s="14" t="n">
        <x:f>IFERROR(INDEX(Items!$AJ$6:$AJ$1005,MATCH(A814,Items!$A$6:$A$1005,0)),"MISSING ID")</x:f>
        <x:v>1</x:v>
      </x:c>
      <x:c r="G814" s="4" t="str">
        <x:v>Traced to cataloged T0 and/or recovered feeds</x:v>
      </x:c>
      <x:c r="H814" s="4" t="str">
        <x:v>Forge hearth, Anvil, Forging hammer, Smithing tongs, Metalworking file and Hand-cranked metal drill as applicable. Existing workshop bootstrap and controlled heating/cooling required; no free-water quench assumed.</x:v>
      </x:c>
      <x:c r="I814" s="4" t="str">
        <x:v>Candidate path traced</x:v>
      </x:c>
      <x:c r="J814" s="4" t="str">
        <x:v>Dimensions, grade, process qualification, quantity and yield remain open.</x:v>
      </x:c>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T4</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T2</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T3</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T3</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T3</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T4</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T3</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T4</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T4</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T3</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Not applicable</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Not applicable</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T3</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Not applicable</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Not applicable</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Not applicable</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Not applicable</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Not applicable</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T2</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T2</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T2</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Not applicable</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Not applicable</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Not applicable</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T0</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T0</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T0</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T0</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T0</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t="inlineStr">
        <x:is>
          <x:t xml:space="preserve">proposal.salvage.recovered_survey_clinometer</x:t>
        </x:is>
      </x:c>
      <x:c r="B859" s="4" t="str">
        <x:f>Items!B859</x:f>
        <x:v>Recovered survey clinometer</x:v>
      </x:c>
      <x:c r="C859" s="4" t="str">
        <x:f>Items!X859</x:f>
        <x:v>Tool</x:v>
      </x:c>
      <x:c r="D859" s="4" t="str">
        <x:f>Items!C859</x:f>
        <x:v>T0</x:v>
      </x:c>
      <x:c r="E859" s="4" t="inlineStr">
        <x:is>
          <x:t xml:space="preserve">As-found salvage</x:t>
        </x:is>
      </x:c>
      <x:c r="F859" s="14">
        <x:f>Items!AJ859</x:f>
        <x:v>0</x:v>
      </x:c>
      <x:c r="G859" s="4" t="inlineStr">
        <x:is>
          <x:t xml:space="preserve">No recipe established</x:t>
        </x:is>
      </x:c>
      <x:c r="H859" s="4" t="inlineStr">
        <x:is>
          <x:t xml:space="preserve">Facilities and qualification criteria remain undefined.</x:t>
        </x:is>
      </x:c>
      <x:c r="I859" s="4" t="inlineStr">
        <x:is>
          <x:t xml:space="preserve">Proposal; not qualified for crafting</x:t>
        </x:is>
      </x:c>
      <x:c r="J859" s="4" t="inlineStr">
        <x:is>
          <x:t xml:space="preserve">Artwork direction: A thick semicircular metal instrument with a recessed glass face and an off-center pointer. Fit, safe use and manufacturing details remain proposals.</x:t>
        </x:is>
      </x:c>
    </x:row>
    <x:row r="860">
      <x:c r="A860" s="4" t="inlineStr">
        <x:is>
          <x:t xml:space="preserve">proposal.stock.perforated_iron_sheet</x:t>
        </x:is>
      </x:c>
      <x:c r="B860" s="4" t="str">
        <x:f>Items!B860</x:f>
        <x:v>Perforated iron sheet stock</x:v>
      </x:c>
      <x:c r="C860" s="4" t="str">
        <x:f>Items!X860</x:f>
        <x:v>Processed material</x:v>
      </x:c>
      <x:c r="D860" s="4" t="str">
        <x:f>Items!C860</x:f>
        <x:v>T2</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stock</x:v>
      </x:c>
      <x:c r="C861" s="4" t="str">
        <x:f>Items!X861</x:f>
        <x:v>Processed material</x:v>
      </x:c>
      <x:c r="D861" s="4" t="str">
        <x:f>Items!C861</x:f>
        <x:v>T2</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T3</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Hollow ceramic tube blanks</x:v>
      </x:c>
      <x:c r="C863" s="4" t="str">
        <x:f>Items!X863</x:f>
        <x:v>Processed material</x:v>
      </x:c>
      <x:c r="D863" s="4" t="str">
        <x:f>Items!C863</x:f>
        <x:v>T2</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Fired ceramic ring blanks</x:v>
      </x:c>
      <x:c r="C864" s="4" t="str">
        <x:f>Items!X864</x:f>
        <x:v>Processed material</x:v>
      </x:c>
      <x:c r="D864" s="4" t="str">
        <x:f>Items!C864</x:f>
        <x:v>T2</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stock</x:v>
      </x:c>
      <x:c r="C865" s="4" t="str">
        <x:f>Items!X865</x:f>
        <x:v>Processed material</x:v>
      </x:c>
      <x:c r="D865" s="4" t="str">
        <x:f>Items!C865</x:f>
        <x:v>T3</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Copper capillary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T2</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T2</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T2</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T2</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T3</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T2</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row r="883">
      <x:c r="A883" s="4" t="inlineStr">
        <x:is>
          <x:t xml:space="preserve">proposal.salvage.sand_choked_cable_winch</x:t>
        </x:is>
      </x:c>
      <x:c r="B883" s="4" t="str">
        <x:f>Items!B883</x:f>
        <x:v>Sand-choked cable winch</x:v>
      </x:c>
      <x:c r="C883" s="4" t="str">
        <x:f>Items!X883</x:f>
        <x:v>Machine</x:v>
      </x:c>
      <x:c r="D883" s="4" t="str">
        <x:f>Items!C883</x:f>
        <x:v>T0</x:v>
      </x:c>
      <x:c r="E883" s="4" t="inlineStr">
        <x:is>
          <x:t xml:space="preserve">As-found salvage</x:t>
        </x:is>
      </x:c>
      <x:c r="F883" s="14">
        <x:f>Items!AJ883</x:f>
        <x:v>0</x:v>
      </x:c>
      <x:c r="G883" s="4" t="inlineStr">
        <x:is>
          <x:t xml:space="preserve">No recipe established</x:t>
        </x:is>
      </x:c>
      <x:c r="H883" s="4" t="inlineStr">
        <x:is>
          <x:t xml:space="preserve">Facilities and qualification criteria remain undefined.</x:t>
        </x:is>
      </x:c>
      <x:c r="I883" s="4" t="inlineStr">
        <x:is>
          <x:t xml:space="preserve">Proposal; not qualified for crafting</x:t>
        </x:is>
      </x:c>
      <x:c r="J883" s="4" t="inlineStr">
        <x:is>
          <x:t xml:space="preserve">Recovery sites, physical size, carrying mass, inspection criteria, useful donor parts and repair route remain proposals. Visual direction: empty grooved drum, exposed grit-packed gears, bent iron frame and broken all-metal crank.</x:t>
        </x:is>
      </x:c>
    </x:row>
    <x:row r="884">
      <x:c r="A884" s="4" t="inlineStr">
        <x:is>
          <x:t xml:space="preserve">proposal.accessory.folding_grounding_rod</x:t>
        </x:is>
      </x:c>
      <x:c r="B884" s="4" t="str">
        <x:f>Items!B884</x:f>
        <x:v>Folding static-grounding rod</x:v>
      </x:c>
      <x:c r="C884" s="4" t="str">
        <x:f>Items!X884</x:f>
        <x:v>Tool</x:v>
      </x:c>
      <x:c r="D884" s="4" t="str">
        <x:f>Items!C884</x:f>
        <x:v>T2</x:v>
      </x:c>
      <x:c r="E884" s="4" t="inlineStr">
        <x:is>
          <x:t xml:space="preserve">Finished object proposal</x:t>
        </x:is>
      </x:c>
      <x:c r="F884" s="14">
        <x:f>Items!AJ884</x:f>
        <x:v>0</x:v>
      </x:c>
      <x:c r="G884" s="4" t="inlineStr">
        <x:is>
          <x:t xml:space="preserve">No recipe established</x:t>
        </x:is>
      </x:c>
      <x:c r="H884" s="4" t="inlineStr">
        <x:is>
          <x:t xml:space="preserve">Facilities and qualification criteria remain undefined.</x:t>
        </x:is>
      </x:c>
      <x:c r="I884" s="4" t="inlineStr">
        <x:is>
          <x:t xml:space="preserve">Proposal; not qualified for crafting</x:t>
        </x:is>
      </x:c>
      <x:c r="J884" s="4" t="inlineStr">
        <x:is>
          <x:t xml:space="preserve">Artwork direction: A folded two-section copper-colored metal rod with a tapered end, locking joint and lead attachment eye. Fit, safe use and manufacturing details remain proposals.</x:t>
        </x:is>
      </x:c>
    </x:row>
    <x:row r="885">
      <x:c r="A885" s="4" t="inlineStr">
        <x:is>
          <x:t xml:space="preserve">proposal.accessory.static_discharge_wand</x:t>
        </x:is>
      </x:c>
      <x:c r="B885" s="4" t="str">
        <x:f>Items!B885</x:f>
        <x:v>Static-discharge contact wand</x:v>
      </x:c>
      <x:c r="C885" s="4" t="str">
        <x:f>Items!X885</x:f>
        <x:v>Tool</x:v>
      </x:c>
      <x:c r="D885" s="4" t="str">
        <x:f>Items!C885</x:f>
        <x:v>T2</x:v>
      </x:c>
      <x:c r="E885" s="4" t="inlineStr">
        <x:is>
          <x:t xml:space="preserve">Finished object proposal</x:t>
        </x:is>
      </x:c>
      <x:c r="F885" s="14">
        <x:f>Items!AJ885</x:f>
        <x:v>0</x:v>
      </x:c>
      <x:c r="G885" s="4" t="inlineStr">
        <x:is>
          <x:t xml:space="preserve">No recipe established</x:t>
        </x:is>
      </x:c>
      <x:c r="H885" s="4" t="inlineStr">
        <x:is>
          <x:t xml:space="preserve">Facilities and qualification criteria remain undefined.</x:t>
        </x:is>
      </x:c>
      <x:c r="I885" s="4" t="inlineStr">
        <x:is>
          <x:t xml:space="preserve">Proposal; not qualified for crafting</x:t>
        </x:is>
      </x:c>
      <x:c r="J885" s="4" t="inlineStr">
        <x:is>
          <x:t xml:space="preserve">Artwork direction: A short dark metal contact tip on a thick ceramic grip with a recessed lead eye. Fit, safe use and manufacturing details remain proposals.</x:t>
        </x:is>
      </x:c>
    </x:row>
    <x:row r="886">
      <x:c r="A886" s="4" t="inlineStr">
        <x:is>
          <x:t xml:space="preserve">proposal.accessory.grounding_drag_chain</x:t>
        </x:is>
      </x:c>
      <x:c r="B886" s="4" t="str">
        <x:f>Items!B886</x:f>
        <x:v>Grounding drag chain</x:v>
      </x:c>
      <x:c r="C886" s="4" t="str">
        <x:f>Items!X886</x:f>
        <x:v>Wearable</x:v>
      </x:c>
      <x:c r="D886" s="4" t="str">
        <x:f>Items!C886</x:f>
        <x:v>T2</x:v>
      </x:c>
      <x:c r="E886" s="4" t="inlineStr">
        <x:is>
          <x:t xml:space="preserve">Finished object proposal</x:t>
        </x:is>
      </x:c>
      <x:c r="F886" s="14">
        <x:f>Items!AJ886</x:f>
        <x:v>0</x:v>
      </x:c>
      <x:c r="G886" s="4" t="inlineStr">
        <x:is>
          <x:t xml:space="preserve">No recipe established</x:t>
        </x:is>
      </x:c>
      <x:c r="H886" s="4" t="inlineStr">
        <x:is>
          <x:t xml:space="preserve">Facilities and qualification criteria remain undefined.</x:t>
        </x:is>
      </x:c>
      <x:c r="I886" s="4" t="inlineStr">
        <x:is>
          <x:t xml:space="preserve">Proposal; not qualified for crafting</x:t>
        </x:is>
      </x:c>
      <x:c r="J886" s="4" t="inlineStr">
        <x:is>
          <x:t xml:space="preserve">Artwork direction: A compact coil of small metal links ending in a flattened worn contact link and a plain attachment loop. Fit, safe use and manufacturing details remain proposals.</x:t>
        </x:is>
      </x:c>
    </x:row>
    <x:row r="887">
      <x:c r="A887" s="4" t="inlineStr">
        <x:is>
          <x:t xml:space="preserve">proposal.accessory.spectacle_keeper_chain</x:t>
        </x:is>
      </x:c>
      <x:c r="B887" s="4" t="str">
        <x:f>Items!B887</x:f>
        <x:v>Spectacle keeper chain</x:v>
      </x:c>
      <x:c r="C887" s="4" t="str">
        <x:f>Items!X887</x:f>
        <x:v>Wearable</x:v>
      </x:c>
      <x:c r="D887" s="4" t="str">
        <x:f>Items!C887</x:f>
        <x:v>T2</x:v>
      </x:c>
      <x:c r="E887" s="4" t="inlineStr">
        <x:is>
          <x:t xml:space="preserve">Finished object proposal</x:t>
        </x:is>
      </x:c>
      <x:c r="F887" s="14">
        <x:f>Items!AJ887</x:f>
        <x:v>0</x:v>
      </x:c>
      <x:c r="G887" s="4" t="inlineStr">
        <x:is>
          <x:t xml:space="preserve">No recipe established</x:t>
        </x:is>
      </x:c>
      <x:c r="H887" s="4" t="inlineStr">
        <x:is>
          <x:t xml:space="preserve">Facilities and qualification criteria remain undefined.</x:t>
        </x:is>
      </x:c>
      <x:c r="I887" s="4" t="inlineStr">
        <x:is>
          <x:t xml:space="preserve">Proposal; not qualified for crafting</x:t>
        </x:is>
      </x:c>
      <x:c r="J887" s="4" t="inlineStr">
        <x:is>
          <x:t xml:space="preserve">Artwork direction: A fine dull-metal chain laid in a loop with two small adjustable wire eyeglass retainers. Fit, safe use and manufacturing details remain proposals.</x:t>
        </x:is>
      </x:c>
    </x:row>
    <x:row r="888">
      <x:c r="A888" s="4" t="inlineStr">
        <x:is>
          <x:t xml:space="preserve">proposal.accessory.pocket_sighting_compass</x:t>
        </x:is>
      </x:c>
      <x:c r="B888" s="4" t="str">
        <x:f>Items!B888</x:f>
        <x:v>Pocket sighting compass</x:v>
      </x:c>
      <x:c r="C888" s="4" t="str">
        <x:f>Items!X888</x:f>
        <x:v>Tool</x:v>
      </x:c>
      <x:c r="D888" s="4" t="str">
        <x:f>Items!C888</x:f>
        <x:v>T2</x:v>
      </x:c>
      <x:c r="E888" s="4" t="inlineStr">
        <x:is>
          <x:t xml:space="preserve">Finished object proposal</x:t>
        </x:is>
      </x:c>
      <x:c r="F888" s="14">
        <x:f>Items!AJ888</x:f>
        <x:v>0</x:v>
      </x:c>
      <x:c r="G888" s="4" t="inlineStr">
        <x:is>
          <x:t xml:space="preserve">No recipe established</x:t>
        </x:is>
      </x:c>
      <x:c r="H888" s="4" t="inlineStr">
        <x:is>
          <x:t xml:space="preserve">Facilities and qualification criteria remain undefined.</x:t>
        </x:is>
      </x:c>
      <x:c r="I888" s="4" t="inlineStr">
        <x:is>
          <x:t xml:space="preserve">Proposal; not qualified for crafting</x:t>
        </x:is>
      </x:c>
      <x:c r="J888" s="4" t="inlineStr">
        <x:is>
          <x:t xml:space="preserve">Artwork direction: A shallow round metal case with a dry pivoted needle, scratched bearing ring and folding sighting tab. Fit, safe use and manufacturing details remain proposals.</x:t>
        </x:is>
      </x:c>
    </x:row>
    <x:row r="889">
      <x:c r="A889" s="4" t="inlineStr">
        <x:is>
          <x:t xml:space="preserve">proposal.accessory.metal_signal_mirror</x:t>
        </x:is>
      </x:c>
      <x:c r="B889" s="4" t="str">
        <x:f>Items!B889</x:f>
        <x:v>Polished-metal signal mirror</x:v>
      </x:c>
      <x:c r="C889" s="4" t="str">
        <x:f>Items!X889</x:f>
        <x:v>Tool</x:v>
      </x:c>
      <x:c r="D889" s="4" t="str">
        <x:f>Items!C889</x:f>
        <x:v>T2</x:v>
      </x:c>
      <x:c r="E889" s="4" t="inlineStr">
        <x:is>
          <x:t xml:space="preserve">Finished object proposal</x:t>
        </x:is>
      </x:c>
      <x:c r="F889" s="14">
        <x:f>Items!AJ889</x:f>
        <x:v>0</x:v>
      </x:c>
      <x:c r="G889" s="4" t="inlineStr">
        <x:is>
          <x:t xml:space="preserve">No recipe established</x:t>
        </x:is>
      </x:c>
      <x:c r="H889" s="4" t="inlineStr">
        <x:is>
          <x:t xml:space="preserve">Facilities and qualification criteria remain undefined.</x:t>
        </x:is>
      </x:c>
      <x:c r="I889" s="4" t="inlineStr">
        <x:is>
          <x:t xml:space="preserve">Proposal; not qualified for crafting</x:t>
        </x:is>
      </x:c>
      <x:c r="J889" s="4" t="inlineStr">
        <x:is>
          <x:t xml:space="preserve">Artwork direction: A small polished oval metal plate with a central sighting hole, dull reverse and tether eye. Fit, safe use and manufacturing details remain proposals.</x:t>
        </x:is>
      </x:c>
    </x:row>
    <x:row r="890">
      <x:c r="A890" s="4" t="inlineStr">
        <x:is>
          <x:t xml:space="preserve">proposal.accessory.mechanical_travel_counter</x:t>
        </x:is>
      </x:c>
      <x:c r="B890" s="4" t="str">
        <x:f>Items!B890</x:f>
        <x:v>Mechanical travel counter</x:v>
      </x:c>
      <x:c r="C890" s="4" t="str">
        <x:f>Items!X890</x:f>
        <x:v>Tool</x:v>
      </x:c>
      <x:c r="D890" s="4" t="str">
        <x:f>Items!C890</x:f>
        <x:v>T2</x:v>
      </x:c>
      <x:c r="E890" s="4" t="inlineStr">
        <x:is>
          <x:t xml:space="preserve">Finished object proposal</x:t>
        </x:is>
      </x:c>
      <x:c r="F890" s="14">
        <x:f>Items!AJ890</x:f>
        <x:v>0</x:v>
      </x:c>
      <x:c r="G890" s="4" t="inlineStr">
        <x:is>
          <x:t xml:space="preserve">No recipe established</x:t>
        </x:is>
      </x:c>
      <x:c r="H890" s="4" t="inlineStr">
        <x:is>
          <x:t xml:space="preserve">Facilities and qualification criteria remain undefined.</x:t>
        </x:is>
      </x:c>
      <x:c r="I890" s="4" t="inlineStr">
        <x:is>
          <x:t xml:space="preserve">Proposal; not qualified for crafting</x:t>
        </x:is>
      </x:c>
      <x:c r="J890" s="4" t="inlineStr">
        <x:is>
          <x:t xml:space="preserve">Artwork direction: A flat metal capsule with an exposed knurled counting wheel, number window and recessed reset catch. Fit, safe use and manufacturing details remain proposals.</x:t>
        </x:is>
      </x:c>
    </x:row>
    <x:row r="891">
      <x:c r="A891" s="4" t="inlineStr">
        <x:is>
          <x:t xml:space="preserve">proposal.accessory.retracting_tool_tether</x:t>
        </x:is>
      </x:c>
      <x:c r="B891" s="4" t="str">
        <x:f>Items!B891</x:f>
        <x:v>Retracting tool tether</x:v>
      </x:c>
      <x:c r="C891" s="4" t="str">
        <x:f>Items!X891</x:f>
        <x:v>Wearable</x:v>
      </x:c>
      <x:c r="D891" s="4" t="str">
        <x:f>Items!C891</x:f>
        <x:v>T2</x:v>
      </x:c>
      <x:c r="E891" s="4" t="inlineStr">
        <x:is>
          <x:t xml:space="preserve">Finished object proposal</x:t>
        </x:is>
      </x:c>
      <x:c r="F891" s="14">
        <x:f>Items!AJ891</x:f>
        <x:v>0</x:v>
      </x:c>
      <x:c r="G891" s="4" t="inlineStr">
        <x:is>
          <x:t xml:space="preserve">No recipe established</x:t>
        </x:is>
      </x:c>
      <x:c r="H891" s="4" t="inlineStr">
        <x:is>
          <x:t xml:space="preserve">Facilities and qualification criteria remain undefined.</x:t>
        </x:is>
      </x:c>
      <x:c r="I891" s="4" t="inlineStr">
        <x:is>
          <x:t xml:space="preserve">Proposal; not qualified for crafting</x:t>
        </x:is>
      </x:c>
      <x:c r="J891" s="4" t="inlineStr">
        <x:is>
          <x:t xml:space="preserve">Artwork direction: A small metal reel housing with a belt eye, a short line and a single closing tool clip. Fit, safe use and manufacturing details remain proposals.</x:t>
        </x:is>
      </x:c>
    </x:row>
    <x:row r="892">
      <x:c r="A892" s="4" t="inlineStr">
        <x:is>
          <x:t xml:space="preserve">proposal.accessory.personal_cord_reel</x:t>
        </x:is>
      </x:c>
      <x:c r="B892" s="4" t="str">
        <x:f>Items!B892</x:f>
        <x:v>Personal cord reel</x:v>
      </x:c>
      <x:c r="C892" s="4" t="str">
        <x:f>Items!X892</x:f>
        <x:v>Tool</x:v>
      </x:c>
      <x:c r="D892" s="4" t="str">
        <x:f>Items!C892</x:f>
        <x:v>T2</x:v>
      </x:c>
      <x:c r="E892" s="4" t="inlineStr">
        <x:is>
          <x:t xml:space="preserve">Finished object proposal</x:t>
        </x:is>
      </x:c>
      <x:c r="F892" s="14">
        <x:f>Items!AJ892</x:f>
        <x:v>0</x:v>
      </x:c>
      <x:c r="G892" s="4" t="inlineStr">
        <x:is>
          <x:t xml:space="preserve">No recipe established</x:t>
        </x:is>
      </x:c>
      <x:c r="H892" s="4" t="inlineStr">
        <x:is>
          <x:t xml:space="preserve">Facilities and qualification criteria remain undefined.</x:t>
        </x:is>
      </x:c>
      <x:c r="I892" s="4" t="inlineStr">
        <x:is>
          <x:t xml:space="preserve">Proposal; not qualified for crafting</x:t>
        </x:is>
      </x:c>
      <x:c r="J892" s="4" t="inlineStr">
        <x:is>
          <x:t xml:space="preserve">Artwork direction: A flat open metal spool with rounded flanges, a turning finger hole and a narrow line-retaining notch. Fit, safe use and manufacturing details remain proposals.</x:t>
        </x:is>
      </x:c>
    </x:row>
    <x:row r="893">
      <x:c r="A893" s="4" t="inlineStr">
        <x:is>
          <x:t xml:space="preserve">proposal.accessory.folding_wing_hand_fan</x:t>
        </x:is>
      </x:c>
      <x:c r="B893" s="4" t="str">
        <x:f>Items!B893</x:f>
        <x:v>Folding wing-membrane hand fan</x:v>
      </x:c>
      <x:c r="C893" s="4" t="str">
        <x:f>Items!X893</x:f>
        <x:v>Tool</x:v>
      </x:c>
      <x:c r="D893" s="4" t="str">
        <x:f>Items!C893</x:f>
        <x:v>T2</x:v>
      </x:c>
      <x:c r="E893" s="4" t="inlineStr">
        <x:is>
          <x:t xml:space="preserve">Finished object proposal</x:t>
        </x:is>
      </x:c>
      <x:c r="F893" s="14">
        <x:f>Items!AJ893</x:f>
        <x:v>0</x:v>
      </x:c>
      <x:c r="G893" s="4" t="inlineStr">
        <x:is>
          <x:t xml:space="preserve">No recipe established</x:t>
        </x:is>
      </x:c>
      <x:c r="H893" s="4" t="inlineStr">
        <x:is>
          <x:t xml:space="preserve">Facilities and qualification criteria remain undefined.</x:t>
        </x:is>
      </x:c>
      <x:c r="I893" s="4" t="inlineStr">
        <x:is>
          <x:t xml:space="preserve">Proposal; not qualified for crafting</x:t>
        </x:is>
      </x:c>
      <x:c r="J893" s="4" t="inlineStr">
        <x:is>
          <x:t xml:space="preserve">Artwork direction: A small fan of thin metal ribs supporting amber wing membrane, partly folded around a plain metal pivot. Fit, safe use and manufacturing details remain proposals.</x:t>
        </x:is>
      </x:c>
    </x:row>
    <x:row r="894">
      <x:c r="A894" s="4" t="inlineStr">
        <x:is>
          <x:t xml:space="preserve">proposal.accessory.pocket_inspection_loupe</x:t>
        </x:is>
      </x:c>
      <x:c r="B894" s="4" t="str">
        <x:f>Items!B894</x:f>
        <x:v>Pocket inspection loupe</x:v>
      </x:c>
      <x:c r="C894" s="4" t="str">
        <x:f>Items!X894</x:f>
        <x:v>Tool</x:v>
      </x:c>
      <x:c r="D894" s="4" t="str">
        <x:f>Items!C894</x:f>
        <x:v>T2</x:v>
      </x:c>
      <x:c r="E894" s="4" t="inlineStr">
        <x:is>
          <x:t xml:space="preserve">Finished object proposal</x:t>
        </x:is>
      </x:c>
      <x:c r="F894" s="14">
        <x:f>Items!AJ894</x:f>
        <x:v>0</x:v>
      </x:c>
      <x:c r="G894" s="4" t="inlineStr">
        <x:is>
          <x:t xml:space="preserve">No recipe established</x:t>
        </x:is>
      </x:c>
      <x:c r="H894" s="4" t="inlineStr">
        <x:is>
          <x:t xml:space="preserve">Facilities and qualification criteria remain undefined.</x:t>
        </x:is>
      </x:c>
      <x:c r="I894" s="4" t="inlineStr">
        <x:is>
          <x:t xml:space="preserve">Proposal; not qualified for crafting</x:t>
        </x:is>
      </x:c>
      <x:c r="J894" s="4" t="inlineStr">
        <x:is>
          <x:t xml:space="preserve">Artwork direction: A compact circular glass lens swung out from a scratched folding metal guard. Fit, safe use and manufacturing details remain proposals.</x:t>
        </x:is>
      </x:c>
    </x:row>
    <x:row r="895">
      <x:c r="A895" s="4" t="inlineStr">
        <x:is>
          <x:t xml:space="preserve">proposal.accessory.pocket_grit_bellows</x:t>
        </x:is>
      </x:c>
      <x:c r="B895" s="4" t="str">
        <x:f>Items!B895</x:f>
        <x:v>Pocket grit bellows</x:v>
      </x:c>
      <x:c r="C895" s="4" t="str">
        <x:f>Items!X895</x:f>
        <x:v>Tool</x:v>
      </x:c>
      <x:c r="D895" s="4" t="str">
        <x:f>Items!C895</x:f>
        <x:v>T2</x:v>
      </x:c>
      <x:c r="E895" s="4" t="inlineStr">
        <x:is>
          <x:t xml:space="preserve">Finished object proposal</x:t>
        </x:is>
      </x:c>
      <x:c r="F895" s="14">
        <x:f>Items!AJ895</x:f>
        <x:v>0</x:v>
      </x:c>
      <x:c r="G895" s="4" t="inlineStr">
        <x:is>
          <x:t xml:space="preserve">No recipe established</x:t>
        </x:is>
      </x:c>
      <x:c r="H895" s="4" t="inlineStr">
        <x:is>
          <x:t xml:space="preserve">Facilities and qualification criteria remain undefined.</x:t>
        </x:is>
      </x:c>
      <x:c r="I895" s="4" t="inlineStr">
        <x:is>
          <x:t xml:space="preserve">Proposal; not qualified for crafting</x:t>
        </x:is>
      </x:c>
      <x:c r="J895" s="4" t="inlineStr">
        <x:is>
          <x:t xml:space="preserve">Artwork direction: Two shallow shell cheek plates enclosing a folded dark membrane chamber and a short ceramic nozzle. Fit, safe use and manufacturing details remain proposals.</x:t>
        </x:is>
      </x:c>
    </x:row>
    <x:row r="896">
      <x:c r="A896" s="4" t="inlineStr">
        <x:is>
          <x:t xml:space="preserve">proposal.accessory.metal_signal_whistle</x:t>
        </x:is>
      </x:c>
      <x:c r="B896" s="4" t="str">
        <x:f>Items!B896</x:f>
        <x:v>Pealess metal signal whistle</x:v>
      </x:c>
      <x:c r="C896" s="4" t="str">
        <x:f>Items!X896</x:f>
        <x:v>Tool</x:v>
      </x:c>
      <x:c r="D896" s="4" t="str">
        <x:f>Items!C896</x:f>
        <x:v>T2</x:v>
      </x:c>
      <x:c r="E896" s="4" t="inlineStr">
        <x:is>
          <x:t xml:space="preserve">Finished object proposal</x:t>
        </x:is>
      </x:c>
      <x:c r="F896" s="14">
        <x:f>Items!AJ896</x:f>
        <x:v>0</x:v>
      </x:c>
      <x:c r="G896" s="4" t="inlineStr">
        <x:is>
          <x:t xml:space="preserve">No recipe established</x:t>
        </x:is>
      </x:c>
      <x:c r="H896" s="4" t="inlineStr">
        <x:is>
          <x:t xml:space="preserve">Facilities and qualification criteria remain undefined.</x:t>
        </x:is>
      </x:c>
      <x:c r="I896" s="4" t="inlineStr">
        <x:is>
          <x:t xml:space="preserve">Proposal; not qualified for crafting</x:t>
        </x:is>
      </x:c>
      <x:c r="J896" s="4" t="inlineStr">
        <x:is>
          <x:t xml:space="preserve">Artwork direction: A short flattened metal whistle with a broad mouth slot, open sound chamber and small tether ring. Fit, safe use and manufacturing details remain proposals.</x:t>
        </x:is>
      </x:c>
    </x:row>
    <x:row r="897">
      <x:c r="A897" s="4" t="inlineStr">
        <x:is>
          <x:t xml:space="preserve">proposal.armor.iron.boots</x:t>
        </x:is>
      </x:c>
      <x:c r="B897" s="4" t="str">
        <x:f>Items!B897</x:f>
        <x:v>Iron armored boots</x:v>
      </x:c>
      <x:c r="C897" s="4" t="str">
        <x:f>Items!X897</x:f>
        <x:v>Armor</x:v>
      </x:c>
      <x:c r="D897" s="4" t="str">
        <x:f>Items!C897</x:f>
        <x:v>T2</x:v>
      </x:c>
      <x:c r="E897" s="4" t="inlineStr">
        <x:is>
          <x:t xml:space="preserve">Finished object proposal</x:t>
        </x:is>
      </x:c>
      <x:c r="F897" s="14">
        <x:f>Items!AJ897</x:f>
        <x:v>0</x:v>
      </x:c>
      <x:c r="G897" s="4" t="inlineStr">
        <x:is>
          <x:t xml:space="preserve">No recipe established</x:t>
        </x:is>
      </x:c>
      <x:c r="H897" s="4" t="inlineStr">
        <x:is>
          <x:t xml:space="preserve">Facilities and qualification criteria remain undefined.</x:t>
        </x:is>
      </x:c>
      <x:c r="I897" s="4" t="inlineStr">
        <x:is>
          <x:t xml:space="preserve">Proposal; not qualified for crafting</x:t>
        </x:is>
      </x:c>
      <x:c r="J897" s="4" t="inlineStr">
        <x:is>
          <x:t xml:space="preserve">A matched pair of armored foot coverings, separate from shin guards. Visual direction: Broad worked-iron plates with plain rolled edges and exposed metal fasteners. Joining, fit, wearability and performance require design.</x:t>
        </x:is>
      </x:c>
    </x:row>
    <x:row r="898">
      <x:c r="A898" s="4" t="inlineStr">
        <x:is>
          <x:t xml:space="preserve">proposal.armor.iron.arms</x:t>
        </x:is>
      </x:c>
      <x:c r="B898" s="4" t="str">
        <x:f>Items!B898</x:f>
        <x:v>Iron arm guards</x:v>
      </x:c>
      <x:c r="C898" s="4" t="str">
        <x:f>Items!X898</x:f>
        <x:v>Armor</x:v>
      </x:c>
      <x:c r="D898" s="4" t="str">
        <x:f>Items!C898</x:f>
        <x:v>T2</x:v>
      </x:c>
      <x:c r="E898" s="4" t="inlineStr">
        <x:is>
          <x:t xml:space="preserve">Finished object proposal</x:t>
        </x:is>
      </x:c>
      <x:c r="F898" s="14">
        <x:f>Items!AJ898</x:f>
        <x:v>0</x:v>
      </x:c>
      <x:c r="G898" s="4" t="inlineStr">
        <x:is>
          <x:t xml:space="preserve">No recipe established</x:t>
        </x:is>
      </x:c>
      <x:c r="H898" s="4" t="inlineStr">
        <x:is>
          <x:t xml:space="preserve">Facilities and qualification criteria remain undefined.</x:t>
        </x:is>
      </x:c>
      <x:c r="I898" s="4" t="inlineStr">
        <x:is>
          <x:t xml:space="preserve">Proposal; not qualified for crafting</x:t>
        </x:is>
      </x:c>
      <x:c r="J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row>
    <x:row r="899">
      <x:c r="A899" s="4" t="inlineStr">
        <x:is>
          <x:t xml:space="preserve">proposal.armor.steel.chest</x:t>
        </x:is>
      </x:c>
      <x:c r="B899" s="4" t="str">
        <x:f>Items!B899</x:f>
        <x:v>Steel chestplate</x:v>
      </x:c>
      <x:c r="C899" s="4" t="str">
        <x:f>Items!X899</x:f>
        <x:v>Armor</x:v>
      </x:c>
      <x:c r="D899" s="4" t="str">
        <x:f>Items!C899</x:f>
        <x:v>T3</x:v>
      </x:c>
      <x:c r="E899" s="4" t="inlineStr">
        <x:is>
          <x:t xml:space="preserve">Finished object proposal</x:t>
        </x:is>
      </x:c>
      <x:c r="F899" s="14">
        <x:f>Items!AJ899</x:f>
        <x:v>0</x:v>
      </x:c>
      <x:c r="G899" s="4" t="inlineStr">
        <x:is>
          <x:t xml:space="preserve">No recipe established</x:t>
        </x:is>
      </x:c>
      <x:c r="H899" s="4" t="inlineStr">
        <x:is>
          <x:t xml:space="preserve">Facilities and qualification criteria remain undefined.</x:t>
        </x:is>
      </x:c>
      <x:c r="I899" s="4" t="inlineStr">
        <x:is>
          <x:t xml:space="preserve">Proposal; not qualified for crafting</x:t>
        </x:is>
      </x:c>
      <x:c r="J899" s="4" t="inlineStr">
        <x:is>
          <x:t xml:space="preserve">Torso and upper back; a chest piece does not include arm or leg pieces. Visual direction: Closer-fitting steel plates with overlapping articulation and narrow reinforced edges. Joining, fit, wearability and performance require design.</x:t>
        </x:is>
      </x:c>
    </x:row>
    <x:row r="900">
      <x:c r="A900" s="4" t="inlineStr">
        <x:is>
          <x:t xml:space="preserve">proposal.armor.steel.legs</x:t>
        </x:is>
      </x:c>
      <x:c r="B900" s="4" t="str">
        <x:f>Items!B900</x:f>
        <x:v>Steel leg guards</x:v>
      </x:c>
      <x:c r="C900" s="4" t="str">
        <x:f>Items!X900</x:f>
        <x:v>Armor</x:v>
      </x:c>
      <x:c r="D900" s="4" t="str">
        <x:f>Items!C900</x:f>
        <x:v>T3</x:v>
      </x:c>
      <x:c r="E900" s="4" t="inlineStr">
        <x:is>
          <x:t xml:space="preserve">Finished object proposal</x:t>
        </x:is>
      </x:c>
      <x:c r="F900" s="14">
        <x:f>Items!AJ900</x:f>
        <x:v>0</x:v>
      </x:c>
      <x:c r="G900" s="4" t="inlineStr">
        <x:is>
          <x:t xml:space="preserve">No recipe established</x:t>
        </x:is>
      </x:c>
      <x:c r="H900" s="4" t="inlineStr">
        <x:is>
          <x:t xml:space="preserve">Facilities and qualification criteria remain undefined.</x:t>
        </x:is>
      </x:c>
      <x:c r="I900" s="4" t="inlineStr">
        <x:is>
          <x:t xml:space="preserve">Proposal; not qualified for crafting</x:t>
        </x:is>
      </x:c>
      <x:c r="J900" s="4" t="inlineStr">
        <x:is>
          <x:t xml:space="preserve">Paired thigh, knee and shin guards; boots remain a separate item. Visual direction: Closer-fitting steel plates with overlapping articulation and narrow reinforced edges. Joining, fit, wearability and performance require design.</x:t>
        </x:is>
      </x:c>
    </x:row>
    <x:row r="901">
      <x:c r="A901" s="4" t="inlineStr">
        <x:is>
          <x:t xml:space="preserve">proposal.armor.steel.boots</x:t>
        </x:is>
      </x:c>
      <x:c r="B901" s="4" t="str">
        <x:f>Items!B901</x:f>
        <x:v>Steel armored boots</x:v>
      </x:c>
      <x:c r="C901" s="4" t="str">
        <x:f>Items!X901</x:f>
        <x:v>Armor</x:v>
      </x:c>
      <x:c r="D901" s="4" t="str">
        <x:f>Items!C901</x:f>
        <x:v>T3</x:v>
      </x:c>
      <x:c r="E901" s="4" t="inlineStr">
        <x:is>
          <x:t xml:space="preserve">Finished object proposal</x:t>
        </x:is>
      </x:c>
      <x:c r="F901" s="14">
        <x:f>Items!AJ901</x:f>
        <x:v>0</x:v>
      </x:c>
      <x:c r="G901" s="4" t="inlineStr">
        <x:is>
          <x:t xml:space="preserve">No recipe established</x:t>
        </x:is>
      </x:c>
      <x:c r="H901" s="4" t="inlineStr">
        <x:is>
          <x:t xml:space="preserve">Facilities and qualification criteria remain undefined.</x:t>
        </x:is>
      </x:c>
      <x:c r="I901" s="4" t="inlineStr">
        <x:is>
          <x:t xml:space="preserve">Proposal; not qualified for crafting</x:t>
        </x:is>
      </x:c>
      <x:c r="J901" s="4" t="inlineStr">
        <x:is>
          <x:t xml:space="preserve">A matched pair of armored foot coverings, separate from shin guards. Visual direction: Closer-fitting steel plates with overlapping articulation and narrow reinforced edges. Joining, fit, wearability and performance require design.</x:t>
        </x:is>
      </x:c>
    </x:row>
    <x:row r="902">
      <x:c r="A902" s="4" t="inlineStr">
        <x:is>
          <x:t xml:space="preserve">proposal.armor.steel.arms</x:t>
        </x:is>
      </x:c>
      <x:c r="B902" s="4" t="str">
        <x:f>Items!B902</x:f>
        <x:v>Steel arm guards</x:v>
      </x:c>
      <x:c r="C902" s="4" t="str">
        <x:f>Items!X902</x:f>
        <x:v>Armor</x:v>
      </x:c>
      <x:c r="D902" s="4" t="str">
        <x:f>Items!C902</x:f>
        <x:v>T3</x:v>
      </x:c>
      <x:c r="E902" s="4" t="inlineStr">
        <x:is>
          <x:t xml:space="preserve">Finished object proposal</x:t>
        </x:is>
      </x:c>
      <x:c r="F902" s="14">
        <x:f>Items!AJ902</x:f>
        <x:v>0</x:v>
      </x:c>
      <x:c r="G902" s="4" t="inlineStr">
        <x:is>
          <x:t xml:space="preserve">No recipe established</x:t>
        </x:is>
      </x:c>
      <x:c r="H902" s="4" t="inlineStr">
        <x:is>
          <x:t xml:space="preserve">Facilities and qualification criteria remain undefined.</x:t>
        </x:is>
      </x:c>
      <x:c r="I902" s="4" t="inlineStr">
        <x:is>
          <x:t xml:space="preserve">Proposal; not qualified for crafting</x:t>
        </x:is>
      </x:c>
      <x:c r="J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row>
    <x:row r="903">
      <x:c r="A903" s="4" t="inlineStr">
        <x:is>
          <x:t xml:space="preserve">proposal.armor.steel.helmet</x:t>
        </x:is>
      </x:c>
      <x:c r="B903" s="4" t="str">
        <x:f>Items!B903</x:f>
        <x:v>Steel helmet</x:v>
      </x:c>
      <x:c r="C903" s="4" t="str">
        <x:f>Items!X903</x:f>
        <x:v>Armor</x:v>
      </x:c>
      <x:c r="D903" s="4" t="str">
        <x:f>Items!C903</x:f>
        <x:v>T3</x:v>
      </x:c>
      <x:c r="E903" s="4" t="inlineStr">
        <x:is>
          <x:t xml:space="preserve">Finished object proposal</x:t>
        </x:is>
      </x:c>
      <x:c r="F903" s="14">
        <x:f>Items!AJ903</x:f>
        <x:v>0</x:v>
      </x:c>
      <x:c r="G903" s="4" t="inlineStr">
        <x:is>
          <x:t xml:space="preserve">No recipe established</x:t>
        </x:is>
      </x:c>
      <x:c r="H903" s="4" t="inlineStr">
        <x:is>
          <x:t xml:space="preserve">Facilities and qualification criteria remain undefined.</x:t>
        </x:is>
      </x:c>
      <x:c r="I903" s="4" t="inlineStr">
        <x:is>
          <x:t xml:space="preserve">Proposal; not qualified for crafting</x:t>
        </x:is>
      </x:c>
      <x:c r="J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row>
    <x:row r="904">
      <x:c r="A904" s="4" t="inlineStr">
        <x:is>
          <x:t xml:space="preserve">proposal.armor.chitin.chest</x:t>
        </x:is>
      </x:c>
      <x:c r="B904" s="4" t="str">
        <x:f>Items!B904</x:f>
        <x:v>Chitin chestplate</x:v>
      </x:c>
      <x:c r="C904" s="4" t="str">
        <x:f>Items!X904</x:f>
        <x:v>Armor</x:v>
      </x:c>
      <x:c r="D904" s="4" t="str">
        <x:f>Items!C904</x:f>
        <x:v>T2</x:v>
      </x:c>
      <x:c r="E904" s="4" t="inlineStr">
        <x:is>
          <x:t xml:space="preserve">Finished object proposal</x:t>
        </x:is>
      </x:c>
      <x:c r="F904" s="14">
        <x:f>Items!AJ904</x:f>
        <x:v>0</x:v>
      </x:c>
      <x:c r="G904" s="4" t="inlineStr">
        <x:is>
          <x:t xml:space="preserve">No recipe established</x:t>
        </x:is>
      </x:c>
      <x:c r="H904" s="4" t="inlineStr">
        <x:is>
          <x:t xml:space="preserve">Facilities and qualification criteria remain undefined.</x:t>
        </x:is>
      </x:c>
      <x:c r="I904" s="4" t="inlineStr">
        <x:is>
          <x:t xml:space="preserve">Proposal; not qualified for crafting</x:t>
        </x:is>
      </x:c>
      <x:c r="J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row>
    <x:row r="905">
      <x:c r="A905" s="4" t="inlineStr">
        <x:is>
          <x:t xml:space="preserve">proposal.armor.chitin.legs</x:t>
        </x:is>
      </x:c>
      <x:c r="B905" s="4" t="str">
        <x:f>Items!B905</x:f>
        <x:v>Chitin leg guards</x:v>
      </x:c>
      <x:c r="C905" s="4" t="str">
        <x:f>Items!X905</x:f>
        <x:v>Armor</x:v>
      </x:c>
      <x:c r="D905" s="4" t="str">
        <x:f>Items!C905</x:f>
        <x:v>T2</x:v>
      </x:c>
      <x:c r="E905" s="4" t="inlineStr">
        <x:is>
          <x:t xml:space="preserve">Finished object proposal</x:t>
        </x:is>
      </x:c>
      <x:c r="F905" s="14">
        <x:f>Items!AJ905</x:f>
        <x:v>0</x:v>
      </x:c>
      <x:c r="G905" s="4" t="inlineStr">
        <x:is>
          <x:t xml:space="preserve">No recipe established</x:t>
        </x:is>
      </x:c>
      <x:c r="H905" s="4" t="inlineStr">
        <x:is>
          <x:t xml:space="preserve">Facilities and qualification criteria remain undefined.</x:t>
        </x:is>
      </x:c>
      <x:c r="I905" s="4" t="inlineStr">
        <x:is>
          <x:t xml:space="preserve">Proposal; not qualified for crafting</x:t>
        </x:is>
      </x:c>
      <x:c r="J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row>
    <x:row r="906">
      <x:c r="A906" s="4" t="inlineStr">
        <x:is>
          <x:t xml:space="preserve">proposal.armor.chitin.boots</x:t>
        </x:is>
      </x:c>
      <x:c r="B906" s="4" t="str">
        <x:f>Items!B906</x:f>
        <x:v>Chitin armored boots</x:v>
      </x:c>
      <x:c r="C906" s="4" t="str">
        <x:f>Items!X906</x:f>
        <x:v>Armor</x:v>
      </x:c>
      <x:c r="D906" s="4" t="str">
        <x:f>Items!C906</x:f>
        <x:v>T2</x:v>
      </x:c>
      <x:c r="E906" s="4" t="inlineStr">
        <x:is>
          <x:t xml:space="preserve">Finished object proposal</x:t>
        </x:is>
      </x:c>
      <x:c r="F906" s="14">
        <x:f>Items!AJ906</x:f>
        <x:v>0</x:v>
      </x:c>
      <x:c r="G906" s="4" t="inlineStr">
        <x:is>
          <x:t xml:space="preserve">No recipe established</x:t>
        </x:is>
      </x:c>
      <x:c r="H906" s="4" t="inlineStr">
        <x:is>
          <x:t xml:space="preserve">Facilities and qualification criteria remain undefined.</x:t>
        </x:is>
      </x:c>
      <x:c r="I906" s="4" t="inlineStr">
        <x:is>
          <x:t xml:space="preserve">Proposal; not qualified for crafting</x:t>
        </x:is>
      </x:c>
      <x:c r="J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row>
    <x:row r="907">
      <x:c r="A907" s="4" t="inlineStr">
        <x:is>
          <x:t xml:space="preserve">proposal.armor.chitin.arms</x:t>
        </x:is>
      </x:c>
      <x:c r="B907" s="4" t="str">
        <x:f>Items!B907</x:f>
        <x:v>Chitin arm guards</x:v>
      </x:c>
      <x:c r="C907" s="4" t="str">
        <x:f>Items!X907</x:f>
        <x:v>Armor</x:v>
      </x:c>
      <x:c r="D907" s="4" t="str">
        <x:f>Items!C907</x:f>
        <x:v>T2</x:v>
      </x:c>
      <x:c r="E907" s="4" t="inlineStr">
        <x:is>
          <x:t xml:space="preserve">Finished object proposal</x:t>
        </x:is>
      </x:c>
      <x:c r="F907" s="14">
        <x:f>Items!AJ907</x:f>
        <x:v>0</x:v>
      </x:c>
      <x:c r="G907" s="4" t="inlineStr">
        <x:is>
          <x:t xml:space="preserve">No recipe established</x:t>
        </x:is>
      </x:c>
      <x:c r="H907" s="4" t="inlineStr">
        <x:is>
          <x:t xml:space="preserve">Facilities and qualification criteria remain undefined.</x:t>
        </x:is>
      </x:c>
      <x:c r="I907" s="4" t="inlineStr">
        <x:is>
          <x:t xml:space="preserve">Proposal; not qualified for crafting</x:t>
        </x:is>
      </x:c>
      <x:c r="J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row>
    <x:row r="908">
      <x:c r="A908" s="4" t="inlineStr">
        <x:is>
          <x:t xml:space="preserve">proposal.armor.chitin.helmet</x:t>
        </x:is>
      </x:c>
      <x:c r="B908" s="4" t="str">
        <x:f>Items!B908</x:f>
        <x:v>Chitin helmet</x:v>
      </x:c>
      <x:c r="C908" s="4" t="str">
        <x:f>Items!X908</x:f>
        <x:v>Armor</x:v>
      </x:c>
      <x:c r="D908" s="4" t="str">
        <x:f>Items!C908</x:f>
        <x:v>T2</x:v>
      </x:c>
      <x:c r="E908" s="4" t="inlineStr">
        <x:is>
          <x:t xml:space="preserve">Finished object proposal</x:t>
        </x:is>
      </x:c>
      <x:c r="F908" s="14">
        <x:f>Items!AJ908</x:f>
        <x:v>0</x:v>
      </x:c>
      <x:c r="G908" s="4" t="inlineStr">
        <x:is>
          <x:t xml:space="preserve">No recipe established</x:t>
        </x:is>
      </x:c>
      <x:c r="H908" s="4" t="inlineStr">
        <x:is>
          <x:t xml:space="preserve">Facilities and qualification criteria remain undefined.</x:t>
        </x:is>
      </x:c>
      <x:c r="I908" s="4" t="inlineStr">
        <x:is>
          <x:t xml:space="preserve">Proposal; not qualified for crafting</x:t>
        </x:is>
      </x:c>
      <x:c r="J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row>
    <x:row r="909">
      <x:c r="A909" s="4" t="inlineStr">
        <x:is>
          <x:t xml:space="preserve">proposal.armor.ceramic.chest</x:t>
        </x:is>
      </x:c>
      <x:c r="B909" s="4" t="str">
        <x:f>Items!B909</x:f>
        <x:v>Ceramic-faced chestplate</x:v>
      </x:c>
      <x:c r="C909" s="4" t="str">
        <x:f>Items!X909</x:f>
        <x:v>Armor</x:v>
      </x:c>
      <x:c r="D909" s="4" t="str">
        <x:f>Items!C909</x:f>
        <x:v>T3</x:v>
      </x:c>
      <x:c r="E909" s="4" t="inlineStr">
        <x:is>
          <x:t xml:space="preserve">Finished object proposal</x:t>
        </x:is>
      </x:c>
      <x:c r="F909" s="14">
        <x:f>Items!AJ909</x:f>
        <x:v>0</x:v>
      </x:c>
      <x:c r="G909" s="4" t="inlineStr">
        <x:is>
          <x:t xml:space="preserve">No recipe established</x:t>
        </x:is>
      </x:c>
      <x:c r="H909" s="4" t="inlineStr">
        <x:is>
          <x:t xml:space="preserve">Facilities and qualification criteria remain undefined.</x:t>
        </x:is>
      </x:c>
      <x:c r="I909" s="4" t="inlineStr">
        <x:is>
          <x:t xml:space="preserve">Proposal; not qualified for crafting</x:t>
        </x:is>
      </x:c>
      <x:c r="J909" s="4" t="inlineStr">
        <x:is>
          <x:t xml:space="preserve">Torso and upper back; a chest piece does not include arm or leg pieces. Visual direction: Small replaceable ceramic faces carried on an articulated metal support, with visible gaps between tiles. Joining, fit, wearability and performance require design.</x:t>
        </x:is>
      </x:c>
    </x:row>
    <x:row r="910">
      <x:c r="A910" s="4" t="inlineStr">
        <x:is>
          <x:t xml:space="preserve">proposal.armor.ceramic.legs</x:t>
        </x:is>
      </x:c>
      <x:c r="B910" s="4" t="str">
        <x:f>Items!B910</x:f>
        <x:v>Ceramic-faced leg guards</x:v>
      </x:c>
      <x:c r="C910" s="4" t="str">
        <x:f>Items!X910</x:f>
        <x:v>Armor</x:v>
      </x:c>
      <x:c r="D910" s="4" t="str">
        <x:f>Items!C910</x:f>
        <x:v>T3</x:v>
      </x:c>
      <x:c r="E910" s="4" t="inlineStr">
        <x:is>
          <x:t xml:space="preserve">Finished object proposal</x:t>
        </x:is>
      </x:c>
      <x:c r="F910" s="14">
        <x:f>Items!AJ910</x:f>
        <x:v>0</x:v>
      </x:c>
      <x:c r="G910" s="4" t="inlineStr">
        <x:is>
          <x:t xml:space="preserve">No recipe established</x:t>
        </x:is>
      </x:c>
      <x:c r="H910" s="4" t="inlineStr">
        <x:is>
          <x:t xml:space="preserve">Facilities and qualification criteria remain undefined.</x:t>
        </x:is>
      </x:c>
      <x:c r="I910" s="4" t="inlineStr">
        <x:is>
          <x:t xml:space="preserve">Proposal; not qualified for crafting</x:t>
        </x:is>
      </x:c>
      <x:c r="J910" s="4" t="inlineStr">
        <x:is>
          <x:t xml:space="preserve">Paired thigh, knee and shin guards; boots remain a separate item. Visual direction: Small replaceable ceramic faces carried on an articulated metal support, with visible gaps between tiles. Joining, fit, wearability and performance require design.</x:t>
        </x:is>
      </x:c>
    </x:row>
    <x:row r="911">
      <x:c r="A911" s="4" t="inlineStr">
        <x:is>
          <x:t xml:space="preserve">proposal.armor.ceramic.boots</x:t>
        </x:is>
      </x:c>
      <x:c r="B911" s="4" t="str">
        <x:f>Items!B911</x:f>
        <x:v>Ceramic-faced armored boots</x:v>
      </x:c>
      <x:c r="C911" s="4" t="str">
        <x:f>Items!X911</x:f>
        <x:v>Armor</x:v>
      </x:c>
      <x:c r="D911" s="4" t="str">
        <x:f>Items!C911</x:f>
        <x:v>T3</x:v>
      </x:c>
      <x:c r="E911" s="4" t="inlineStr">
        <x:is>
          <x:t xml:space="preserve">Finished object proposal</x:t>
        </x:is>
      </x:c>
      <x:c r="F911" s="14">
        <x:f>Items!AJ911</x:f>
        <x:v>0</x:v>
      </x:c>
      <x:c r="G911" s="4" t="inlineStr">
        <x:is>
          <x:t xml:space="preserve">No recipe established</x:t>
        </x:is>
      </x:c>
      <x:c r="H911" s="4" t="inlineStr">
        <x:is>
          <x:t xml:space="preserve">Facilities and qualification criteria remain undefined.</x:t>
        </x:is>
      </x:c>
      <x:c r="I911" s="4" t="inlineStr">
        <x:is>
          <x:t xml:space="preserve">Proposal; not qualified for crafting</x:t>
        </x:is>
      </x:c>
      <x:c r="J911" s="4" t="inlineStr">
        <x:is>
          <x:t xml:space="preserve">A matched pair of armored foot coverings, separate from shin guards. Visual direction: Small replaceable ceramic faces carried on an articulated metal support, with visible gaps between tiles. Joining, fit, wearability and performance require design.</x:t>
        </x:is>
      </x:c>
    </x:row>
    <x:row r="912">
      <x:c r="A912" s="4" t="inlineStr">
        <x:is>
          <x:t xml:space="preserve">proposal.armor.ceramic.arms</x:t>
        </x:is>
      </x:c>
      <x:c r="B912" s="4" t="str">
        <x:f>Items!B912</x:f>
        <x:v>Ceramic-faced arm guards</x:v>
      </x:c>
      <x:c r="C912" s="4" t="str">
        <x:f>Items!X912</x:f>
        <x:v>Armor</x:v>
      </x:c>
      <x:c r="D912" s="4" t="str">
        <x:f>Items!C912</x:f>
        <x:v>T3</x:v>
      </x:c>
      <x:c r="E912" s="4" t="inlineStr">
        <x:is>
          <x:t xml:space="preserve">Finished object proposal</x:t>
        </x:is>
      </x:c>
      <x:c r="F912" s="14">
        <x:f>Items!AJ912</x:f>
        <x:v>0</x:v>
      </x:c>
      <x:c r="G912" s="4" t="inlineStr">
        <x:is>
          <x:t xml:space="preserve">No recipe established</x:t>
        </x:is>
      </x:c>
      <x:c r="H912" s="4" t="inlineStr">
        <x:is>
          <x:t xml:space="preserve">Facilities and qualification criteria remain undefined.</x:t>
        </x:is>
      </x:c>
      <x:c r="I912" s="4" t="inlineStr">
        <x:is>
          <x:t xml:space="preserve">Proposal; not qualified for crafting</x:t>
        </x:is>
      </x:c>
      <x:c r="J912" s="4" t="inlineStr">
        <x:is>
          <x:t xml:space="preserve">Paired upper-arm, elbow and forearm guards; no extra glove item or hand-protection claim. Visual direction: Small replaceable ceramic faces carried on an articulated metal support, with visible gaps between tiles. Joining, fit, wearability and performance require design.</x:t>
        </x:is>
      </x:c>
    </x:row>
    <x:row r="913">
      <x:c r="A913" s="4" t="inlineStr">
        <x:is>
          <x:t xml:space="preserve">proposal.armor.ceramic.helmet</x:t>
        </x:is>
      </x:c>
      <x:c r="B913" s="4" t="str">
        <x:f>Items!B913</x:f>
        <x:v>Ceramic-faced helmet</x:v>
      </x:c>
      <x:c r="C913" s="4" t="str">
        <x:f>Items!X913</x:f>
        <x:v>Armor</x:v>
      </x:c>
      <x:c r="D913" s="4" t="str">
        <x:f>Items!C913</x:f>
        <x:v>T3</x:v>
      </x:c>
      <x:c r="E913" s="4" t="inlineStr">
        <x:is>
          <x:t xml:space="preserve">Finished object proposal</x:t>
        </x:is>
      </x:c>
      <x:c r="F913" s="14">
        <x:f>Items!AJ913</x:f>
        <x:v>0</x:v>
      </x:c>
      <x:c r="G913" s="4" t="inlineStr">
        <x:is>
          <x:t xml:space="preserve">No recipe established</x:t>
        </x:is>
      </x:c>
      <x:c r="H913" s="4" t="inlineStr">
        <x:is>
          <x:t xml:space="preserve">Facilities and qualification criteria remain undefined.</x:t>
        </x:is>
      </x:c>
      <x:c r="I913" s="4" t="inlineStr">
        <x:is>
          <x:t xml:space="preserve">Proposal; not qualified for crafting</x:t>
        </x:is>
      </x:c>
      <x:c r="J913" s="4" t="inlineStr">
        <x:is>
          <x:t xml:space="preserve">Head covering with sight, hearing and canister clearance requiring design. Visual direction: Small replaceable ceramic faces carried on an articulated metal support, with visible gaps between tiles. Joining, fit, wearability and performance require design.</x:t>
        </x:is>
      </x:c>
    </x:row>
    <x:row r="914">
      <x:c r="A914" s="4" t="inlineStr">
        <x:is>
          <x:t xml:space="preserve">proposal.armor.plasteel.chest</x:t>
        </x:is>
      </x:c>
      <x:c r="B914" s="4" t="str">
        <x:f>Items!B914</x:f>
        <x:v>Ancient plasteel chestplate</x:v>
      </x:c>
      <x:c r="C914" s="4" t="str">
        <x:f>Items!X914</x:f>
        <x:v>Armor</x:v>
      </x:c>
      <x:c r="D914" s="4" t="str">
        <x:f>Items!C914</x:f>
        <x:v>T0</x:v>
      </x:c>
      <x:c r="E914" s="4" t="inlineStr">
        <x:is>
          <x:t xml:space="preserve">As-found ancient recovery</x:t>
        </x:is>
      </x:c>
      <x:c r="F914" s="14">
        <x:f>Items!AJ914</x:f>
        <x:v>0</x:v>
      </x:c>
      <x:c r="G914" s="4" t="inlineStr">
        <x:is>
          <x:t xml:space="preserve">No recipe established</x:t>
        </x:is>
      </x:c>
      <x:c r="H914" s="4" t="inlineStr">
        <x:is>
          <x:t xml:space="preserve">Facilities and qualification criteria remain undefined.</x:t>
        </x:is>
      </x:c>
      <x:c r="I914" s="4" t="inlineStr">
        <x:is>
          <x:t xml:space="preserve">Proposal; not qualified for crafting</x:t>
        </x:is>
      </x:c>
      <x:c r="J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row>
    <x:row r="915">
      <x:c r="A915" s="4" t="inlineStr">
        <x:is>
          <x:t xml:space="preserve">proposal.armor.plasteel.legs</x:t>
        </x:is>
      </x:c>
      <x:c r="B915" s="4" t="str">
        <x:f>Items!B915</x:f>
        <x:v>Ancient plasteel leg guards</x:v>
      </x:c>
      <x:c r="C915" s="4" t="str">
        <x:f>Items!X915</x:f>
        <x:v>Armor</x:v>
      </x:c>
      <x:c r="D915" s="4" t="str">
        <x:f>Items!C915</x:f>
        <x:v>T0</x:v>
      </x:c>
      <x:c r="E915" s="4" t="inlineStr">
        <x:is>
          <x:t xml:space="preserve">As-found ancient recovery</x:t>
        </x:is>
      </x:c>
      <x:c r="F915" s="14">
        <x:f>Items!AJ915</x:f>
        <x:v>0</x:v>
      </x:c>
      <x:c r="G915" s="4" t="inlineStr">
        <x:is>
          <x:t xml:space="preserve">No recipe established</x:t>
        </x:is>
      </x:c>
      <x:c r="H915" s="4" t="inlineStr">
        <x:is>
          <x:t xml:space="preserve">Facilities and qualification criteria remain undefined.</x:t>
        </x:is>
      </x:c>
      <x:c r="I915" s="4" t="inlineStr">
        <x:is>
          <x:t xml:space="preserve">Proposal; not qualified for crafting</x:t>
        </x:is>
      </x:c>
      <x:c r="J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row>
    <x:row r="916">
      <x:c r="A916" s="4" t="inlineStr">
        <x:is>
          <x:t xml:space="preserve">proposal.armor.plasteel.boots</x:t>
        </x:is>
      </x:c>
      <x:c r="B916" s="4" t="str">
        <x:f>Items!B916</x:f>
        <x:v>Ancient plasteel armored boots</x:v>
      </x:c>
      <x:c r="C916" s="4" t="str">
        <x:f>Items!X916</x:f>
        <x:v>Armor</x:v>
      </x:c>
      <x:c r="D916" s="4" t="str">
        <x:f>Items!C916</x:f>
        <x:v>T0</x:v>
      </x:c>
      <x:c r="E916" s="4" t="inlineStr">
        <x:is>
          <x:t xml:space="preserve">As-found ancient recovery</x:t>
        </x:is>
      </x:c>
      <x:c r="F916" s="14">
        <x:f>Items!AJ916</x:f>
        <x:v>0</x:v>
      </x:c>
      <x:c r="G916" s="4" t="inlineStr">
        <x:is>
          <x:t xml:space="preserve">No recipe established</x:t>
        </x:is>
      </x:c>
      <x:c r="H916" s="4" t="inlineStr">
        <x:is>
          <x:t xml:space="preserve">Facilities and qualification criteria remain undefined.</x:t>
        </x:is>
      </x:c>
      <x:c r="I916" s="4" t="inlineStr">
        <x:is>
          <x:t xml:space="preserve">Proposal; not qualified for crafting</x:t>
        </x:is>
      </x:c>
      <x:c r="J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row>
    <x:row r="917">
      <x:c r="A917" s="4" t="inlineStr">
        <x:is>
          <x:t xml:space="preserve">proposal.armor.plasteel.arms</x:t>
        </x:is>
      </x:c>
      <x:c r="B917" s="4" t="str">
        <x:f>Items!B917</x:f>
        <x:v>Ancient plasteel arm guards</x:v>
      </x:c>
      <x:c r="C917" s="4" t="str">
        <x:f>Items!X917</x:f>
        <x:v>Armor</x:v>
      </x:c>
      <x:c r="D917" s="4" t="str">
        <x:f>Items!C917</x:f>
        <x:v>T0</x:v>
      </x:c>
      <x:c r="E917" s="4" t="inlineStr">
        <x:is>
          <x:t xml:space="preserve">As-found ancient recovery</x:t>
        </x:is>
      </x:c>
      <x:c r="F917" s="14">
        <x:f>Items!AJ917</x:f>
        <x:v>0</x:v>
      </x:c>
      <x:c r="G917" s="4" t="inlineStr">
        <x:is>
          <x:t xml:space="preserve">No recipe established</x:t>
        </x:is>
      </x:c>
      <x:c r="H917" s="4" t="inlineStr">
        <x:is>
          <x:t xml:space="preserve">Facilities and qualification criteria remain undefined.</x:t>
        </x:is>
      </x:c>
      <x:c r="I917" s="4" t="inlineStr">
        <x:is>
          <x:t xml:space="preserve">Proposal; not qualified for crafting</x:t>
        </x:is>
      </x:c>
      <x:c r="J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row>
    <x:row r="918">
      <x:c r="A918" s="4" t="inlineStr">
        <x:is>
          <x:t xml:space="preserve">proposal.armor.plasteel.helmet</x:t>
        </x:is>
      </x:c>
      <x:c r="B918" s="4" t="str">
        <x:f>Items!B918</x:f>
        <x:v>Ancient plasteel helmet</x:v>
      </x:c>
      <x:c r="C918" s="4" t="str">
        <x:f>Items!X918</x:f>
        <x:v>Armor</x:v>
      </x:c>
      <x:c r="D918" s="4" t="str">
        <x:f>Items!C918</x:f>
        <x:v>T0</x:v>
      </x:c>
      <x:c r="E918" s="4" t="inlineStr">
        <x:is>
          <x:t xml:space="preserve">As-found ancient recovery</x:t>
        </x:is>
      </x:c>
      <x:c r="F918" s="14">
        <x:f>Items!AJ918</x:f>
        <x:v>0</x:v>
      </x:c>
      <x:c r="G918" s="4" t="inlineStr">
        <x:is>
          <x:t xml:space="preserve">No recipe established</x:t>
        </x:is>
      </x:c>
      <x:c r="H918" s="4" t="inlineStr">
        <x:is>
          <x:t xml:space="preserve">Facilities and qualification criteria remain undefined.</x:t>
        </x:is>
      </x:c>
      <x:c r="I918" s="4" t="inlineStr">
        <x:is>
          <x:t xml:space="preserve">Proposal; not qualified for crafting</x:t>
        </x:is>
      </x:c>
      <x:c r="J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row>
    <x:row r="919">
      <x:c r="A919" s="4" t="inlineStr">
        <x:is>
          <x:t xml:space="preserve">proposal.culture.engraved_game_tiles</x:t>
        </x:is>
      </x:c>
      <x:c r="B919" s="4" t="str">
        <x:f>Items!B919</x:f>
        <x:v>Engraved shell game tiles</x:v>
      </x:c>
      <x:c r="C919" s="4" t="str">
        <x:f>Items!X919</x:f>
        <x:v>Cultural object</x:v>
      </x:c>
      <x:c r="D919" s="4" t="str">
        <x:f>Items!C919</x:f>
        <x:v>T2</x:v>
      </x:c>
      <x:c r="E919" s="4" t="inlineStr">
        <x:is>
          <x:t xml:space="preserve">Finished object proposal</x:t>
        </x:is>
      </x:c>
      <x:c r="F919" s="14">
        <x:f>Items!AJ919</x:f>
        <x:v>0</x:v>
      </x:c>
      <x:c r="G919" s="4" t="inlineStr">
        <x:is>
          <x:t xml:space="preserve">No recipe established</x:t>
        </x:is>
      </x:c>
      <x:c r="H919" s="4" t="inlineStr">
        <x:is>
          <x:t xml:space="preserve">Facilities and qualification criteria remain undefined.</x:t>
        </x:is>
      </x:c>
      <x:c r="I919" s="4" t="inlineStr">
        <x:is>
          <x:t xml:space="preserve">Proposal; not qualified for crafting</x:t>
        </x:is>
      </x:c>
      <x:c r="J919" s="4" t="inlineStr">
        <x:is>
          <x:t xml:space="preserve">Artwork direction: Six small polished shell rectangles with distinct deeply cut geometric marks, arranged beside a short stack. Fit, safe use and manufacturing details remain proposals.</x:t>
        </x:is>
      </x:c>
    </x:row>
    <x:row r="920">
      <x:c r="A920" s="4" t="inlineStr">
        <x:is>
          <x:t xml:space="preserve">proposal.culture.ceramic_storytelling_mask</x:t>
        </x:is>
      </x:c>
      <x:c r="B920" s="4" t="str">
        <x:f>Items!B920</x:f>
        <x:v>Ceramic storytelling mask</x:v>
      </x:c>
      <x:c r="C920" s="4" t="str">
        <x:f>Items!X920</x:f>
        <x:v>Cultural object</x:v>
      </x:c>
      <x:c r="D920" s="4" t="str">
        <x:f>Items!C920</x:f>
        <x:v>T2</x:v>
      </x:c>
      <x:c r="E920" s="4" t="inlineStr">
        <x:is>
          <x:t xml:space="preserve">Finished object proposal</x:t>
        </x:is>
      </x:c>
      <x:c r="F920" s="14">
        <x:f>Items!AJ920</x:f>
        <x:v>0</x:v>
      </x:c>
      <x:c r="G920" s="4" t="inlineStr">
        <x:is>
          <x:t xml:space="preserve">No recipe established</x:t>
        </x:is>
      </x:c>
      <x:c r="H920" s="4" t="inlineStr">
        <x:is>
          <x:t xml:space="preserve">Facilities and qualification criteria remain undefined.</x:t>
        </x:is>
      </x:c>
      <x:c r="I920" s="4" t="inlineStr">
        <x:is>
          <x:t xml:space="preserve">Proposal; not qualified for crafting</x:t>
        </x:is>
      </x:c>
      <x:c r="J920" s="4" t="inlineStr">
        <x:is>
          <x:t xml:space="preserve">Artwork direction: A hollow ochre ceramic face with an exaggerated brow, open eye slots and a plain metal holding loop at one side. Fit, safe use and manufacturing details remain proposals.</x:t>
        </x:is>
      </x:c>
    </x:row>
    <x:row r="921">
      <x:c r="A921" s="4" t="inlineStr">
        <x:is>
          <x:t xml:space="preserve">proposal.culture.jointed_shell_shadow_figure</x:t>
        </x:is>
      </x:c>
      <x:c r="B921" s="4" t="str">
        <x:f>Items!B921</x:f>
        <x:v>Jointed shell shadow figure</x:v>
      </x:c>
      <x:c r="C921" s="4" t="str">
        <x:f>Items!X921</x:f>
        <x:v>Cultural object</x:v>
      </x:c>
      <x:c r="D921" s="4" t="str">
        <x:f>Items!C921</x:f>
        <x:v>T2</x:v>
      </x:c>
      <x:c r="E921" s="4" t="inlineStr">
        <x:is>
          <x:t xml:space="preserve">Finished object proposal</x:t>
        </x:is>
      </x:c>
      <x:c r="F921" s="14">
        <x:f>Items!AJ921</x:f>
        <x:v>0</x:v>
      </x:c>
      <x:c r="G921" s="4" t="inlineStr">
        <x:is>
          <x:t xml:space="preserve">No recipe established</x:t>
        </x:is>
      </x:c>
      <x:c r="H921" s="4" t="inlineStr">
        <x:is>
          <x:t xml:space="preserve">Facilities and qualification criteria remain undefined.</x:t>
        </x:is>
      </x:c>
      <x:c r="I921" s="4" t="inlineStr">
        <x:is>
          <x:t xml:space="preserve">Proposal; not qualified for crafting</x:t>
        </x:is>
      </x:c>
      <x:c r="J921" s="4" t="inlineStr">
        <x:is>
          <x:t xml:space="preserve">Artwork direction: A flat beetle-like shell silhouette with three movable limbs, tiny metal pivot pins and a short all-metal operating stem. Fit, safe use and manufacturing details remain proposals.</x:t>
        </x:is>
      </x:c>
    </x:row>
    <x:row r="922">
      <x:c r="A922" s="4" t="inlineStr">
        <x:is>
          <x:t xml:space="preserve">proposal.culture.husk_paper_songbook</x:t>
        </x:is>
      </x:c>
      <x:c r="B922" s="4" t="str">
        <x:f>Items!B922</x:f>
        <x:v>Husk-paper songbook</x:v>
      </x:c>
      <x:c r="C922" s="4" t="str">
        <x:f>Items!X922</x:f>
        <x:v>Document</x:v>
      </x:c>
      <x:c r="D922" s="4" t="str">
        <x:f>Items!C922</x:f>
        <x:v>T3</x:v>
      </x:c>
      <x:c r="E922" s="4" t="inlineStr">
        <x:is>
          <x:t xml:space="preserve">Finished object proposal</x:t>
        </x:is>
      </x:c>
      <x:c r="F922" s="14">
        <x:f>Items!AJ922</x:f>
        <x:v>0</x:v>
      </x:c>
      <x:c r="G922" s="4" t="inlineStr">
        <x:is>
          <x:t xml:space="preserve">No recipe established</x:t>
        </x:is>
      </x:c>
      <x:c r="H922" s="4" t="inlineStr">
        <x:is>
          <x:t xml:space="preserve">Facilities and qualification criteria remain undefined.</x:t>
        </x:is>
      </x:c>
      <x:c r="I922" s="4" t="inlineStr">
        <x:is>
          <x:t xml:space="preserve">Proposal; not qualified for crafting</x:t>
        </x:is>
      </x:c>
      <x:c r="J922" s="4" t="inlineStr">
        <x:is>
          <x:t xml:space="preserve">Artwork direction: A slim stack of pale husk-paper leaves between thin shell covers, joined by small metal rings and marked with short repeated lines. Fit, safe use and manufacturing details remain proposals.</x:t>
        </x:is>
      </x:c>
    </x:row>
    <x:row r="923">
      <x:c r="A923" s="4" t="inlineStr">
        <x:is>
          <x:t xml:space="preserve">proposal.culture.apprentice_practice_plaque</x:t>
        </x:is>
      </x:c>
      <x:c r="B923" s="4" t="str">
        <x:f>Items!B923</x:f>
        <x:v>Apprentice practice plaque</x:v>
      </x:c>
      <x:c r="C923" s="4" t="str">
        <x:f>Items!X923</x:f>
        <x:v>Cultural object</x:v>
      </x:c>
      <x:c r="D923" s="4" t="str">
        <x:f>Items!C923</x:f>
        <x:v>T2</x:v>
      </x:c>
      <x:c r="E923" s="4" t="inlineStr">
        <x:is>
          <x:t xml:space="preserve">Finished object proposal</x:t>
        </x:is>
      </x:c>
      <x:c r="F923" s="14">
        <x:f>Items!AJ923</x:f>
        <x:v>0</x:v>
      </x:c>
      <x:c r="G923" s="4" t="inlineStr">
        <x:is>
          <x:t xml:space="preserve">No recipe established</x:t>
        </x:is>
      </x:c>
      <x:c r="H923" s="4" t="inlineStr">
        <x:is>
          <x:t xml:space="preserve">Facilities and qualification criteria remain undefined.</x:t>
        </x:is>
      </x:c>
      <x:c r="I923" s="4" t="inlineStr">
        <x:is>
          <x:t xml:space="preserve">Proposal; not qualified for crafting</x:t>
        </x:is>
      </x:c>
      <x:c r="J923" s="4" t="inlineStr">
        <x:is>
          <x:t xml:space="preserve">Artwork direction: A small fired ceramic tablet with several rows of increasingly regular carved motifs and a few crossed-out attempts. Fit, safe use and manufacturing details remain proposals.</x:t>
        </x:is>
      </x:c>
    </x:row>
    <x:row r="924">
      <x:c r="A924" s="4" t="inlineStr">
        <x:is>
          <x:t xml:space="preserve">proposal.culture.household_pattern_roller</x:t>
        </x:is>
      </x:c>
      <x:c r="B924" s="4" t="str">
        <x:f>Items!B924</x:f>
        <x:v>Household pattern roller</x:v>
      </x:c>
      <x:c r="C924" s="4" t="str">
        <x:f>Items!X924</x:f>
        <x:v>Tool</x:v>
      </x:c>
      <x:c r="D924" s="4" t="str">
        <x:f>Items!C924</x:f>
        <x:v>T2</x:v>
      </x:c>
      <x:c r="E924" s="4" t="inlineStr">
        <x:is>
          <x:t xml:space="preserve">Finished object proposal</x:t>
        </x:is>
      </x:c>
      <x:c r="F924" s="14">
        <x:f>Items!AJ924</x:f>
        <x:v>0</x:v>
      </x:c>
      <x:c r="G924" s="4" t="inlineStr">
        <x:is>
          <x:t xml:space="preserve">No recipe established</x:t>
        </x:is>
      </x:c>
      <x:c r="H924" s="4" t="inlineStr">
        <x:is>
          <x:t xml:space="preserve">Facilities and qualification criteria remain undefined.</x:t>
        </x:is>
      </x:c>
      <x:c r="I924" s="4" t="inlineStr">
        <x:is>
          <x:t xml:space="preserve">Proposal; not qualified for crafting</x:t>
        </x:is>
      </x:c>
      <x:c r="J924" s="4" t="inlineStr">
        <x:is>
          <x:t xml:space="preserve">Artwork direction: A palm-sized ceramic roller engraved with a repeating stepped pattern, mounted on a simple bent-metal handle. Fit, safe use and manufacturing details remain proposals.</x:t>
        </x:is>
      </x:c>
    </x:row>
  </x:sheetData>
  <x:pageMargins left="0.7" right="0.7" top="0.75" bottom="0.75" header="0.3" footer="0.3"/>
  <x:tableParts count="1">
    <x:tablePart xmlns:r="http://schemas.openxmlformats.org/officeDocument/2006/relationships" r:id="Ra4aae25d32d1426c"/>
  </x:tableParts>
</x:worksheet>
</file>